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7F5E037-4A60-4737-9AC3-29C484BB554F}" xr6:coauthVersionLast="47" xr6:coauthVersionMax="47" xr10:uidLastSave="{00000000-0000-0000-0000-000000000000}"/>
  <bookViews>
    <workbookView xWindow="-120" yWindow="-120" windowWidth="24240" windowHeight="1314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<sst xmlns="http://schemas.openxmlformats.org/spreadsheetml/2006/main" count="241" uniqueCount="168">
  <si>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</si>
  <si>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</si>
  <si>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</si>
  <si>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</si>
  <si>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</si>
  <si>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</si>
  <si>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</si>
  <si>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</si>
  <si>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</si>
  <si>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</si>
  <si>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</si>
  <si>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</si>
  <si>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</si>
  <si>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</si>
  <si>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</si>
  <si>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</si>
  <si>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</si>
  <si>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</si>
  <si>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</si>
  <si>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</si>
  <si>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</si>
  <si>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</si>
  <si>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</si>
  <si>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</si>
  <si>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</si>
  <si>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</si>
  <si>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</si>
  <si>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</si>
  <si>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</si>
  <si>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</si>
  <si>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</si>
  <si>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</si>
  <si>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</si>
  <si>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</si>
  <si>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</si>
  <si>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</si>
  <si>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</si>
  <si>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</si>
  <si>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</si>
  <si>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</si>
  <si>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</si>
  <si>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</si>
  <si>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</si>
  <si>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</si>
  <si>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</si>
  <si>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</si>
  <si>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</si>
  <si>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</si>
  <si>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</si>
  <si>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</si>
  <si>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</si>
  <si>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</si>
  <si>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</si>
  <si>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</si>
  <si>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</si>
  <si>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</si>
  <si>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</si>
  <si>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</si>
  <si>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</si>
  <si>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</si>
  <si>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</si>
  <si>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</si>
  <si>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</si>
  <si>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</si>
  <si>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</si>
  <si>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</si>
  <si>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</si>
  <si>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</si>
  <si>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</si>
  <si>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</si>
  <si>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</si>
  <si>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</si>
  <si>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</si>
  <si>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</si>
  <si>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</si>
  <si>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</si>
  <si>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</si>
  <si>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</si>
  <si>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</si>
  <si>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</si>
  <si>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</si>
  <si>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</si>
  <si>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</si>
  <si>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</si>
  <si>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</si>
  <si>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</si>
  <si>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</si>
  <si>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</si>
  <si>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</si>
  <si>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</si>
  <si>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</si>
  <si>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</si>
  <si>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</si>
  <si>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</si>
  <si>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</si>
  <si>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</si>
  <si>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</si>
  <si>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</si>
  <si>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</si>
  <si>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</si>
  <si>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</si>
  <si>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</si>
  <si>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</si>
  <si>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</si>
  <si>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</si>
  <si>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</si>
  <si>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</si>
  <si>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</si>
  <si>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</si>
  <si>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</si>
  <si>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</si>
  <si>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</si>
  <si>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</si>
  <si>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</si>
  <si>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</si>
  <si>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</si>
  <si>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</si>
  <si>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</si>
  <si>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</si>
  <si>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</si>
  <si>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</si>
  <si>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</si>
  <si>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</si>
  <si>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</si>
  <si>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</si>
  <si>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</si>
  <si>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</si>
  <si>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</si>
  <si>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</si>
  <si>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</si>
  <si>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</si>
  <si>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</si>
  <si>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</si>
  <si>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</si>
  <si>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</si>
  <si>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</si>
  <si>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</si>
  <si>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</si>
  <si>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</si>
  <si>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</si>
  <si>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</si>
  <si>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</si>
  <si>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</si>
  <si>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</si>
  <si>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</si>
  <si>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</si>
  <si>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</si>
  <si>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</si>
  <si>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</si>
  <si>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</si>
  <si>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</si>
  <si>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</si>
  <si>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</si>
  <si>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</si>
  <si>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</si>
  <si>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</si>
  <si>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</si>
  <si>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</si>
  <si>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</si>
  <si>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</si>
  <si>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</si>
  <si>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</si>
  <si>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</si>
  <si>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</si>
  <si>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</si>
  <si>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</si>
  <si>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</si>
  <si>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給付金の支給を受けた日から令和９年３月31日までの間に、同一の構想区域に開設する医療機関において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</si>
</sst>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tabSelected="1" view="pageBreakPreview" topLeftCell="A50" zoomScaleNormal="100" zoomScaleSheetLayoutView="100" workbookViewId="0">
      <selection activeCell="A93" sqref="A93"/>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266" t="s">
        <v>117</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8"/>
      <c r="BX2" s="198"/>
      <c r="BY2" s="198"/>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8"/>
      <c r="BX3" s="198"/>
      <c r="BY3" s="198"/>
    </row>
    <row r="4" spans="1:77" ht="6.75" customHeight="1">
      <c r="A4" s="192"/>
      <c r="B4" s="192"/>
      <c r="C4" s="192"/>
      <c r="D4" s="192"/>
      <c r="E4" s="192"/>
      <c r="F4" s="192"/>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8"/>
      <c r="BX4" s="198"/>
      <c r="BY4" s="198"/>
    </row>
    <row r="5" spans="1:77" ht="6.75" customHeight="1">
      <c r="A5" s="192"/>
      <c r="B5" s="192"/>
      <c r="C5" s="192"/>
      <c r="D5" s="192"/>
      <c r="E5" s="192"/>
      <c r="F5" s="192"/>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439" t="s">
        <v>99</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2"/>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200"/>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200"/>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2"/>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200"/>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297" t="s">
        <v>2</v>
      </c>
      <c r="B16" s="297"/>
      <c r="C16" s="297"/>
      <c r="D16" s="297"/>
      <c r="E16" s="297"/>
      <c r="F16" s="297"/>
      <c r="G16" s="297"/>
      <c r="H16" s="297"/>
      <c r="I16" s="297"/>
      <c r="J16" s="297"/>
      <c r="K16" s="297"/>
      <c r="L16" s="297"/>
      <c r="M16" s="297"/>
      <c r="N16" s="297"/>
      <c r="O16" s="297"/>
      <c r="P16" s="297"/>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13</v>
      </c>
      <c r="BI16" s="441"/>
      <c r="BJ16" s="440"/>
      <c r="BK16" s="440"/>
      <c r="BL16" s="440"/>
      <c r="BM16" s="440"/>
      <c r="BN16" s="440"/>
      <c r="BO16" s="440"/>
      <c r="BP16" s="306" t="s">
        <v>12</v>
      </c>
      <c r="BQ16" s="306"/>
      <c r="BR16" s="303"/>
      <c r="BS16" s="303"/>
      <c r="BT16" s="303"/>
      <c r="BU16" s="303"/>
      <c r="BV16" s="303"/>
      <c r="BW16" s="303"/>
      <c r="BX16" s="306" t="s">
        <v>11</v>
      </c>
      <c r="BY16" s="383"/>
    </row>
    <row r="17" spans="1:78" ht="6.75" customHeight="1">
      <c r="A17" s="297"/>
      <c r="B17" s="297"/>
      <c r="C17" s="297"/>
      <c r="D17" s="297"/>
      <c r="E17" s="297"/>
      <c r="F17" s="297"/>
      <c r="G17" s="297"/>
      <c r="H17" s="297"/>
      <c r="I17" s="297"/>
      <c r="J17" s="297"/>
      <c r="K17" s="297"/>
      <c r="L17" s="297"/>
      <c r="M17" s="297"/>
      <c r="N17" s="297"/>
      <c r="O17" s="297"/>
      <c r="P17" s="297"/>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499999999999993" customHeight="1">
      <c r="A19" s="309" t="s">
        <v>3</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4</v>
      </c>
      <c r="AO19" s="313"/>
      <c r="AP19" s="313"/>
      <c r="AQ19" s="313"/>
      <c r="AR19" s="313"/>
      <c r="AS19" s="313"/>
      <c r="AT19" s="313"/>
      <c r="AU19" s="313"/>
      <c r="AV19" s="313"/>
      <c r="AW19" s="313"/>
      <c r="AX19" s="313"/>
      <c r="AY19" s="314"/>
      <c r="AZ19" s="315" t="s">
        <v>6</v>
      </c>
      <c r="BA19" s="316"/>
      <c r="BB19" s="317"/>
      <c r="BC19" s="317"/>
      <c r="BD19" s="317"/>
      <c r="BE19" s="317"/>
      <c r="BF19" s="317"/>
      <c r="BG19" s="376" t="s">
        <v>7</v>
      </c>
      <c r="BH19" s="376"/>
      <c r="BI19" s="317"/>
      <c r="BJ19" s="317"/>
      <c r="BK19" s="317"/>
      <c r="BL19" s="317"/>
      <c r="BM19" s="317"/>
      <c r="BN19" s="317"/>
      <c r="BO19" s="317"/>
      <c r="BP19" s="317"/>
      <c r="BQ19" s="317"/>
      <c r="BR19" s="317"/>
      <c r="BS19" s="207"/>
      <c r="BT19" s="207"/>
      <c r="BU19" s="207"/>
      <c r="BV19" s="207"/>
      <c r="BW19" s="207"/>
      <c r="BX19" s="207"/>
      <c r="BY19" s="208"/>
      <c r="BZ19" s="209"/>
    </row>
    <row r="20" spans="1:78" ht="9.9499999999999993"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7"/>
      <c r="BT20" s="207"/>
      <c r="BU20" s="207"/>
      <c r="BV20" s="207"/>
      <c r="BW20" s="207"/>
      <c r="BX20" s="207"/>
      <c r="BY20" s="208"/>
      <c r="BZ20" s="209"/>
    </row>
    <row r="21" spans="1:78" ht="6.75" customHeight="1">
      <c r="A21" s="309" t="s">
        <v>30</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9"/>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499999999999993" customHeight="1">
      <c r="A27" s="309" t="s">
        <v>3</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5</v>
      </c>
      <c r="AO27" s="310"/>
      <c r="AP27" s="310"/>
      <c r="AQ27" s="310"/>
      <c r="AR27" s="310"/>
      <c r="AS27" s="310"/>
      <c r="AT27" s="310"/>
      <c r="AU27" s="310"/>
      <c r="AV27" s="310"/>
      <c r="AW27" s="310"/>
      <c r="AX27" s="310"/>
      <c r="AY27" s="311"/>
      <c r="AZ27" s="481" t="s">
        <v>8</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499999999999993"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499999999999993" customHeight="1">
      <c r="A29" s="453" t="s">
        <v>94</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9</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499999999999993"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499999999999993"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14</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499999999999993"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499999999999993"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10</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499999999999993"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299" t="s">
        <v>31</v>
      </c>
      <c r="B37" s="299"/>
      <c r="C37" s="299"/>
      <c r="D37" s="299"/>
      <c r="E37" s="299"/>
      <c r="F37" s="299"/>
      <c r="G37" s="299"/>
      <c r="H37" s="299"/>
      <c r="I37" s="299"/>
      <c r="J37" s="299"/>
      <c r="K37" s="299"/>
      <c r="L37" s="299"/>
      <c r="M37" s="299"/>
      <c r="N37" s="299"/>
      <c r="O37" s="299"/>
      <c r="P37" s="299"/>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299"/>
      <c r="B38" s="299"/>
      <c r="C38" s="299"/>
      <c r="D38" s="299"/>
      <c r="E38" s="299"/>
      <c r="F38" s="299"/>
      <c r="G38" s="299"/>
      <c r="H38" s="299"/>
      <c r="I38" s="299"/>
      <c r="J38" s="299"/>
      <c r="K38" s="299"/>
      <c r="L38" s="299"/>
      <c r="M38" s="299"/>
      <c r="N38" s="299"/>
      <c r="O38" s="299"/>
      <c r="P38" s="299"/>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300"/>
      <c r="B39" s="300"/>
      <c r="C39" s="300"/>
      <c r="D39" s="300"/>
      <c r="E39" s="300"/>
      <c r="F39" s="300"/>
      <c r="G39" s="300"/>
      <c r="H39" s="300"/>
      <c r="I39" s="300"/>
      <c r="J39" s="300"/>
      <c r="K39" s="300"/>
      <c r="L39" s="300"/>
      <c r="M39" s="300"/>
      <c r="N39" s="300"/>
      <c r="O39" s="300"/>
      <c r="P39" s="300"/>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319" t="s">
        <v>39</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318" t="s">
        <v>118</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119</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customHeight="1">
      <c r="A45" s="399" t="s">
        <v>20</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6"/>
      <c r="AG45" s="216"/>
      <c r="AH45" s="216"/>
      <c r="AI45" s="216"/>
      <c r="AJ45" s="216"/>
      <c r="AK45" s="216"/>
      <c r="AL45" s="216"/>
      <c r="AM45" s="216"/>
      <c r="AN45" s="216"/>
      <c r="AO45" s="285" t="s">
        <v>95</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6"/>
      <c r="BU45" s="216"/>
      <c r="BV45" s="216"/>
      <c r="BW45" s="216"/>
      <c r="BX45" s="216"/>
      <c r="BY45" s="216"/>
      <c r="BZ45" s="216"/>
    </row>
    <row r="46" spans="1:79" ht="9"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6"/>
      <c r="AG46" s="216"/>
      <c r="AH46" s="216"/>
      <c r="AI46" s="216"/>
      <c r="AJ46" s="216"/>
      <c r="AK46" s="216"/>
      <c r="AL46" s="216"/>
      <c r="AM46" s="216"/>
      <c r="AN46" s="216"/>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6"/>
      <c r="BU46" s="216"/>
      <c r="BV46" s="216"/>
      <c r="BW46" s="216"/>
      <c r="BX46" s="216"/>
      <c r="BY46" s="216"/>
      <c r="BZ46" s="216"/>
    </row>
    <row r="47" spans="1:79" ht="9"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4"/>
      <c r="AG47" s="214"/>
      <c r="AH47" s="214"/>
      <c r="AI47" s="214"/>
      <c r="AJ47" s="214"/>
      <c r="AK47" s="214"/>
      <c r="AL47" s="214"/>
      <c r="AM47" s="214"/>
      <c r="AN47" s="214"/>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4"/>
      <c r="BU47" s="214"/>
      <c r="BV47" s="214"/>
      <c r="BW47" s="214"/>
      <c r="BX47" s="214"/>
      <c r="BY47" s="214"/>
      <c r="BZ47" s="214"/>
    </row>
    <row r="48" spans="1:79" ht="9" customHeight="1">
      <c r="A48" s="285" t="s">
        <v>96</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4"/>
      <c r="AG48" s="214"/>
      <c r="AH48" s="214"/>
      <c r="AI48" s="214"/>
      <c r="AJ48" s="214"/>
      <c r="AK48" s="214"/>
      <c r="AL48" s="214"/>
      <c r="AM48" s="214"/>
      <c r="AN48" s="214"/>
      <c r="AO48" s="285" t="s">
        <v>97</v>
      </c>
      <c r="AP48" s="286"/>
      <c r="AQ48" s="286"/>
      <c r="AR48" s="286"/>
      <c r="AS48" s="286"/>
      <c r="AT48" s="286"/>
      <c r="AU48" s="286"/>
      <c r="AV48" s="286"/>
      <c r="AW48" s="286"/>
      <c r="AX48" s="286"/>
      <c r="AY48" s="286"/>
      <c r="AZ48" s="286"/>
      <c r="BA48" s="287"/>
      <c r="BB48" s="294"/>
      <c r="BC48" s="270"/>
      <c r="BD48" s="270"/>
      <c r="BE48" s="270"/>
      <c r="BF48" s="267" t="s">
        <v>13</v>
      </c>
      <c r="BG48" s="267"/>
      <c r="BH48" s="270"/>
      <c r="BI48" s="270"/>
      <c r="BJ48" s="270"/>
      <c r="BK48" s="270"/>
      <c r="BL48" s="267" t="s">
        <v>21</v>
      </c>
      <c r="BM48" s="267"/>
      <c r="BN48" s="270"/>
      <c r="BO48" s="270"/>
      <c r="BP48" s="270"/>
      <c r="BQ48" s="270"/>
      <c r="BR48" s="267" t="s">
        <v>11</v>
      </c>
      <c r="BS48" s="273"/>
      <c r="BT48" s="214"/>
      <c r="BU48" s="214"/>
      <c r="BV48" s="214"/>
      <c r="BW48" s="214"/>
      <c r="BX48" s="214"/>
      <c r="BY48" s="214"/>
      <c r="BZ48" s="214"/>
    </row>
    <row r="49" spans="1:78" ht="9"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4"/>
      <c r="AG49" s="214"/>
      <c r="AH49" s="214"/>
      <c r="AI49" s="214"/>
      <c r="AJ49" s="214"/>
      <c r="AK49" s="214"/>
      <c r="AL49" s="214"/>
      <c r="AM49" s="214"/>
      <c r="AN49" s="214"/>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4"/>
      <c r="BU49" s="214"/>
      <c r="BV49" s="214"/>
      <c r="BW49" s="214"/>
      <c r="BX49" s="214"/>
      <c r="BY49" s="214"/>
      <c r="BZ49" s="214"/>
    </row>
    <row r="50" spans="1:78" ht="9"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4"/>
      <c r="AG50" s="217"/>
      <c r="AH50" s="217"/>
      <c r="AI50" s="217"/>
      <c r="AJ50" s="217"/>
      <c r="AK50" s="217"/>
      <c r="AL50" s="217"/>
      <c r="AM50" s="217"/>
      <c r="AN50" s="217"/>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4"/>
      <c r="BU50" s="217"/>
      <c r="BV50" s="217"/>
      <c r="BW50" s="217"/>
      <c r="BX50" s="217"/>
      <c r="BY50" s="217"/>
      <c r="BZ50" s="217"/>
    </row>
    <row r="51" spans="1:78" ht="9" customHeight="1">
      <c r="A51" s="285" t="s">
        <v>98</v>
      </c>
      <c r="B51" s="286"/>
      <c r="C51" s="286"/>
      <c r="D51" s="286"/>
      <c r="E51" s="286"/>
      <c r="F51" s="286"/>
      <c r="G51" s="286"/>
      <c r="H51" s="286"/>
      <c r="I51" s="286"/>
      <c r="J51" s="286"/>
      <c r="K51" s="286"/>
      <c r="L51" s="286"/>
      <c r="M51" s="287"/>
      <c r="N51" s="294"/>
      <c r="O51" s="270"/>
      <c r="P51" s="270"/>
      <c r="Q51" s="270"/>
      <c r="R51" s="267" t="s">
        <v>13</v>
      </c>
      <c r="S51" s="267"/>
      <c r="T51" s="270"/>
      <c r="U51" s="270"/>
      <c r="V51" s="270"/>
      <c r="W51" s="270"/>
      <c r="X51" s="267" t="s">
        <v>21</v>
      </c>
      <c r="Y51" s="267"/>
      <c r="Z51" s="270"/>
      <c r="AA51" s="270"/>
      <c r="AB51" s="270"/>
      <c r="AC51" s="270"/>
      <c r="AD51" s="267" t="s">
        <v>11</v>
      </c>
      <c r="AE51" s="273"/>
      <c r="AF51" s="214"/>
      <c r="AG51" s="214"/>
      <c r="AH51" s="214"/>
      <c r="AI51" s="214"/>
      <c r="AJ51" s="214"/>
      <c r="AK51" s="214"/>
      <c r="AL51" s="214"/>
      <c r="AM51" s="214"/>
      <c r="AN51" s="214"/>
      <c r="AO51" s="214"/>
      <c r="AP51" s="214"/>
      <c r="AQ51" s="214"/>
      <c r="AR51" s="214"/>
      <c r="AS51" s="214"/>
      <c r="AT51" s="214"/>
      <c r="AU51" s="214"/>
    </row>
    <row r="52" spans="1:78" ht="9"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4"/>
      <c r="AG52" s="214"/>
      <c r="AH52" s="214"/>
      <c r="AI52" s="214"/>
      <c r="AJ52" s="214"/>
      <c r="AK52" s="214"/>
      <c r="AL52" s="214"/>
      <c r="AM52" s="214"/>
      <c r="AN52" s="214"/>
      <c r="AO52" s="214"/>
      <c r="AP52" s="214"/>
      <c r="AQ52" s="214"/>
      <c r="AR52" s="214"/>
      <c r="AS52" s="214"/>
      <c r="AT52" s="214"/>
      <c r="AU52" s="214"/>
    </row>
    <row r="53" spans="1:78" ht="9"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89" t="s">
        <v>41</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25" t="s">
        <v>22</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25</v>
      </c>
      <c r="AC58" s="362"/>
      <c r="AD58" s="362"/>
      <c r="AE58" s="362"/>
      <c r="AF58" s="362"/>
      <c r="AG58" s="362"/>
      <c r="AH58" s="363"/>
      <c r="AI58" s="370"/>
      <c r="AJ58" s="331"/>
      <c r="AK58" s="331"/>
      <c r="AL58" s="331"/>
      <c r="AM58" s="331"/>
      <c r="AN58" s="331"/>
      <c r="AO58" s="331"/>
      <c r="AP58" s="332"/>
      <c r="AQ58" s="325" t="s">
        <v>23</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24</v>
      </c>
      <c r="BO58" s="362"/>
      <c r="BP58" s="362"/>
      <c r="BQ58" s="362"/>
      <c r="BR58" s="362"/>
      <c r="BS58" s="363"/>
      <c r="BT58" s="370"/>
      <c r="BU58" s="331"/>
      <c r="BV58" s="331"/>
      <c r="BW58" s="331"/>
      <c r="BX58" s="331"/>
      <c r="BY58" s="332"/>
      <c r="BZ58" s="202"/>
    </row>
    <row r="59" spans="1:78" ht="12.75"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2"/>
    </row>
    <row r="60" spans="1:78" ht="12.75"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2"/>
    </row>
    <row r="61" spans="1:78" ht="20.100000000000001" customHeight="1">
      <c r="A61" s="337" t="s">
        <v>27</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28</v>
      </c>
      <c r="AC61" s="418"/>
      <c r="AD61" s="418"/>
      <c r="AE61" s="418"/>
      <c r="AF61" s="418"/>
      <c r="AG61" s="418"/>
      <c r="AH61" s="418"/>
      <c r="AI61" s="423"/>
      <c r="AJ61" s="424"/>
      <c r="AK61" s="424"/>
      <c r="AL61" s="424"/>
      <c r="AM61" s="424"/>
      <c r="AN61" s="424"/>
      <c r="AO61" s="424"/>
      <c r="AP61" s="425"/>
      <c r="AQ61" s="432" t="s">
        <v>3</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2"/>
    </row>
    <row r="62" spans="1:78" ht="12.75"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26</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2"/>
    </row>
    <row r="63" spans="1:78" ht="12.75"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2"/>
    </row>
    <row r="64" spans="1:78" ht="17.25" customHeight="1">
      <c r="A64" s="417" t="s">
        <v>29</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89" t="s">
        <v>42</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90" t="s">
        <v>167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2"/>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2"/>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2"/>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2"/>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2"/>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2"/>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2"/>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2"/>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2"/>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2"/>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2"/>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2"/>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2"/>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2"/>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2"/>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2"/>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2"/>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2"/>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2"/>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2"/>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2"/>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2"/>
    </row>
    <row r="92" spans="1:78" ht="18.75">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4"/>
      <c r="AN133" s="214"/>
      <c r="AO133" s="214"/>
      <c r="AP133" s="214"/>
      <c r="AQ133" s="214"/>
      <c r="AR133" s="214"/>
      <c r="AS133" s="241"/>
      <c r="AT133" s="241"/>
      <c r="AU133" s="241"/>
      <c r="AV133" s="241"/>
      <c r="AW133" s="241"/>
      <c r="AX133" s="241"/>
      <c r="AY133" s="241"/>
      <c r="AZ133" s="241"/>
      <c r="BA133" s="214"/>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2"/>
    </row>
    <row r="134" spans="1:86" ht="6" customHeight="1">
      <c r="A134" s="214"/>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4"/>
      <c r="AN134" s="214"/>
      <c r="AO134" s="214"/>
      <c r="AP134" s="214"/>
      <c r="AQ134" s="214"/>
      <c r="AR134" s="214"/>
      <c r="AS134" s="241"/>
      <c r="AT134" s="241"/>
      <c r="AU134" s="241"/>
      <c r="AV134" s="241"/>
      <c r="AW134" s="241"/>
      <c r="AX134" s="241"/>
      <c r="AY134" s="241"/>
      <c r="AZ134" s="241"/>
      <c r="BA134" s="214"/>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2"/>
    </row>
    <row r="135" spans="1:86" ht="6" customHeight="1">
      <c r="A135" s="214"/>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4"/>
      <c r="X140" s="214"/>
      <c r="Y140" s="214"/>
      <c r="Z140" s="214"/>
      <c r="AA140" s="214"/>
      <c r="AB140" s="214"/>
      <c r="AC140" s="214"/>
      <c r="AD140" s="214"/>
      <c r="AE140" s="378"/>
      <c r="AF140" s="378"/>
      <c r="AG140" s="378"/>
      <c r="AH140" s="378"/>
      <c r="AI140" s="378"/>
      <c r="AJ140" s="378"/>
      <c r="AK140" s="378"/>
      <c r="AL140" s="378"/>
      <c r="AM140" s="378"/>
      <c r="AN140" s="378"/>
      <c r="AO140" s="378"/>
      <c r="AP140" s="378"/>
      <c r="AQ140" s="378"/>
      <c r="AR140" s="378"/>
      <c r="AS140" s="378"/>
      <c r="AT140" s="378"/>
      <c r="AU140" s="378"/>
      <c r="AV140" s="214"/>
      <c r="AW140" s="214"/>
      <c r="AX140" s="214"/>
      <c r="AY140" s="214"/>
      <c r="AZ140" s="214"/>
      <c r="BA140" s="214"/>
      <c r="BB140" s="214"/>
      <c r="BC140" s="214"/>
      <c r="BD140" s="214"/>
      <c r="BE140" s="379"/>
      <c r="BF140" s="379"/>
      <c r="BG140" s="379"/>
      <c r="BH140" s="379"/>
      <c r="BI140" s="379"/>
      <c r="BJ140" s="379"/>
      <c r="BK140" s="379"/>
      <c r="BL140" s="379"/>
      <c r="BM140" s="379"/>
      <c r="BN140" s="379"/>
      <c r="BO140" s="379"/>
      <c r="BP140" s="379"/>
      <c r="BQ140" s="379"/>
      <c r="BR140" s="379"/>
      <c r="BS140" s="379"/>
      <c r="BT140" s="379"/>
      <c r="BU140" s="379"/>
      <c r="BV140" s="379"/>
      <c r="BW140" s="214"/>
      <c r="BX140" s="214"/>
      <c r="BY140" s="214"/>
      <c r="BZ140" s="202"/>
    </row>
    <row r="141" spans="1:86" ht="9" customHeight="1">
      <c r="A141" s="214"/>
      <c r="B141" s="214"/>
      <c r="C141" s="214"/>
      <c r="D141" s="214"/>
      <c r="E141" s="214"/>
      <c r="F141" s="214"/>
      <c r="G141" s="214"/>
      <c r="H141" s="214"/>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4"/>
      <c r="BT141" s="214"/>
      <c r="BU141" s="214"/>
      <c r="BV141" s="214"/>
      <c r="BW141" s="214"/>
      <c r="BX141" s="214"/>
      <c r="BY141" s="214"/>
      <c r="BZ141" s="202"/>
    </row>
    <row r="142" spans="1:86" ht="6" customHeight="1">
      <c r="A142" s="214"/>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2"/>
    </row>
    <row r="143" spans="1:86" ht="6" customHeight="1">
      <c r="A143" s="214"/>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2"/>
    </row>
    <row r="144" spans="1:86" ht="6" customHeight="1">
      <c r="A144" s="214"/>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2"/>
    </row>
    <row r="145" spans="1:78" ht="6.75" customHeight="1">
      <c r="A145" s="214"/>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2"/>
    </row>
    <row r="146" spans="1:78" ht="6.75" customHeight="1">
      <c r="A146" s="214"/>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2"/>
    </row>
    <row r="147" spans="1:78" ht="6.75" customHeight="1">
      <c r="A147" s="214"/>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2"/>
    </row>
    <row r="148" spans="1:78" ht="6.75" customHeight="1">
      <c r="A148" s="214"/>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2"/>
    </row>
    <row r="149" spans="1:78" ht="6.75" customHeight="1">
      <c r="A149" s="214"/>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2"/>
    </row>
    <row r="150" spans="1:78" ht="6.75" customHeight="1">
      <c r="A150" s="214"/>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2"/>
    </row>
    <row r="151" spans="1:78" ht="6.75" customHeight="1">
      <c r="A151" s="214"/>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N29" sqref="N29:AM3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32</v>
      </c>
    </row>
    <row r="2" spans="1:20" ht="14.1" customHeight="1" thickBot="1">
      <c r="A2" s="510">
        <v>1</v>
      </c>
      <c r="B2" s="578" t="s">
        <v>133</v>
      </c>
      <c r="C2" s="574" t="s">
        <v>15</v>
      </c>
      <c r="D2" s="576" t="s">
        <v>16</v>
      </c>
      <c r="E2" s="573" t="s">
        <v>17</v>
      </c>
      <c r="F2" s="515" t="s">
        <v>19</v>
      </c>
      <c r="G2" s="558" t="s">
        <v>18</v>
      </c>
      <c r="H2" s="559" t="s">
        <v>33</v>
      </c>
      <c r="I2" s="87"/>
      <c r="N2" s="86" t="s">
        <v>143</v>
      </c>
    </row>
    <row r="3" spans="1:20" ht="14.1" customHeight="1" thickBot="1">
      <c r="A3" s="510"/>
      <c r="B3" s="579"/>
      <c r="C3" s="575"/>
      <c r="D3" s="577"/>
      <c r="E3" s="573"/>
      <c r="F3" s="516"/>
      <c r="G3" s="512"/>
      <c r="H3" s="560"/>
      <c r="I3" s="88" t="s">
        <v>66</v>
      </c>
      <c r="N3" s="555" t="s">
        <v>104</v>
      </c>
      <c r="O3" s="526" t="s">
        <v>106</v>
      </c>
      <c r="P3" s="526"/>
      <c r="Q3" s="89" t="s">
        <v>107</v>
      </c>
    </row>
    <row r="4" spans="1:20" ht="24.95" customHeight="1">
      <c r="A4" s="510"/>
      <c r="B4" s="90" t="s">
        <v>48</v>
      </c>
      <c r="C4" s="14"/>
      <c r="D4" s="15"/>
      <c r="E4" s="16"/>
      <c r="F4" s="17"/>
      <c r="G4" s="18"/>
      <c r="H4" s="91">
        <f>SUM(C4:G4)</f>
        <v>0</v>
      </c>
      <c r="I4" s="92">
        <f>H4-E4-G4</f>
        <v>0</v>
      </c>
      <c r="K4" s="567" t="s">
        <v>85</v>
      </c>
      <c r="L4" s="568"/>
      <c r="N4" s="556"/>
      <c r="O4" s="553" t="s">
        <v>68</v>
      </c>
      <c r="P4" s="554" t="s">
        <v>105</v>
      </c>
      <c r="Q4" s="527" t="s">
        <v>108</v>
      </c>
    </row>
    <row r="5" spans="1:20" ht="24.95" customHeight="1" thickBot="1">
      <c r="A5" s="510"/>
      <c r="B5" s="93" t="s">
        <v>86</v>
      </c>
      <c r="C5" s="34"/>
      <c r="D5" s="35"/>
      <c r="E5" s="36"/>
      <c r="F5" s="37"/>
      <c r="G5" s="38"/>
      <c r="H5" s="94">
        <f>SUM(C5:G5)</f>
        <v>0</v>
      </c>
      <c r="I5" s="95">
        <f>H5-E5-G5</f>
        <v>0</v>
      </c>
      <c r="K5" s="569"/>
      <c r="L5" s="570"/>
      <c r="N5" s="557"/>
      <c r="O5" s="553"/>
      <c r="P5" s="554"/>
      <c r="Q5" s="527"/>
    </row>
    <row r="6" spans="1:20" ht="24.95" customHeight="1" thickTop="1" thickBot="1">
      <c r="A6" s="510"/>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6" t="str">
        <f>IF(I4&lt;I5,"①","②")</f>
        <v>②</v>
      </c>
      <c r="L6" s="492"/>
      <c r="N6" s="98" t="b">
        <f>IF(OR(AND(O6,P6),Q6),TRUE)</f>
        <v>1</v>
      </c>
      <c r="O6" s="99" t="b">
        <f>IF(I6&lt;&gt;0,TRUE)</f>
        <v>0</v>
      </c>
      <c r="P6" s="100" t="b">
        <f>IF(I6&gt;I13,TRUE)</f>
        <v>0</v>
      </c>
      <c r="Q6" s="101" t="b">
        <f>IF(AND(H6=0,H13=0),TRUE)</f>
        <v>1</v>
      </c>
    </row>
    <row r="7" spans="1:20" ht="54" customHeight="1">
      <c r="A7" s="581" t="s">
        <v>110</v>
      </c>
      <c r="B7" s="525"/>
      <c r="C7" s="525"/>
      <c r="D7" s="525"/>
      <c r="E7" s="525"/>
      <c r="F7" s="525"/>
      <c r="G7" s="525"/>
      <c r="H7" s="525"/>
      <c r="I7" s="525"/>
    </row>
    <row r="8" spans="1:20" ht="19.5" thickBot="1">
      <c r="A8" s="525" t="s">
        <v>109</v>
      </c>
      <c r="B8" s="525"/>
      <c r="C8" s="525"/>
      <c r="D8" s="525"/>
      <c r="E8" s="525"/>
      <c r="F8" s="525"/>
      <c r="G8" s="525"/>
      <c r="H8" s="525"/>
      <c r="I8" s="525"/>
      <c r="M8" s="86" t="s">
        <v>100</v>
      </c>
    </row>
    <row r="9" spans="1:20">
      <c r="A9" s="525" t="s">
        <v>65</v>
      </c>
      <c r="B9" s="525"/>
      <c r="C9" s="525"/>
      <c r="D9" s="525"/>
      <c r="E9" s="525"/>
      <c r="F9" s="525"/>
      <c r="G9" s="525"/>
      <c r="H9" s="525"/>
      <c r="I9" s="525"/>
      <c r="K9" s="561" t="s">
        <v>113</v>
      </c>
      <c r="L9" s="562"/>
      <c r="M9" s="508" t="s">
        <v>15</v>
      </c>
      <c r="N9" s="508" t="s">
        <v>16</v>
      </c>
      <c r="O9" s="508" t="s">
        <v>17</v>
      </c>
      <c r="P9" s="530" t="s">
        <v>19</v>
      </c>
      <c r="Q9" s="528" t="s">
        <v>44</v>
      </c>
      <c r="R9" s="534" t="s">
        <v>33</v>
      </c>
      <c r="S9" s="102"/>
    </row>
    <row r="10" spans="1:20" ht="14.1" customHeight="1" thickBot="1">
      <c r="K10" s="563"/>
      <c r="L10" s="564"/>
      <c r="M10" s="509"/>
      <c r="N10" s="509"/>
      <c r="O10" s="509"/>
      <c r="P10" s="531"/>
      <c r="Q10" s="529"/>
      <c r="R10" s="534"/>
      <c r="S10" s="103" t="s">
        <v>67</v>
      </c>
    </row>
    <row r="11" spans="1:20" ht="12" customHeight="1" thickBot="1">
      <c r="A11" s="510">
        <v>2</v>
      </c>
      <c r="B11" s="580" t="s">
        <v>141</v>
      </c>
      <c r="C11" s="574" t="s">
        <v>15</v>
      </c>
      <c r="D11" s="576" t="s">
        <v>16</v>
      </c>
      <c r="E11" s="573" t="s">
        <v>17</v>
      </c>
      <c r="F11" s="515" t="s">
        <v>19</v>
      </c>
      <c r="G11" s="512" t="s">
        <v>44</v>
      </c>
      <c r="H11" s="559" t="s">
        <v>33</v>
      </c>
      <c r="I11" s="87"/>
      <c r="K11" s="565"/>
      <c r="L11" s="533"/>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0"/>
      <c r="B12" s="580"/>
      <c r="C12" s="575"/>
      <c r="D12" s="577"/>
      <c r="E12" s="573"/>
      <c r="F12" s="516"/>
      <c r="G12" s="512"/>
      <c r="H12" s="560"/>
      <c r="I12" s="88" t="s">
        <v>34</v>
      </c>
      <c r="K12" s="571" t="s">
        <v>152</v>
      </c>
      <c r="L12" s="249" t="s">
        <v>150</v>
      </c>
      <c r="M12" s="256">
        <f>IF(M11&gt;0,M11*-1,0)</f>
        <v>0</v>
      </c>
      <c r="N12" s="256">
        <f>IF(N11&gt;0,N11*-1,0)</f>
        <v>0</v>
      </c>
      <c r="O12" s="256">
        <f>IF(O11&gt;0,O11*-1,0)</f>
        <v>0</v>
      </c>
      <c r="P12" s="257">
        <f>IF(P11&gt;0,P11*-1,0)</f>
        <v>0</v>
      </c>
      <c r="Q12" s="252"/>
      <c r="R12" s="253"/>
      <c r="S12" s="254">
        <f>IF(S11&gt;0,S11*-1,0)</f>
        <v>0</v>
      </c>
    </row>
    <row r="13" spans="1:20" ht="24.95" customHeight="1" thickBot="1">
      <c r="A13" s="510"/>
      <c r="B13" s="580"/>
      <c r="C13" s="21"/>
      <c r="D13" s="22"/>
      <c r="E13" s="23"/>
      <c r="F13" s="24"/>
      <c r="G13" s="20">
        <v>0</v>
      </c>
      <c r="H13" s="108">
        <f>SUM(C13:G13)</f>
        <v>0</v>
      </c>
      <c r="I13" s="109">
        <f>H13-E13-G13</f>
        <v>0</v>
      </c>
      <c r="K13" s="572"/>
      <c r="L13" s="258" t="s">
        <v>151</v>
      </c>
      <c r="M13" s="259">
        <f>IF(M11&lt;0,M11*-1,0)</f>
        <v>0</v>
      </c>
      <c r="N13" s="259">
        <f>IF(N11&lt;0,N11*-1,0)</f>
        <v>0</v>
      </c>
      <c r="O13" s="259">
        <f>IF(O11&lt;0,O11*-1,0)</f>
        <v>0</v>
      </c>
      <c r="P13" s="260">
        <f>IF(P11&lt;0,P11*-1,0)</f>
        <v>0</v>
      </c>
      <c r="Q13" s="251"/>
      <c r="R13" s="250"/>
      <c r="S13" s="255">
        <f>IF(S11&lt;0,S11*-1,0)</f>
        <v>0</v>
      </c>
    </row>
    <row r="14" spans="1:20" ht="14.1" customHeight="1" thickBot="1">
      <c r="I14" s="111" t="s">
        <v>54</v>
      </c>
      <c r="R14" s="120"/>
      <c r="S14" s="121"/>
      <c r="T14" s="112"/>
    </row>
    <row r="15" spans="1:20" s="112" customFormat="1" ht="12.6" customHeight="1" thickBot="1">
      <c r="A15" s="517">
        <v>3</v>
      </c>
      <c r="B15" s="592" t="s">
        <v>159</v>
      </c>
      <c r="C15" s="599" t="s">
        <v>15</v>
      </c>
      <c r="D15" s="597" t="s">
        <v>16</v>
      </c>
      <c r="E15" s="596" t="s">
        <v>17</v>
      </c>
      <c r="F15" s="582" t="s">
        <v>19</v>
      </c>
      <c r="G15" s="584" t="s">
        <v>55</v>
      </c>
      <c r="H15" s="113"/>
      <c r="I15" s="113"/>
      <c r="K15" s="246" t="s">
        <v>154</v>
      </c>
      <c r="L15" s="114"/>
      <c r="M15" s="115"/>
      <c r="N15" s="115"/>
      <c r="O15" s="115"/>
      <c r="P15" s="115"/>
      <c r="Q15" s="114"/>
      <c r="R15" s="86"/>
      <c r="S15" s="86"/>
    </row>
    <row r="16" spans="1:20" s="112" customFormat="1" ht="12.6" customHeight="1">
      <c r="A16" s="518"/>
      <c r="B16" s="593"/>
      <c r="C16" s="600"/>
      <c r="D16" s="598"/>
      <c r="E16" s="583"/>
      <c r="F16" s="583"/>
      <c r="G16" s="585"/>
      <c r="H16" s="116"/>
      <c r="I16" s="116"/>
      <c r="K16" s="549" t="s">
        <v>155</v>
      </c>
      <c r="L16" s="550"/>
      <c r="M16" s="118" t="s">
        <v>80</v>
      </c>
      <c r="N16" s="118" t="s">
        <v>81</v>
      </c>
      <c r="O16" s="118" t="s">
        <v>82</v>
      </c>
      <c r="P16" s="119" t="s">
        <v>83</v>
      </c>
      <c r="Q16" s="114"/>
    </row>
    <row r="17" spans="1:20" s="112" customFormat="1" ht="24.95" customHeight="1">
      <c r="A17" s="518"/>
      <c r="B17" s="593"/>
      <c r="C17" s="25"/>
      <c r="D17" s="26"/>
      <c r="E17" s="27"/>
      <c r="F17" s="28"/>
      <c r="G17" s="117">
        <f>SUM(C17,D17,F17)</f>
        <v>0</v>
      </c>
      <c r="H17" s="113"/>
      <c r="I17" s="113"/>
      <c r="K17" s="590" t="s">
        <v>153</v>
      </c>
      <c r="L17" s="591"/>
      <c r="M17" s="261">
        <f>IF(C17&lt;0,C17,0)</f>
        <v>0</v>
      </c>
      <c r="N17" s="261">
        <f t="shared" ref="N17:P17" si="1">IF(D17&lt;0,D17,0)</f>
        <v>0</v>
      </c>
      <c r="O17" s="261">
        <f t="shared" si="1"/>
        <v>0</v>
      </c>
      <c r="P17" s="262">
        <f t="shared" si="1"/>
        <v>0</v>
      </c>
      <c r="Q17" s="114"/>
      <c r="R17" s="120"/>
      <c r="S17" s="121"/>
    </row>
    <row r="18" spans="1:20" s="112" customFormat="1" ht="19.5" thickBot="1">
      <c r="A18" s="519"/>
      <c r="B18" s="122" t="s">
        <v>160</v>
      </c>
      <c r="C18" s="30"/>
      <c r="D18" s="31"/>
      <c r="E18" s="32"/>
      <c r="F18" s="33"/>
      <c r="G18" s="123">
        <f>SUM(C18,D18,F18)</f>
        <v>0</v>
      </c>
      <c r="H18" s="113"/>
      <c r="I18" s="113"/>
      <c r="K18" s="547" t="s">
        <v>114</v>
      </c>
      <c r="L18" s="548"/>
      <c r="M18" s="124">
        <f>IF(C17&gt;0,C17,0)</f>
        <v>0</v>
      </c>
      <c r="N18" s="124">
        <f t="shared" ref="N18:P18" si="2">IF(D17&gt;0,D17,0)</f>
        <v>0</v>
      </c>
      <c r="O18" s="124">
        <f t="shared" si="2"/>
        <v>0</v>
      </c>
      <c r="P18" s="125">
        <f t="shared" si="2"/>
        <v>0</v>
      </c>
      <c r="Q18" s="114"/>
      <c r="R18" s="86"/>
      <c r="S18" s="86"/>
    </row>
    <row r="19" spans="1:20" s="112" customFormat="1" ht="13.5" customHeight="1">
      <c r="A19" s="586" t="s">
        <v>161</v>
      </c>
      <c r="B19" s="586"/>
      <c r="C19" s="586"/>
      <c r="D19" s="586"/>
      <c r="E19" s="586"/>
      <c r="F19" s="586"/>
      <c r="G19" s="586"/>
      <c r="H19" s="586"/>
      <c r="I19" s="586"/>
      <c r="T19" s="86"/>
    </row>
    <row r="20" spans="1:20" s="112" customFormat="1" ht="38.25" customHeight="1" thickBot="1">
      <c r="A20" s="586"/>
      <c r="B20" s="586"/>
      <c r="C20" s="586"/>
      <c r="D20" s="586"/>
      <c r="E20" s="586"/>
      <c r="F20" s="586"/>
      <c r="G20" s="586"/>
      <c r="H20" s="586"/>
      <c r="I20" s="586"/>
      <c r="T20" s="86"/>
    </row>
    <row r="21" spans="1:20" s="112" customFormat="1" ht="13.5" customHeight="1">
      <c r="A21" s="86"/>
      <c r="B21" s="86"/>
      <c r="C21" s="86"/>
      <c r="D21" s="86"/>
      <c r="E21" s="86"/>
      <c r="F21" s="86"/>
      <c r="G21" s="86"/>
      <c r="H21" s="86"/>
      <c r="I21" s="86"/>
      <c r="K21" s="535" t="s">
        <v>70</v>
      </c>
      <c r="L21" s="536"/>
      <c r="M21" s="126" t="s">
        <v>165</v>
      </c>
      <c r="N21" s="127" t="s">
        <v>166</v>
      </c>
      <c r="O21" s="128" t="s">
        <v>158</v>
      </c>
      <c r="P21" s="504" t="s">
        <v>76</v>
      </c>
      <c r="Q21" s="505"/>
      <c r="R21" s="129"/>
      <c r="S21" s="130"/>
      <c r="T21" s="86"/>
    </row>
    <row r="22" spans="1:20" s="112" customFormat="1" ht="24.95" customHeight="1">
      <c r="A22" s="510">
        <v>4</v>
      </c>
      <c r="B22" s="520" t="s">
        <v>53</v>
      </c>
      <c r="C22" s="131" t="s">
        <v>17</v>
      </c>
      <c r="D22" s="131" t="s">
        <v>37</v>
      </c>
      <c r="E22" s="131" t="s">
        <v>33</v>
      </c>
      <c r="F22" s="86"/>
      <c r="G22" s="86"/>
      <c r="H22" s="86"/>
      <c r="I22" s="86"/>
      <c r="K22" s="537"/>
      <c r="L22" s="538"/>
      <c r="M22" s="132" t="s">
        <v>72</v>
      </c>
      <c r="N22" s="133" t="s">
        <v>71</v>
      </c>
      <c r="O22" s="134" t="s">
        <v>73</v>
      </c>
      <c r="P22" s="506"/>
      <c r="Q22" s="507"/>
      <c r="R22" s="135" t="s">
        <v>74</v>
      </c>
      <c r="S22" s="136" t="s">
        <v>75</v>
      </c>
      <c r="T22" s="86"/>
    </row>
    <row r="23" spans="1:20" s="112" customFormat="1" ht="24.95" customHeight="1" thickBot="1">
      <c r="A23" s="510"/>
      <c r="B23" s="520"/>
      <c r="C23" s="104">
        <f>IF(E6&lt;E13,P24,0)</f>
        <v>0</v>
      </c>
      <c r="D23" s="29"/>
      <c r="E23" s="104">
        <f>SUM(C23:D23)</f>
        <v>0</v>
      </c>
      <c r="F23" s="86"/>
      <c r="G23" s="86"/>
      <c r="H23" s="86"/>
      <c r="I23" s="86"/>
      <c r="K23" s="537"/>
      <c r="L23" s="538"/>
      <c r="M23" s="137" t="s">
        <v>156</v>
      </c>
      <c r="N23" s="138" t="s">
        <v>157</v>
      </c>
      <c r="O23" s="139" t="s">
        <v>144</v>
      </c>
      <c r="P23" s="506"/>
      <c r="Q23" s="507"/>
      <c r="R23" s="140" t="s">
        <v>77</v>
      </c>
      <c r="S23" s="141" t="s">
        <v>69</v>
      </c>
      <c r="T23" s="86"/>
    </row>
    <row r="24" spans="1:20" ht="13.5" customHeight="1" thickBot="1">
      <c r="K24" s="539"/>
      <c r="L24" s="540"/>
      <c r="M24" s="142">
        <f>I6-I13</f>
        <v>0</v>
      </c>
      <c r="N24" s="143">
        <f>G17</f>
        <v>0</v>
      </c>
      <c r="O24" s="144">
        <f>IF(M24&gt;N24,M24-N24,0)</f>
        <v>0</v>
      </c>
      <c r="P24" s="551">
        <f>MIN(R24:S24)</f>
        <v>0</v>
      </c>
      <c r="Q24" s="552"/>
      <c r="R24" s="145">
        <f>O24-D23</f>
        <v>0</v>
      </c>
      <c r="S24" s="146">
        <f>E13+E17-E6</f>
        <v>0</v>
      </c>
    </row>
    <row r="25" spans="1:20" ht="12.6" customHeight="1" thickBot="1">
      <c r="A25" s="510">
        <v>5</v>
      </c>
      <c r="B25" s="580" t="s">
        <v>101</v>
      </c>
      <c r="C25" s="574" t="s">
        <v>15</v>
      </c>
      <c r="D25" s="576" t="s">
        <v>16</v>
      </c>
      <c r="E25" s="573" t="s">
        <v>17</v>
      </c>
      <c r="F25" s="515" t="s">
        <v>19</v>
      </c>
      <c r="G25" s="512" t="s">
        <v>18</v>
      </c>
      <c r="H25" s="559" t="s">
        <v>33</v>
      </c>
      <c r="I25" s="87"/>
    </row>
    <row r="26" spans="1:20" ht="12.6" customHeight="1">
      <c r="A26" s="510"/>
      <c r="B26" s="580"/>
      <c r="C26" s="575"/>
      <c r="D26" s="577"/>
      <c r="E26" s="573"/>
      <c r="F26" s="516"/>
      <c r="G26" s="512"/>
      <c r="H26" s="560"/>
      <c r="I26" s="88" t="s">
        <v>34</v>
      </c>
    </row>
    <row r="27" spans="1:20" ht="24.95" customHeight="1" thickBot="1">
      <c r="A27" s="510"/>
      <c r="B27" s="580"/>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0">
        <v>6</v>
      </c>
      <c r="B29" s="594" t="s">
        <v>147</v>
      </c>
      <c r="C29" s="153" t="s">
        <v>146</v>
      </c>
      <c r="E29" s="154" t="s">
        <v>102</v>
      </c>
      <c r="F29" s="153" t="s">
        <v>148</v>
      </c>
      <c r="G29" s="153" t="s">
        <v>79</v>
      </c>
      <c r="H29" s="263" t="s">
        <v>163</v>
      </c>
      <c r="I29" s="155" t="s">
        <v>78</v>
      </c>
    </row>
    <row r="30" spans="1:20" ht="24.95" customHeight="1" thickBot="1">
      <c r="A30" s="510"/>
      <c r="B30" s="595"/>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 customHeight="1" thickBot="1">
      <c r="A32" s="510">
        <v>7</v>
      </c>
      <c r="B32" s="578" t="s">
        <v>134</v>
      </c>
      <c r="C32" s="574" t="s">
        <v>15</v>
      </c>
      <c r="D32" s="576" t="s">
        <v>16</v>
      </c>
      <c r="E32" s="573" t="s">
        <v>17</v>
      </c>
      <c r="F32" s="515" t="s">
        <v>19</v>
      </c>
      <c r="G32" s="512" t="s">
        <v>18</v>
      </c>
      <c r="H32" s="559" t="s">
        <v>33</v>
      </c>
      <c r="I32" s="87"/>
      <c r="K32" s="541" t="s">
        <v>132</v>
      </c>
      <c r="L32" s="542"/>
      <c r="M32" s="509" t="s">
        <v>15</v>
      </c>
      <c r="N32" s="509" t="s">
        <v>16</v>
      </c>
      <c r="O32" s="509" t="s">
        <v>17</v>
      </c>
      <c r="P32" s="509" t="s">
        <v>19</v>
      </c>
      <c r="Q32" s="532" t="s">
        <v>44</v>
      </c>
      <c r="R32" s="534" t="s">
        <v>33</v>
      </c>
      <c r="S32" s="102"/>
    </row>
    <row r="33" spans="1:19" ht="14.1" customHeight="1">
      <c r="A33" s="510"/>
      <c r="B33" s="579"/>
      <c r="C33" s="575"/>
      <c r="D33" s="577"/>
      <c r="E33" s="573"/>
      <c r="F33" s="516"/>
      <c r="G33" s="512"/>
      <c r="H33" s="560"/>
      <c r="I33" s="88" t="s">
        <v>34</v>
      </c>
      <c r="K33" s="543"/>
      <c r="L33" s="544"/>
      <c r="M33" s="509"/>
      <c r="N33" s="509"/>
      <c r="O33" s="509"/>
      <c r="P33" s="509"/>
      <c r="Q33" s="533"/>
      <c r="R33" s="534"/>
      <c r="S33" s="103" t="s">
        <v>67</v>
      </c>
    </row>
    <row r="34" spans="1:19" ht="24.95" customHeight="1">
      <c r="A34" s="510"/>
      <c r="B34" s="156" t="s">
        <v>48</v>
      </c>
      <c r="C34" s="60"/>
      <c r="D34" s="61"/>
      <c r="E34" s="62"/>
      <c r="F34" s="63"/>
      <c r="G34" s="64"/>
      <c r="H34" s="107">
        <f>SUM(C34:G34)</f>
        <v>0</v>
      </c>
      <c r="I34" s="157">
        <f>H34-E34-G34</f>
        <v>0</v>
      </c>
      <c r="K34" s="545"/>
      <c r="L34" s="546"/>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0"/>
      <c r="B35" s="158" t="s">
        <v>88</v>
      </c>
      <c r="C35" s="65"/>
      <c r="D35" s="66"/>
      <c r="E35" s="62"/>
      <c r="F35" s="67"/>
      <c r="G35" s="64"/>
      <c r="H35" s="107">
        <f>SUM(C35:G35)</f>
        <v>0</v>
      </c>
      <c r="I35" s="150">
        <f>H35-E35-G35</f>
        <v>0</v>
      </c>
    </row>
    <row r="36" spans="1:19" ht="18.75" customHeight="1">
      <c r="A36" s="525" t="s">
        <v>111</v>
      </c>
      <c r="B36" s="525"/>
      <c r="C36" s="525"/>
      <c r="D36" s="525"/>
      <c r="E36" s="525"/>
      <c r="F36" s="525"/>
      <c r="G36" s="525"/>
      <c r="H36" s="525"/>
      <c r="I36" s="525"/>
    </row>
    <row r="37" spans="1:19" ht="13.5" customHeight="1" thickBot="1"/>
    <row r="38" spans="1:19" ht="33" customHeight="1">
      <c r="A38" s="510">
        <v>8</v>
      </c>
      <c r="B38" s="159" t="s">
        <v>47</v>
      </c>
      <c r="C38" s="131" t="s">
        <v>15</v>
      </c>
      <c r="D38" s="131" t="s">
        <v>16</v>
      </c>
      <c r="E38" s="131" t="s">
        <v>19</v>
      </c>
      <c r="F38" s="131" t="s">
        <v>33</v>
      </c>
      <c r="M38" s="248"/>
      <c r="N38" s="245" t="s">
        <v>131</v>
      </c>
      <c r="O38" s="245" t="s">
        <v>130</v>
      </c>
      <c r="Q38" s="497" t="s">
        <v>128</v>
      </c>
      <c r="R38" s="498"/>
      <c r="S38" s="160" t="s">
        <v>129</v>
      </c>
    </row>
    <row r="39" spans="1:19" ht="24.95" customHeight="1">
      <c r="A39" s="510"/>
      <c r="B39" s="161" t="s">
        <v>89</v>
      </c>
      <c r="C39" s="68"/>
      <c r="D39" s="68"/>
      <c r="E39" s="68"/>
      <c r="F39" s="162">
        <f>SUM(C39:E39)</f>
        <v>0</v>
      </c>
      <c r="N39" s="110">
        <f>IF(AND(I34&lt;&gt;I35,H50="Ｂ"),E50,E49)</f>
        <v>0</v>
      </c>
      <c r="O39" s="244">
        <f>IF(AND(I34&lt;&gt;I35,H50="Ｂ"),C50,C49)</f>
        <v>0</v>
      </c>
      <c r="Q39" s="163">
        <v>0</v>
      </c>
      <c r="R39" s="19" t="s">
        <v>123</v>
      </c>
      <c r="S39" s="105">
        <v>1140</v>
      </c>
    </row>
    <row r="40" spans="1:19" ht="24.95" customHeight="1">
      <c r="A40" s="510"/>
      <c r="B40" s="161" t="s">
        <v>90</v>
      </c>
      <c r="C40" s="68"/>
      <c r="D40" s="68"/>
      <c r="E40" s="68"/>
      <c r="F40" s="162">
        <f>SUM(C40:E40)</f>
        <v>0</v>
      </c>
      <c r="Q40" s="163">
        <v>0.5</v>
      </c>
      <c r="R40" s="19" t="s">
        <v>124</v>
      </c>
      <c r="S40" s="105">
        <v>1368</v>
      </c>
    </row>
    <row r="41" spans="1:19" ht="24" customHeight="1">
      <c r="A41" s="513" t="s">
        <v>138</v>
      </c>
      <c r="B41" s="514"/>
      <c r="C41" s="514"/>
      <c r="D41" s="514"/>
      <c r="E41" s="514"/>
      <c r="F41" s="514"/>
      <c r="G41" s="514"/>
      <c r="H41" s="514"/>
      <c r="I41" s="514"/>
      <c r="Q41" s="163">
        <v>0.6</v>
      </c>
      <c r="R41" s="19" t="s">
        <v>125</v>
      </c>
      <c r="S41" s="105">
        <v>1596</v>
      </c>
    </row>
    <row r="42" spans="1:19" ht="24" customHeight="1">
      <c r="A42" s="514"/>
      <c r="B42" s="514"/>
      <c r="C42" s="514"/>
      <c r="D42" s="514"/>
      <c r="E42" s="514"/>
      <c r="F42" s="514"/>
      <c r="G42" s="514"/>
      <c r="H42" s="514"/>
      <c r="I42" s="514"/>
      <c r="Q42" s="163">
        <v>0.7</v>
      </c>
      <c r="R42" s="19" t="s">
        <v>126</v>
      </c>
      <c r="S42" s="105">
        <v>1824</v>
      </c>
    </row>
    <row r="43" spans="1:19" ht="22.5" customHeight="1">
      <c r="A43" s="514"/>
      <c r="B43" s="514"/>
      <c r="C43" s="514"/>
      <c r="D43" s="514"/>
      <c r="E43" s="514"/>
      <c r="F43" s="514"/>
      <c r="G43" s="514"/>
      <c r="H43" s="514"/>
      <c r="I43" s="514"/>
      <c r="Q43" s="163">
        <v>0.8</v>
      </c>
      <c r="R43" s="19" t="s">
        <v>127</v>
      </c>
      <c r="S43" s="105">
        <v>2052</v>
      </c>
    </row>
    <row r="44" spans="1:19" ht="22.5" customHeight="1" thickBot="1">
      <c r="A44" s="514"/>
      <c r="B44" s="514"/>
      <c r="C44" s="514"/>
      <c r="D44" s="514"/>
      <c r="E44" s="514"/>
      <c r="F44" s="514"/>
      <c r="G44" s="514"/>
      <c r="H44" s="514"/>
      <c r="I44" s="514"/>
      <c r="Q44" s="164">
        <v>0.9</v>
      </c>
      <c r="R44" s="165"/>
      <c r="S44" s="148">
        <v>2280</v>
      </c>
    </row>
    <row r="45" spans="1:19" ht="22.5" customHeight="1">
      <c r="A45" s="514"/>
      <c r="B45" s="514"/>
      <c r="C45" s="514"/>
      <c r="D45" s="514"/>
      <c r="E45" s="514"/>
      <c r="F45" s="514"/>
      <c r="G45" s="514"/>
      <c r="H45" s="514"/>
      <c r="I45" s="514"/>
    </row>
    <row r="46" spans="1:19">
      <c r="A46" s="525" t="s">
        <v>142</v>
      </c>
      <c r="B46" s="525"/>
      <c r="C46" s="525"/>
      <c r="D46" s="525"/>
      <c r="E46" s="525"/>
      <c r="F46" s="525"/>
      <c r="G46" s="525"/>
      <c r="H46" s="525"/>
      <c r="I46" s="525"/>
    </row>
    <row r="47" spans="1:19" ht="13.5" customHeight="1"/>
    <row r="48" spans="1:19" ht="24.95" customHeight="1">
      <c r="A48" s="517">
        <v>9</v>
      </c>
      <c r="B48" s="166" t="s">
        <v>51</v>
      </c>
      <c r="C48" s="523" t="s">
        <v>46</v>
      </c>
      <c r="D48" s="523"/>
      <c r="E48" s="523" t="s">
        <v>45</v>
      </c>
      <c r="F48" s="523"/>
      <c r="H48" s="520" t="s">
        <v>52</v>
      </c>
      <c r="I48" s="167"/>
    </row>
    <row r="49" spans="1:18" ht="24.95" customHeight="1">
      <c r="A49" s="518"/>
      <c r="B49" s="168" t="s">
        <v>50</v>
      </c>
      <c r="C49" s="522">
        <f>IFERROR(ROUNDDOWN(F39/I34*1/365,3),0)</f>
        <v>0</v>
      </c>
      <c r="D49" s="522"/>
      <c r="E49" s="524">
        <f>ROUNDDOWN(C49*I34,0)</f>
        <v>0</v>
      </c>
      <c r="F49" s="524"/>
      <c r="G49" s="86" t="s">
        <v>49</v>
      </c>
      <c r="H49" s="521"/>
      <c r="I49" s="169" t="s">
        <v>62</v>
      </c>
    </row>
    <row r="50" spans="1:18" ht="24.95" customHeight="1">
      <c r="A50" s="519"/>
      <c r="B50" s="168" t="s">
        <v>87</v>
      </c>
      <c r="C50" s="522">
        <f>IFERROR(ROUNDDOWN(F40/I35*1/365,3),0)</f>
        <v>0</v>
      </c>
      <c r="D50" s="522"/>
      <c r="E50" s="524">
        <f>ROUNDDOWN(C50*I35,0)</f>
        <v>0</v>
      </c>
      <c r="F50" s="524"/>
      <c r="G50" s="86" t="s">
        <v>49</v>
      </c>
      <c r="H50" s="172" t="s">
        <v>149</v>
      </c>
      <c r="I50" s="169" t="s">
        <v>63</v>
      </c>
    </row>
    <row r="51" spans="1:18" ht="13.5" customHeight="1"/>
    <row r="52" spans="1:18" ht="26.1" customHeight="1" thickBot="1">
      <c r="A52" s="510">
        <v>10</v>
      </c>
      <c r="B52" s="511" t="s">
        <v>139</v>
      </c>
      <c r="C52" s="131" t="s">
        <v>35</v>
      </c>
      <c r="D52" s="131" t="s">
        <v>84</v>
      </c>
      <c r="E52" s="173" t="s">
        <v>36</v>
      </c>
      <c r="L52" s="86" t="s">
        <v>112</v>
      </c>
    </row>
    <row r="53" spans="1:18" ht="26.1" customHeight="1">
      <c r="A53" s="510"/>
      <c r="B53" s="511"/>
      <c r="C53" s="174">
        <f>VLOOKUP(O39,Q39:S44,3)</f>
        <v>1140</v>
      </c>
      <c r="D53" s="110">
        <f>IF(I6&lt;N39,0,IF(I6-N39&gt;I30+C30,I30,IF(I6-N39-C30&gt;0,I6-N39-C30,0)))</f>
        <v>0</v>
      </c>
      <c r="E53" s="174">
        <f>C53*D53</f>
        <v>0</v>
      </c>
      <c r="L53" s="499" t="s">
        <v>92</v>
      </c>
      <c r="M53" s="500"/>
      <c r="N53" s="587" t="s">
        <v>135</v>
      </c>
      <c r="O53" s="588" t="s">
        <v>91</v>
      </c>
    </row>
    <row r="54" spans="1:18" ht="13.5" customHeight="1">
      <c r="L54" s="501"/>
      <c r="M54" s="502"/>
      <c r="N54" s="502"/>
      <c r="O54" s="589"/>
    </row>
    <row r="55" spans="1:18" ht="26.1" customHeight="1" thickBot="1">
      <c r="A55" s="510">
        <v>11</v>
      </c>
      <c r="B55" s="511" t="s">
        <v>140</v>
      </c>
      <c r="C55" s="131" t="s">
        <v>35</v>
      </c>
      <c r="D55" s="131" t="s">
        <v>84</v>
      </c>
      <c r="E55" s="173" t="s">
        <v>36</v>
      </c>
      <c r="L55" s="489">
        <f>I4*0.9</f>
        <v>0</v>
      </c>
      <c r="M55" s="490"/>
      <c r="N55" s="170">
        <f>I13</f>
        <v>0</v>
      </c>
      <c r="O55" s="171" t="b">
        <f>IF(L55&gt;=N55,TRUE)</f>
        <v>1</v>
      </c>
    </row>
    <row r="56" spans="1:18" ht="26.1" customHeight="1">
      <c r="A56" s="510"/>
      <c r="B56" s="511"/>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9" t="s">
        <v>93</v>
      </c>
      <c r="M58" s="500"/>
      <c r="N58" s="493" t="s">
        <v>121</v>
      </c>
      <c r="O58" s="179"/>
      <c r="P58" s="179"/>
      <c r="Q58" s="493" t="s">
        <v>137</v>
      </c>
      <c r="R58" s="494"/>
    </row>
    <row r="59" spans="1:18" ht="14.1" customHeight="1" thickBot="1">
      <c r="L59" s="501"/>
      <c r="M59" s="502"/>
      <c r="N59" s="503"/>
      <c r="O59" s="180" t="s">
        <v>122</v>
      </c>
      <c r="P59" s="181" t="s">
        <v>136</v>
      </c>
      <c r="Q59" s="495"/>
      <c r="R59" s="496"/>
    </row>
    <row r="60" spans="1:18" ht="30" customHeight="1" thickBot="1">
      <c r="A60" s="182">
        <v>12</v>
      </c>
      <c r="B60" s="183" t="s">
        <v>38</v>
      </c>
      <c r="C60" s="184">
        <f>IF(C58="○",E53+E56,"－")</f>
        <v>0</v>
      </c>
      <c r="F60" s="120"/>
      <c r="G60" s="185"/>
      <c r="L60" s="489">
        <f>I4*10%</f>
        <v>0</v>
      </c>
      <c r="M60" s="490"/>
      <c r="N60" s="186">
        <f>S34*-1</f>
        <v>0</v>
      </c>
      <c r="O60" s="187">
        <f>G17</f>
        <v>0</v>
      </c>
      <c r="P60" s="188">
        <f>N60-O60</f>
        <v>0</v>
      </c>
      <c r="Q60" s="491" t="b">
        <f>IF(L60&lt;=P60,TRUE)</f>
        <v>1</v>
      </c>
      <c r="R60" s="492"/>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2" t="str">
        <f>申請書!N21&amp;""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1"/>
      <c r="C5" s="601"/>
      <c r="D5" s="601"/>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1"/>
      <c r="C6" s="601"/>
      <c r="D6" s="601"/>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1"/>
      <c r="C7" s="601"/>
      <c r="D7" s="601"/>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1"/>
      <c r="C8" s="601"/>
      <c r="D8" s="601"/>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1"/>
      <c r="C9" s="601"/>
      <c r="D9" s="601"/>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1"/>
      <c r="C10" s="601"/>
      <c r="D10" s="601"/>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1"/>
      <c r="C11" s="601"/>
      <c r="D11" s="601"/>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1"/>
      <c r="C12" s="601"/>
      <c r="D12" s="601"/>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1"/>
      <c r="C13" s="601"/>
      <c r="D13" s="601"/>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2025-05-12T01:54:39Z</dcterms:modified>
</cp:coreProperties>
</file>