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1190341\Desktop\調査回答\済　0124公営企業に係る経営比較分析表（令和5年度決算）の分析等について\"/>
    </mc:Choice>
  </mc:AlternateContent>
  <workbookProtection workbookAlgorithmName="SHA-512" workbookHashValue="Twtdh+0mI5iSRnIo/bjcyYTeXBy6ALsFOoXEmAUHxz/rIcDYCrF3Aw0KrYqAKiKDjiNYVEISviny13lKGjPtrw==" workbookSaltValue="xM1OKM9DcV86gegWFZAvfA==" workbookSpinCount="100000" lockStructure="1"/>
  <bookViews>
    <workbookView xWindow="-120" yWindow="-120" windowWidth="29040" windowHeight="158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I8" i="4"/>
  <c r="B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<sst xmlns="http://schemas.openxmlformats.org/spreadsheetml/2006/main" count="236" uniqueCount="120">
  <si>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</si>
  <si>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</si>
  <si>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</si>
  <si>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</si>
  <si>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</si>
  <si>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</si>
  <si>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</si>
  <si>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</si>
  <si>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</si>
  <si>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</si>
  <si>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</si>
  <si>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</si>
  <si>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</si>
  <si>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</si>
  <si>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</si>
  <si>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</si>
  <si>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</si>
  <si>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</si>
  <si>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</si>
  <si>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</si>
  <si>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</si>
  <si>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</si>
  <si>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</si>
  <si>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</si>
  <si>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</si>
  <si>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</si>
  <si>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</si>
  <si>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</si>
  <si>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</si>
  <si>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</si>
  <si>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</si>
  <si>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</si>
  <si>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</si>
  <si>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</si>
  <si>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</si>
  <si>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</si>
  <si>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</si>
  <si>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</si>
  <si>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</si>
  <si>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</si>
  <si>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</si>
  <si>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</si>
  <si>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</si>
  <si>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</si>
  <si>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</si>
  <si>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</si>
  <si>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</si>
  <si>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</si>
  <si>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</si>
  <si>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</si>
  <si>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</si>
  <si>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</si>
  <si>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</si>
  <si>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</si>
  <si>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</si>
  <si>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</si>
  <si>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</si>
  <si>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</si>
  <si>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</si>
  <si>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</si>
  <si>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</si>
  <si>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</si>
  <si>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</si>
  <si>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</si>
  <si>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</si>
  <si>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</si>
  <si>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</si>
  <si>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</si>
  <si>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</si>
  <si>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</si>
  <si>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</si>
  <si>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</si>
  <si>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</si>
  <si>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</si>
  <si>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</si>
  <si>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</si>
  <si>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</si>
  <si>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</si>
  <si>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</si>
  <si>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</si>
  <si>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</si>
  <si>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</si>
  <si>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</si>
  <si>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</si>
  <si>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</si>
  <si>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</si>
  <si>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</si>
  <si>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</si>
  <si>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</si>
  <si>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</si>
  <si>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</si>
  <si>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</si>
  <si>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</si>
  <si>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</si>
  <si>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</si>
  <si>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</si>
  <si>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</si>
  <si>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</si>
  <si>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</si>
  <si>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</si>
  <si>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</si>
  <si>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</si>
  <si>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</si>
  <si>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</si>
  <si>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</si>
  <si>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</si>
  <si>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</si>
  <si>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</si>
  <si>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</si>
  <si>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</si>
  <si>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</si>
  <si>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</si>
  <si>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</si>
  <si>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</si>
  <si>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</si>
  <si>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</si>
  <si>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</si>
  <si>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xml:space="preserve"> 管渠については標準耐用年数には至っていないため、現時点では大規模な改修等の必要は生じていない。機械設備等については、令和元年度に施設の機能診断を行い、その診断結果に基づき、令和２年度より機器の更新を行っており、令和５年度も引き続き実施した。今後も計画的に実施していくこととしている。</t>
    <phoneticPr fontId="4"/>
  </si>
  <si>
    <t xml:space="preserve"> 人口減少、高齢化が進み、使用料収入が減少することが予想されるが、更なる水洗化率の向上と維持管理費の節減に努めることが重要である。
　漁場の環境保全と漁業集落の生活環境を改善するための事業であるため、事業継続が必要であり、今後は、施設の機能診断結果と今後の人口の推移を踏まえ、将来の維持管理コストの縮減を図る必要がある。</t>
    <phoneticPr fontId="4"/>
  </si>
  <si>
    <t>　本市の漁業集落排水事業については小規模事業であるため、使用料収入のみでの経営は困難な状況にあり、一般会計からの補助金に依存している。
　なお、本事業会計は年度末をもって法適用会計に移行したことから、打切り決算を行った。
　⑤経費回収率については、類似団体と比べ、やや高い水準にある。数値の分母である汚水処理費（維持管理コスト）の減により上昇しつつあるが、支出を賄えていない状況であるため、今後もコスト削減に努めたい。
　⑥汚水処理原価については、類似団体と比べ、以前は高い数値であったが、数値の分子である汚水処理費の減により、現在は同程度に下がった。
　⑦施設利用率については、類似団体と比べ、低い状況。計画処理能力が大きい施設の処理状況を確認し、適切な施設規模について検討を行う。
　⑧水洗化率については、下水道接続数の緩やかな増加と、数値の分母である人口の減により年々上昇し、類似団体と比較してもやや高い水準となっている。
　今後については、更なる接続の向上を図る。また、人口減少に伴い処理水量、料金収入の減が見込まれるため、維持管理コストの更なる縮減を図る必要がある。</t>
    <rPh sb="360" eb="361">
      <t>スウ</t>
    </rPh>
    <rPh sb="362" eb="363">
      <t>ユル</t>
    </rPh>
    <rPh sb="385" eb="387">
      <t>ネンネン</t>
    </rPh>
    <rPh sb="387" eb="38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</si>
</sst>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0C-4F81-812D-2B7A8AFC322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D40C-4F81-812D-2B7A8AFC322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17.079999999999998</c:v>
                </c:pt>
                <c:pt idx="1">
                  <c:v>16.77</c:v>
                </c:pt>
                <c:pt idx="2">
                  <c:v>17.079999999999998</c:v>
                </c:pt>
                <c:pt idx="3">
                  <c:v>17.39</c:v>
                </c:pt>
                <c:pt idx="4">
                  <c:v>17.809999999999999</c:v>
                </c:pt>
              </c:numCache>
            </c:numRef>
          </c:val>
          <c:extLst>
            <c:ext xmlns:c16="http://schemas.microsoft.com/office/drawing/2014/chart" uri="{C3380CC4-5D6E-409C-BE32-E72D297353CC}">
              <c16:uniqueId val="{00000000-ECFB-4229-97E5-CD927B72E69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ECFB-4229-97E5-CD927B72E69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70.569999999999993</c:v>
                </c:pt>
                <c:pt idx="1">
                  <c:v>75.12</c:v>
                </c:pt>
                <c:pt idx="2">
                  <c:v>78.48</c:v>
                </c:pt>
                <c:pt idx="3">
                  <c:v>80.47</c:v>
                </c:pt>
                <c:pt idx="4">
                  <c:v>83.71</c:v>
                </c:pt>
              </c:numCache>
            </c:numRef>
          </c:val>
          <c:extLst>
            <c:ext xmlns:c16="http://schemas.microsoft.com/office/drawing/2014/chart" uri="{C3380CC4-5D6E-409C-BE32-E72D297353CC}">
              <c16:uniqueId val="{00000000-3EE5-41FA-8A7C-6FC49FE4E5E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3EE5-41FA-8A7C-6FC49FE4E5E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93.88</c:v>
                </c:pt>
                <c:pt idx="1">
                  <c:v>96.3</c:v>
                </c:pt>
                <c:pt idx="2">
                  <c:v>92.16</c:v>
                </c:pt>
                <c:pt idx="3">
                  <c:v>93.08</c:v>
                </c:pt>
                <c:pt idx="4">
                  <c:v>90.39</c:v>
                </c:pt>
              </c:numCache>
            </c:numRef>
          </c:val>
          <c:extLst>
            <c:ext xmlns:c16="http://schemas.microsoft.com/office/drawing/2014/chart" uri="{C3380CC4-5D6E-409C-BE32-E72D297353CC}">
              <c16:uniqueId val="{00000000-C7E5-4D28-96D7-A7413CF4401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E5-4D28-96D7-A7413CF4401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B4-4494-8C32-CE95B80568F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B4-4494-8C32-CE95B80568F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5E-4511-82B4-B87CFDF0F91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5E-4511-82B4-B87CFDF0F91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32-40B5-8D1B-7B3A0E29933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32-40B5-8D1B-7B3A0E29933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A0-4D63-978E-33067E39021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A0-4D63-978E-33067E39021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9D-41EE-9D9D-E5F0533A255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C89D-41EE-9D9D-E5F0533A255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24.71</c:v>
                </c:pt>
                <c:pt idx="1">
                  <c:v>28.74</c:v>
                </c:pt>
                <c:pt idx="2">
                  <c:v>51.01</c:v>
                </c:pt>
                <c:pt idx="3">
                  <c:v>63</c:v>
                </c:pt>
                <c:pt idx="4">
                  <c:v>42.69</c:v>
                </c:pt>
              </c:numCache>
            </c:numRef>
          </c:val>
          <c:extLst>
            <c:ext xmlns:c16="http://schemas.microsoft.com/office/drawing/2014/chart" uri="{C3380CC4-5D6E-409C-BE32-E72D297353CC}">
              <c16:uniqueId val="{00000000-6FC1-4253-80FC-79E83C84649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6FC1-4253-80FC-79E83C84649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826.01</c:v>
                </c:pt>
                <c:pt idx="1">
                  <c:v>716.53</c:v>
                </c:pt>
                <c:pt idx="2">
                  <c:v>406.82</c:v>
                </c:pt>
                <c:pt idx="3">
                  <c:v>329.09</c:v>
                </c:pt>
                <c:pt idx="4">
                  <c:v>443.7</c:v>
                </c:pt>
              </c:numCache>
            </c:numRef>
          </c:val>
          <c:extLst>
            <c:ext xmlns:c16="http://schemas.microsoft.com/office/drawing/2014/chart" uri="{C3380CC4-5D6E-409C-BE32-E72D297353CC}">
              <c16:uniqueId val="{00000000-44DA-4F65-9D8E-D482DAE600D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44DA-4F65-9D8E-D482DAE600D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長崎県　松浦市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漁業集落排水</v>
      </c>
      <c r="Q8" s="39"/>
      <c r="R8" s="39"/>
      <c r="S8" s="39"/>
      <c r="T8" s="39"/>
      <c r="U8" s="39"/>
      <c r="V8" s="39"/>
      <c r="W8" s="39" t="str">
        <f>データ!L6</f>
        <v>H2</v>
      </c>
      <c r="X8" s="39"/>
      <c r="Y8" s="39"/>
      <c r="Z8" s="39"/>
      <c r="AA8" s="39"/>
      <c r="AB8" s="39"/>
      <c r="AC8" s="39"/>
      <c r="AD8" s="40" t="str">
        <f>データ!$M$6</f>
        <v>非設置</v>
      </c>
      <c r="AE8" s="40"/>
      <c r="AF8" s="40"/>
      <c r="AG8" s="40"/>
      <c r="AH8" s="40"/>
      <c r="AI8" s="40"/>
      <c r="AJ8" s="40"/>
      <c r="AK8" s="3"/>
      <c r="AL8" s="41">
        <f>データ!S6</f>
        <v>20983</v>
      </c>
      <c r="AM8" s="41"/>
      <c r="AN8" s="41"/>
      <c r="AO8" s="41"/>
      <c r="AP8" s="41"/>
      <c r="AQ8" s="41"/>
      <c r="AR8" s="41"/>
      <c r="AS8" s="41"/>
      <c r="AT8" s="34">
        <f>データ!T6</f>
        <v>130.55000000000001</v>
      </c>
      <c r="AU8" s="34"/>
      <c r="AV8" s="34"/>
      <c r="AW8" s="34"/>
      <c r="AX8" s="34"/>
      <c r="AY8" s="34"/>
      <c r="AZ8" s="34"/>
      <c r="BA8" s="34"/>
      <c r="BB8" s="34">
        <f>データ!U6</f>
        <v>160.72999999999999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5.57</v>
      </c>
      <c r="Q10" s="34"/>
      <c r="R10" s="34"/>
      <c r="S10" s="34"/>
      <c r="T10" s="34"/>
      <c r="U10" s="34"/>
      <c r="V10" s="34"/>
      <c r="W10" s="34">
        <f>データ!Q6</f>
        <v>102.3</v>
      </c>
      <c r="X10" s="34"/>
      <c r="Y10" s="34"/>
      <c r="Z10" s="34"/>
      <c r="AA10" s="34"/>
      <c r="AB10" s="34"/>
      <c r="AC10" s="34"/>
      <c r="AD10" s="41">
        <f>データ!R6</f>
        <v>4150</v>
      </c>
      <c r="AE10" s="41"/>
      <c r="AF10" s="41"/>
      <c r="AG10" s="41"/>
      <c r="AH10" s="41"/>
      <c r="AI10" s="41"/>
      <c r="AJ10" s="41"/>
      <c r="AK10" s="2"/>
      <c r="AL10" s="41">
        <f>データ!V6</f>
        <v>1154</v>
      </c>
      <c r="AM10" s="41"/>
      <c r="AN10" s="41"/>
      <c r="AO10" s="41"/>
      <c r="AP10" s="41"/>
      <c r="AQ10" s="41"/>
      <c r="AR10" s="41"/>
      <c r="AS10" s="41"/>
      <c r="AT10" s="34">
        <f>データ!W6</f>
        <v>0.85</v>
      </c>
      <c r="AU10" s="34"/>
      <c r="AV10" s="34"/>
      <c r="AW10" s="34"/>
      <c r="AX10" s="34"/>
      <c r="AY10" s="34"/>
      <c r="AZ10" s="34"/>
      <c r="BA10" s="34"/>
      <c r="BB10" s="34">
        <f>データ!X6</f>
        <v>1357.65</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119</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117</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118</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44</v>
      </c>
      <c r="N86" s="12" t="s">
        <v>43</v>
      </c>
      <c r="O86" s="12" t="str">
        <f>データ!EO6</f>
        <v>【0.00】</v>
      </c>
    </row>
  </sheetData>
  <sheetProtection algorithmName="SHA-512" hashValue="wKtMpN9ELboA2UJkKHlSDkR/Cvj+BOiiEMQqFd1/ZJzO42P/aIiaesI1+nhZOgH7Jl76aiyX98L/HpiUDQ4QKA==" saltValue="oUo2Dh+uziBcKWdjOwpRb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422088</v>
      </c>
      <c r="D6" s="19">
        <f t="shared" si="3"/>
        <v>47</v>
      </c>
      <c r="E6" s="19">
        <f t="shared" si="3"/>
        <v>17</v>
      </c>
      <c r="F6" s="19">
        <f t="shared" si="3"/>
        <v>6</v>
      </c>
      <c r="G6" s="19">
        <f t="shared" si="3"/>
        <v>0</v>
      </c>
      <c r="H6" s="19" t="str">
        <f t="shared" si="3"/>
        <v>長崎県　松浦市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5.57</v>
      </c>
      <c r="Q6" s="20">
        <f t="shared" si="3"/>
        <v>102.3</v>
      </c>
      <c r="R6" s="20">
        <f t="shared" si="3"/>
        <v>4150</v>
      </c>
      <c r="S6" s="20">
        <f t="shared" si="3"/>
        <v>20983</v>
      </c>
      <c r="T6" s="20">
        <f t="shared" si="3"/>
        <v>130.55000000000001</v>
      </c>
      <c r="U6" s="20">
        <f t="shared" si="3"/>
        <v>160.72999999999999</v>
      </c>
      <c r="V6" s="20">
        <f t="shared" si="3"/>
        <v>1154</v>
      </c>
      <c r="W6" s="20">
        <f t="shared" si="3"/>
        <v>0.85</v>
      </c>
      <c r="X6" s="20">
        <f t="shared" si="3"/>
        <v>1357.65</v>
      </c>
      <c r="Y6" s="21">
        <f>IF(Y7="",NA(),Y7)</f>
        <v>93.88</v>
      </c>
      <c r="Z6" s="21">
        <f t="shared" ref="Z6:AH6" si="4">IF(Z7="",NA(),Z7)</f>
        <v>96.3</v>
      </c>
      <c r="AA6" s="21">
        <f t="shared" si="4"/>
        <v>92.16</v>
      </c>
      <c r="AB6" s="21">
        <f t="shared" si="4"/>
        <v>93.08</v>
      </c>
      <c r="AC6" s="21">
        <f t="shared" si="4"/>
        <v>90.39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998.42</v>
      </c>
      <c r="BL6" s="21">
        <f t="shared" si="7"/>
        <v>1095.52</v>
      </c>
      <c r="BM6" s="21">
        <f t="shared" si="7"/>
        <v>1056.55</v>
      </c>
      <c r="BN6" s="21">
        <f t="shared" si="7"/>
        <v>1278.54</v>
      </c>
      <c r="BO6" s="21">
        <f t="shared" si="7"/>
        <v>1149.7</v>
      </c>
      <c r="BP6" s="20" t="str">
        <f>IF(BP7="","",IF(BP7="-","【-】","【"&amp;SUBSTITUTE(TEXT(BP7,"#,##0.00"),"-","△")&amp;"】"))</f>
        <v>【1,069.89】</v>
      </c>
      <c r="BQ6" s="21">
        <f>IF(BQ7="",NA(),BQ7)</f>
        <v>24.71</v>
      </c>
      <c r="BR6" s="21">
        <f t="shared" ref="BR6:BZ6" si="8">IF(BR7="",NA(),BR7)</f>
        <v>28.74</v>
      </c>
      <c r="BS6" s="21">
        <f t="shared" si="8"/>
        <v>51.01</v>
      </c>
      <c r="BT6" s="21">
        <f t="shared" si="8"/>
        <v>63</v>
      </c>
      <c r="BU6" s="21">
        <f t="shared" si="8"/>
        <v>42.69</v>
      </c>
      <c r="BV6" s="21">
        <f t="shared" si="8"/>
        <v>41.41</v>
      </c>
      <c r="BW6" s="21">
        <f t="shared" si="8"/>
        <v>39.64</v>
      </c>
      <c r="BX6" s="21">
        <f t="shared" si="8"/>
        <v>40</v>
      </c>
      <c r="BY6" s="21">
        <f t="shared" si="8"/>
        <v>38.74</v>
      </c>
      <c r="BZ6" s="21">
        <f t="shared" si="8"/>
        <v>35.96</v>
      </c>
      <c r="CA6" s="20" t="str">
        <f>IF(CA7="","",IF(CA7="-","【-】","【"&amp;SUBSTITUTE(TEXT(CA7,"#,##0.00"),"-","△")&amp;"】"))</f>
        <v>【39.89】</v>
      </c>
      <c r="CB6" s="21">
        <f>IF(CB7="",NA(),CB7)</f>
        <v>826.01</v>
      </c>
      <c r="CC6" s="21">
        <f t="shared" ref="CC6:CK6" si="9">IF(CC7="",NA(),CC7)</f>
        <v>716.53</v>
      </c>
      <c r="CD6" s="21">
        <f t="shared" si="9"/>
        <v>406.82</v>
      </c>
      <c r="CE6" s="21">
        <f t="shared" si="9"/>
        <v>329.09</v>
      </c>
      <c r="CF6" s="21">
        <f t="shared" si="9"/>
        <v>443.7</v>
      </c>
      <c r="CG6" s="21">
        <f t="shared" si="9"/>
        <v>417.56</v>
      </c>
      <c r="CH6" s="21">
        <f t="shared" si="9"/>
        <v>449.72</v>
      </c>
      <c r="CI6" s="21">
        <f t="shared" si="9"/>
        <v>437.27</v>
      </c>
      <c r="CJ6" s="21">
        <f t="shared" si="9"/>
        <v>456.72</v>
      </c>
      <c r="CK6" s="21">
        <f t="shared" si="9"/>
        <v>481.96</v>
      </c>
      <c r="CL6" s="20" t="str">
        <f>IF(CL7="","",IF(CL7="-","【-】","【"&amp;SUBSTITUTE(TEXT(CL7,"#,##0.00"),"-","△")&amp;"】"))</f>
        <v>【426.52】</v>
      </c>
      <c r="CM6" s="21">
        <f>IF(CM7="",NA(),CM7)</f>
        <v>17.079999999999998</v>
      </c>
      <c r="CN6" s="21">
        <f t="shared" ref="CN6:CV6" si="10">IF(CN7="",NA(),CN7)</f>
        <v>16.77</v>
      </c>
      <c r="CO6" s="21">
        <f t="shared" si="10"/>
        <v>17.079999999999998</v>
      </c>
      <c r="CP6" s="21">
        <f t="shared" si="10"/>
        <v>17.39</v>
      </c>
      <c r="CQ6" s="21">
        <f t="shared" si="10"/>
        <v>17.809999999999999</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70.569999999999993</v>
      </c>
      <c r="CY6" s="21">
        <f t="shared" ref="CY6:DG6" si="11">IF(CY7="",NA(),CY7)</f>
        <v>75.12</v>
      </c>
      <c r="CZ6" s="21">
        <f t="shared" si="11"/>
        <v>78.48</v>
      </c>
      <c r="DA6" s="21">
        <f t="shared" si="11"/>
        <v>80.47</v>
      </c>
      <c r="DB6" s="21">
        <f t="shared" si="11"/>
        <v>83.71</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422088</v>
      </c>
      <c r="D7" s="23">
        <v>47</v>
      </c>
      <c r="E7" s="23">
        <v>17</v>
      </c>
      <c r="F7" s="23">
        <v>6</v>
      </c>
      <c r="G7" s="23">
        <v>0</v>
      </c>
      <c r="H7" s="23" t="s">
        <v>98</v>
      </c>
      <c r="I7" s="23" t="s">
        <v>99</v>
      </c>
      <c r="J7" s="23" t="s">
        <v>100</v>
      </c>
      <c r="K7" s="23" t="s">
        <v>101</v>
      </c>
      <c r="L7" s="23" t="s">
        <v>102</v>
      </c>
      <c r="M7" s="23" t="s">
        <v>103</v>
      </c>
      <c r="N7" s="24" t="s">
        <v>104</v>
      </c>
      <c r="O7" s="24" t="s">
        <v>105</v>
      </c>
      <c r="P7" s="24">
        <v>5.57</v>
      </c>
      <c r="Q7" s="24">
        <v>102.3</v>
      </c>
      <c r="R7" s="24">
        <v>4150</v>
      </c>
      <c r="S7" s="24">
        <v>20983</v>
      </c>
      <c r="T7" s="24">
        <v>130.55000000000001</v>
      </c>
      <c r="U7" s="24">
        <v>160.72999999999999</v>
      </c>
      <c r="V7" s="24">
        <v>1154</v>
      </c>
      <c r="W7" s="24">
        <v>0.85</v>
      </c>
      <c r="X7" s="24">
        <v>1357.65</v>
      </c>
      <c r="Y7" s="24">
        <v>93.88</v>
      </c>
      <c r="Z7" s="24">
        <v>96.3</v>
      </c>
      <c r="AA7" s="24">
        <v>92.16</v>
      </c>
      <c r="AB7" s="24">
        <v>93.08</v>
      </c>
      <c r="AC7" s="24">
        <v>90.39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998.42</v>
      </c>
      <c r="BL7" s="24">
        <v>1095.52</v>
      </c>
      <c r="BM7" s="24">
        <v>1056.55</v>
      </c>
      <c r="BN7" s="24">
        <v>1278.54</v>
      </c>
      <c r="BO7" s="24">
        <v>1149.7</v>
      </c>
      <c r="BP7" s="24">
        <v>1069.8900000000001</v>
      </c>
      <c r="BQ7" s="24">
        <v>24.71</v>
      </c>
      <c r="BR7" s="24">
        <v>28.74</v>
      </c>
      <c r="BS7" s="24">
        <v>51.01</v>
      </c>
      <c r="BT7" s="24">
        <v>63</v>
      </c>
      <c r="BU7" s="24">
        <v>42.69</v>
      </c>
      <c r="BV7" s="24">
        <v>41.41</v>
      </c>
      <c r="BW7" s="24">
        <v>39.64</v>
      </c>
      <c r="BX7" s="24">
        <v>40</v>
      </c>
      <c r="BY7" s="24">
        <v>38.74</v>
      </c>
      <c r="BZ7" s="24">
        <v>35.96</v>
      </c>
      <c r="CA7" s="24">
        <v>39.89</v>
      </c>
      <c r="CB7" s="24">
        <v>826.01</v>
      </c>
      <c r="CC7" s="24">
        <v>716.53</v>
      </c>
      <c r="CD7" s="24">
        <v>406.82</v>
      </c>
      <c r="CE7" s="24">
        <v>329.09</v>
      </c>
      <c r="CF7" s="24">
        <v>443.7</v>
      </c>
      <c r="CG7" s="24">
        <v>417.56</v>
      </c>
      <c r="CH7" s="24">
        <v>449.72</v>
      </c>
      <c r="CI7" s="24">
        <v>437.27</v>
      </c>
      <c r="CJ7" s="24">
        <v>456.72</v>
      </c>
      <c r="CK7" s="24">
        <v>481.96</v>
      </c>
      <c r="CL7" s="24">
        <v>426.52</v>
      </c>
      <c r="CM7" s="24">
        <v>17.079999999999998</v>
      </c>
      <c r="CN7" s="24">
        <v>16.77</v>
      </c>
      <c r="CO7" s="24">
        <v>17.079999999999998</v>
      </c>
      <c r="CP7" s="24">
        <v>17.39</v>
      </c>
      <c r="CQ7" s="24">
        <v>17.809999999999999</v>
      </c>
      <c r="CR7" s="24">
        <v>32.479999999999997</v>
      </c>
      <c r="CS7" s="24">
        <v>30.19</v>
      </c>
      <c r="CT7" s="24">
        <v>28.77</v>
      </c>
      <c r="CU7" s="24">
        <v>26.22</v>
      </c>
      <c r="CV7" s="24">
        <v>26.12</v>
      </c>
      <c r="CW7" s="24">
        <v>28.16</v>
      </c>
      <c r="CX7" s="24">
        <v>70.569999999999993</v>
      </c>
      <c r="CY7" s="24">
        <v>75.12</v>
      </c>
      <c r="CZ7" s="24">
        <v>78.48</v>
      </c>
      <c r="DA7" s="24">
        <v>80.47</v>
      </c>
      <c r="DB7" s="24">
        <v>83.71</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m1190341</cp:lastModifiedBy>
  <cp:lastPrinted>2025-03-03T03:58:02Z</cp:lastPrinted>
  <dcterms:created xsi:type="dcterms:W3CDTF">2025-01-24T07:38:28Z</dcterms:created>
  <dcterms:modified xsi:type="dcterms:W3CDTF">2025-03-03T08:32:45Z</dcterms:modified>
  <cp:category/>
</cp:coreProperties>
</file>