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1file02\生月支所\生月地域振興課\500.産業建設班\0001.農業集落排水事業\98.調査・報告\R06(2024-25)\001.財政課\20250228181610_RE： 再：Re： 【長崎県市町村課：3／4（火）正午〆】公営企業に係る経営比較分析表（令和５年度決算） の分析等について（疑義照会）\"/>
    </mc:Choice>
  </mc:AlternateContent>
  <xr:revisionPtr revIDLastSave="0" documentId="13_ncr:1_{A005A5AD-2063-4769-ACAF-3F373B6D1811}" xr6:coauthVersionLast="47" xr6:coauthVersionMax="47" xr10:uidLastSave="{00000000-0000-0000-0000-000000000000}"/>
  <workbookProtection workbookAlgorithmName="SHA-512" workbookHashValue="7rTCc4WnzsML/SmnBUFEf1DbZqx+k7aZsfqycocuZGo/wLEUg2fcQSX7VFI2AoGQzp7Ag6V9FyVXaixjKTk2aA==" workbookSaltValue="HcCZBW2BA6deMFlRK/iUAA==" workbookSpinCount="100000" lockStructure="1"/>
  <bookViews>
    <workbookView xWindow="-120" yWindow="-120" windowWidth="20730" windowHeight="110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AT10" i="4"/>
  <c r="AL10" i="4"/>
  <c r="I10"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<sst xmlns="http://schemas.openxmlformats.org/spreadsheetml/2006/main" count="236" uniqueCount="117">
  <si>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</si>
  <si>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</si>
  <si>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</si>
  <si>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</si>
  <si>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</si>
  <si>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</si>
  <si>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</si>
  <si>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</si>
  <si>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</si>
  <si>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</si>
  <si>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</si>
  <si>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</si>
  <si>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</si>
  <si>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</si>
  <si>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</si>
  <si>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</si>
  <si>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</si>
  <si>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</si>
  <si>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</si>
  <si>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</si>
  <si>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</si>
  <si>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</si>
  <si>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</si>
  <si>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</si>
  <si>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</si>
  <si>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</si>
  <si>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</si>
  <si>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</si>
  <si>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</si>
  <si>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</si>
  <si>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</si>
  <si>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</si>
  <si>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</si>
  <si>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</si>
  <si>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</si>
  <si>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</si>
  <si>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</si>
  <si>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</si>
  <si>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</si>
  <si>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</si>
  <si>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</si>
  <si>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</si>
  <si>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</si>
  <si>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</si>
  <si>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</si>
  <si>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</si>
  <si>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</si>
  <si>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</si>
  <si>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</si>
  <si>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</si>
  <si>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</si>
  <si>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</si>
  <si>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</si>
  <si>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</si>
  <si>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</si>
  <si>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</si>
  <si>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</si>
  <si>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</si>
  <si>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</si>
  <si>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</si>
  <si>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</si>
  <si>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</si>
  <si>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</si>
  <si>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</si>
  <si>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</si>
  <si>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</si>
  <si>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</si>
  <si>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</si>
  <si>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</si>
  <si>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</si>
  <si>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</si>
  <si>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</si>
  <si>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</si>
  <si>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</si>
  <si>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</si>
  <si>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</si>
  <si>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</si>
  <si>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</si>
  <si>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</si>
  <si>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</si>
  <si>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</si>
  <si>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</si>
  <si>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</si>
  <si>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</si>
  <si>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</si>
  <si>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</si>
  <si>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</si>
  <si>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</si>
  <si>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</si>
  <si>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</si>
  <si>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</si>
  <si>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</si>
  <si>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</si>
  <si>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</si>
  <si>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</si>
  <si>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</si>
  <si>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平戸市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</si>
  <si>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</si>
  <si>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</si>
  <si>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</si>
  <si>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</si>
  <si>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</si>
  <si>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</si>
  <si>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</si>
  <si>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</si>
  <si>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</si>
  <si>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</si>
  <si>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</si>
  <si>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</si>
  <si>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</si>
  <si>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</si>
  <si>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</si>
  <si>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</si>
  <si>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</si>
  <si>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当該施設は、平戸市の中でも少子高齢化が進み高齢単身世帯も多い地区である。
　供用開始後、加入率は60％台を推移しており、今後も人口、加入者の増加は見込めない状況にあり、使用料金の改定の検討を行ったものの、全国平均に対し２倍の料金設定となっている。このことから料金改定による収入増加が見込めず赤字運営の事業となっている。
　このような事業形態にあることから令和元年度に最適化構想における再編計画による改修案を基に将来的な人口減少も踏まえ事業廃止・継続の検討を行った。検討の結果、令和12年度を目途に事業を廃止し、個別浄化槽処理への転換を図る方針を決定した。事業廃止までの間、必要最低限度の管理経費に留め事業運営を図る。</t>
    <phoneticPr fontId="4"/>
  </si>
  <si>
    <t>　当該施設の使用料については、事業開始当初から毎年未収金も無くすべて完納されている。使用料等における事業経費回収率は、対前年比6.08％減少し56.97％となったものの、類似団体平均より高い数値で推移している。しかしながら、一般会計繰入金により収益比率100％と他会計に依存した状況にある。
　汚水処理原価について、令和5年度は施設修繕や委託料が多少増となっているが、施設廃止までに施設維持管理のための修繕が増減することも予想されるため、今後も増減する見通しである。
　将来的に事業廃止の方針が決定していることから、過剰な設備投資をすることがないよう、機器更新時期等の見直しによるランニングコストの縮減を図り経営の健全性、効率性の向上に向けて取り組む。</t>
    <rPh sb="93" eb="94">
      <t>タカ</t>
    </rPh>
    <rPh sb="95" eb="97">
      <t>スウチ</t>
    </rPh>
    <rPh sb="98" eb="100">
      <t>スイイ</t>
    </rPh>
    <phoneticPr fontId="4"/>
  </si>
  <si>
    <t>　当該施設は、供用開始から20年以上が経過しているが、接続加入世帯が少ないことから施設処理能力に対し、20.95％の施設利用率である。このことから稼働年数に対し機械的な負担が少ないため、比較的に健全な設備機器の状態にある。また、適宜、機器更新によるメンテナンスをおこなっており著しく老朽化が生じている状況にはない。</t>
    <rPh sb="58" eb="60">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</si>
</sst>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33-450B-BA7A-F2DACFE4D64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A833-450B-BA7A-F2DACFE4D64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16E-4005-A95A-B721372FE54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6E-4005-A95A-B721372FE54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0F-4BAD-9CA4-1121068313C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0F-4BAD-9CA4-1121068313C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37-4DF8-92A2-C85C439D091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37-4DF8-92A2-C85C439D091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27-450A-A635-CDCE93C8FDF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27-450A-A635-CDCE93C8FDF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D6-4488-BD43-02A2CDAA838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D6-4488-BD43-02A2CDAA838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2536.81</c:v>
                </c:pt>
                <c:pt idx="1">
                  <c:v>2223.42</c:v>
                </c:pt>
                <c:pt idx="2">
                  <c:v>1979.21</c:v>
                </c:pt>
                <c:pt idx="3">
                  <c:v>1752.59</c:v>
                </c:pt>
                <c:pt idx="4">
                  <c:v>1495.18</c:v>
                </c:pt>
              </c:numCache>
            </c:numRef>
          </c:val>
          <c:extLst>
            <c:ext xmlns:c16="http://schemas.microsoft.com/office/drawing/2014/chart" uri="{C3380CC4-5D6E-409C-BE32-E72D297353CC}">
              <c16:uniqueId val="{00000000-B2F4-401D-A192-D5D3449ACBF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B2F4-401D-A192-D5D3449ACBF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47.08</c:v>
                </c:pt>
                <c:pt idx="1">
                  <c:v>52.22</c:v>
                </c:pt>
                <c:pt idx="2">
                  <c:v>50.29</c:v>
                </c:pt>
                <c:pt idx="3">
                  <c:v>63.05</c:v>
                </c:pt>
                <c:pt idx="4">
                  <c:v>56.97</c:v>
                </c:pt>
              </c:numCache>
            </c:numRef>
          </c:val>
          <c:extLst>
            <c:ext xmlns:c16="http://schemas.microsoft.com/office/drawing/2014/chart" uri="{C3380CC4-5D6E-409C-BE32-E72D297353CC}">
              <c16:uniqueId val="{00000000-C429-4464-ACD1-901C7F2C650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C429-4464-ACD1-901C7F2C650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740.06</c:v>
                </c:pt>
                <c:pt idx="1">
                  <c:v>659.46</c:v>
                </c:pt>
                <c:pt idx="2">
                  <c:v>674.46</c:v>
                </c:pt>
                <c:pt idx="3">
                  <c:v>558.66</c:v>
                </c:pt>
                <c:pt idx="4">
                  <c:v>619.29999999999995</c:v>
                </c:pt>
              </c:numCache>
            </c:numRef>
          </c:val>
          <c:extLst>
            <c:ext xmlns:c16="http://schemas.microsoft.com/office/drawing/2014/chart" uri="{C3380CC4-5D6E-409C-BE32-E72D297353CC}">
              <c16:uniqueId val="{00000000-0A8C-4C06-A06A-112E9125BEA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0A8C-4C06-A06A-112E9125BEA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22.86</c:v>
                </c:pt>
                <c:pt idx="1">
                  <c:v>22.86</c:v>
                </c:pt>
                <c:pt idx="2">
                  <c:v>21.9</c:v>
                </c:pt>
                <c:pt idx="3">
                  <c:v>19.05</c:v>
                </c:pt>
                <c:pt idx="4">
                  <c:v>20.95</c:v>
                </c:pt>
              </c:numCache>
            </c:numRef>
          </c:val>
          <c:extLst>
            <c:ext xmlns:c16="http://schemas.microsoft.com/office/drawing/2014/chart" uri="{C3380CC4-5D6E-409C-BE32-E72D297353CC}">
              <c16:uniqueId val="{00000000-3868-4362-80E0-86C0C9258DB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3868-4362-80E0-86C0C9258DB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60.13</c:v>
                </c:pt>
                <c:pt idx="1">
                  <c:v>68.239999999999995</c:v>
                </c:pt>
                <c:pt idx="2">
                  <c:v>68.53</c:v>
                </c:pt>
                <c:pt idx="3">
                  <c:v>67.14</c:v>
                </c:pt>
                <c:pt idx="4">
                  <c:v>65.25</c:v>
                </c:pt>
              </c:numCache>
            </c:numRef>
          </c:val>
          <c:extLst>
            <c:ext xmlns:c16="http://schemas.microsoft.com/office/drawing/2014/chart" uri="{C3380CC4-5D6E-409C-BE32-E72D297353CC}">
              <c16:uniqueId val="{00000000-A05B-4051-8EBE-C958D38BB13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A05B-4051-8EBE-C958D38BB13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長崎県　平戸市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28537</v>
      </c>
      <c r="AM8" s="41"/>
      <c r="AN8" s="41"/>
      <c r="AO8" s="41"/>
      <c r="AP8" s="41"/>
      <c r="AQ8" s="41"/>
      <c r="AR8" s="41"/>
      <c r="AS8" s="41"/>
      <c r="AT8" s="34">
        <f>データ!T6</f>
        <v>235.12</v>
      </c>
      <c r="AU8" s="34"/>
      <c r="AV8" s="34"/>
      <c r="AW8" s="34"/>
      <c r="AX8" s="34"/>
      <c r="AY8" s="34"/>
      <c r="AZ8" s="34"/>
      <c r="BA8" s="34"/>
      <c r="BB8" s="34">
        <f>データ!U6</f>
        <v>121.37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0.5</v>
      </c>
      <c r="Q10" s="34"/>
      <c r="R10" s="34"/>
      <c r="S10" s="34"/>
      <c r="T10" s="34"/>
      <c r="U10" s="34"/>
      <c r="V10" s="34"/>
      <c r="W10" s="34">
        <f>データ!Q6</f>
        <v>88.29</v>
      </c>
      <c r="X10" s="34"/>
      <c r="Y10" s="34"/>
      <c r="Z10" s="34"/>
      <c r="AA10" s="34"/>
      <c r="AB10" s="34"/>
      <c r="AC10" s="34"/>
      <c r="AD10" s="41">
        <f>データ!R6</f>
        <v>6210</v>
      </c>
      <c r="AE10" s="41"/>
      <c r="AF10" s="41"/>
      <c r="AG10" s="41"/>
      <c r="AH10" s="41"/>
      <c r="AI10" s="41"/>
      <c r="AJ10" s="41"/>
      <c r="AK10" s="2"/>
      <c r="AL10" s="41">
        <f>データ!V6</f>
        <v>141</v>
      </c>
      <c r="AM10" s="41"/>
      <c r="AN10" s="41"/>
      <c r="AO10" s="41"/>
      <c r="AP10" s="41"/>
      <c r="AQ10" s="41"/>
      <c r="AR10" s="41"/>
      <c r="AS10" s="41"/>
      <c r="AT10" s="34">
        <f>データ!W6</f>
        <v>0.09</v>
      </c>
      <c r="AU10" s="34"/>
      <c r="AV10" s="34"/>
      <c r="AW10" s="34"/>
      <c r="AX10" s="34"/>
      <c r="AY10" s="34"/>
      <c r="AZ10" s="34"/>
      <c r="BA10" s="34"/>
      <c r="BB10" s="34">
        <f>データ!X6</f>
        <v>1566.67</v>
      </c>
      <c r="BC10" s="34"/>
      <c r="BD10" s="34"/>
      <c r="BE10" s="34"/>
      <c r="BF10" s="34"/>
      <c r="BG10" s="34"/>
      <c r="BH10" s="34"/>
      <c r="BI10" s="34"/>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115</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3"/>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3"/>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3"/>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3"/>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3"/>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3"/>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3"/>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3"/>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3"/>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3"/>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3"/>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3"/>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3"/>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3"/>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3"/>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3"/>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3"/>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3"/>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3"/>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3"/>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3"/>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3"/>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3"/>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3"/>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3"/>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3"/>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3"/>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6" t="s">
        <v>116</v>
      </c>
      <c r="BM47" s="87"/>
      <c r="BN47" s="87"/>
      <c r="BO47" s="87"/>
      <c r="BP47" s="87"/>
      <c r="BQ47" s="87"/>
      <c r="BR47" s="87"/>
      <c r="BS47" s="87"/>
      <c r="BT47" s="87"/>
      <c r="BU47" s="87"/>
      <c r="BV47" s="87"/>
      <c r="BW47" s="87"/>
      <c r="BX47" s="87"/>
      <c r="BY47" s="87"/>
      <c r="BZ47" s="8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6"/>
      <c r="BM48" s="87"/>
      <c r="BN48" s="87"/>
      <c r="BO48" s="87"/>
      <c r="BP48" s="87"/>
      <c r="BQ48" s="87"/>
      <c r="BR48" s="87"/>
      <c r="BS48" s="87"/>
      <c r="BT48" s="87"/>
      <c r="BU48" s="87"/>
      <c r="BV48" s="87"/>
      <c r="BW48" s="87"/>
      <c r="BX48" s="87"/>
      <c r="BY48" s="87"/>
      <c r="BZ48" s="8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6"/>
      <c r="BM49" s="87"/>
      <c r="BN49" s="87"/>
      <c r="BO49" s="87"/>
      <c r="BP49" s="87"/>
      <c r="BQ49" s="87"/>
      <c r="BR49" s="87"/>
      <c r="BS49" s="87"/>
      <c r="BT49" s="87"/>
      <c r="BU49" s="87"/>
      <c r="BV49" s="87"/>
      <c r="BW49" s="87"/>
      <c r="BX49" s="87"/>
      <c r="BY49" s="87"/>
      <c r="BZ49" s="8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6"/>
      <c r="BM50" s="87"/>
      <c r="BN50" s="87"/>
      <c r="BO50" s="87"/>
      <c r="BP50" s="87"/>
      <c r="BQ50" s="87"/>
      <c r="BR50" s="87"/>
      <c r="BS50" s="87"/>
      <c r="BT50" s="87"/>
      <c r="BU50" s="87"/>
      <c r="BV50" s="87"/>
      <c r="BW50" s="87"/>
      <c r="BX50" s="87"/>
      <c r="BY50" s="87"/>
      <c r="BZ50" s="8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6"/>
      <c r="BM51" s="87"/>
      <c r="BN51" s="87"/>
      <c r="BO51" s="87"/>
      <c r="BP51" s="87"/>
      <c r="BQ51" s="87"/>
      <c r="BR51" s="87"/>
      <c r="BS51" s="87"/>
      <c r="BT51" s="87"/>
      <c r="BU51" s="87"/>
      <c r="BV51" s="87"/>
      <c r="BW51" s="87"/>
      <c r="BX51" s="87"/>
      <c r="BY51" s="87"/>
      <c r="BZ51" s="8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6"/>
      <c r="BM52" s="87"/>
      <c r="BN52" s="87"/>
      <c r="BO52" s="87"/>
      <c r="BP52" s="87"/>
      <c r="BQ52" s="87"/>
      <c r="BR52" s="87"/>
      <c r="BS52" s="87"/>
      <c r="BT52" s="87"/>
      <c r="BU52" s="87"/>
      <c r="BV52" s="87"/>
      <c r="BW52" s="87"/>
      <c r="BX52" s="87"/>
      <c r="BY52" s="87"/>
      <c r="BZ52" s="8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6"/>
      <c r="BM53" s="87"/>
      <c r="BN53" s="87"/>
      <c r="BO53" s="87"/>
      <c r="BP53" s="87"/>
      <c r="BQ53" s="87"/>
      <c r="BR53" s="87"/>
      <c r="BS53" s="87"/>
      <c r="BT53" s="87"/>
      <c r="BU53" s="87"/>
      <c r="BV53" s="87"/>
      <c r="BW53" s="87"/>
      <c r="BX53" s="87"/>
      <c r="BY53" s="87"/>
      <c r="BZ53" s="8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6"/>
      <c r="BM54" s="87"/>
      <c r="BN54" s="87"/>
      <c r="BO54" s="87"/>
      <c r="BP54" s="87"/>
      <c r="BQ54" s="87"/>
      <c r="BR54" s="87"/>
      <c r="BS54" s="87"/>
      <c r="BT54" s="87"/>
      <c r="BU54" s="87"/>
      <c r="BV54" s="87"/>
      <c r="BW54" s="87"/>
      <c r="BX54" s="87"/>
      <c r="BY54" s="87"/>
      <c r="BZ54" s="8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6"/>
      <c r="BM55" s="87"/>
      <c r="BN55" s="87"/>
      <c r="BO55" s="87"/>
      <c r="BP55" s="87"/>
      <c r="BQ55" s="87"/>
      <c r="BR55" s="87"/>
      <c r="BS55" s="87"/>
      <c r="BT55" s="87"/>
      <c r="BU55" s="87"/>
      <c r="BV55" s="87"/>
      <c r="BW55" s="87"/>
      <c r="BX55" s="87"/>
      <c r="BY55" s="87"/>
      <c r="BZ55" s="8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6"/>
      <c r="BM56" s="87"/>
      <c r="BN56" s="87"/>
      <c r="BO56" s="87"/>
      <c r="BP56" s="87"/>
      <c r="BQ56" s="87"/>
      <c r="BR56" s="87"/>
      <c r="BS56" s="87"/>
      <c r="BT56" s="87"/>
      <c r="BU56" s="87"/>
      <c r="BV56" s="87"/>
      <c r="BW56" s="87"/>
      <c r="BX56" s="87"/>
      <c r="BY56" s="87"/>
      <c r="BZ56" s="8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6"/>
      <c r="BM57" s="87"/>
      <c r="BN57" s="87"/>
      <c r="BO57" s="87"/>
      <c r="BP57" s="87"/>
      <c r="BQ57" s="87"/>
      <c r="BR57" s="87"/>
      <c r="BS57" s="87"/>
      <c r="BT57" s="87"/>
      <c r="BU57" s="87"/>
      <c r="BV57" s="87"/>
      <c r="BW57" s="87"/>
      <c r="BX57" s="87"/>
      <c r="BY57" s="87"/>
      <c r="BZ57" s="8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6"/>
      <c r="BM58" s="87"/>
      <c r="BN58" s="87"/>
      <c r="BO58" s="87"/>
      <c r="BP58" s="87"/>
      <c r="BQ58" s="87"/>
      <c r="BR58" s="87"/>
      <c r="BS58" s="87"/>
      <c r="BT58" s="87"/>
      <c r="BU58" s="87"/>
      <c r="BV58" s="87"/>
      <c r="BW58" s="87"/>
      <c r="BX58" s="87"/>
      <c r="BY58" s="87"/>
      <c r="BZ58" s="8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6"/>
      <c r="BM59" s="87"/>
      <c r="BN59" s="87"/>
      <c r="BO59" s="87"/>
      <c r="BP59" s="87"/>
      <c r="BQ59" s="87"/>
      <c r="BR59" s="87"/>
      <c r="BS59" s="87"/>
      <c r="BT59" s="87"/>
      <c r="BU59" s="87"/>
      <c r="BV59" s="87"/>
      <c r="BW59" s="87"/>
      <c r="BX59" s="87"/>
      <c r="BY59" s="87"/>
      <c r="BZ59" s="88"/>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86"/>
      <c r="BM60" s="87"/>
      <c r="BN60" s="87"/>
      <c r="BO60" s="87"/>
      <c r="BP60" s="87"/>
      <c r="BQ60" s="87"/>
      <c r="BR60" s="87"/>
      <c r="BS60" s="87"/>
      <c r="BT60" s="87"/>
      <c r="BU60" s="87"/>
      <c r="BV60" s="87"/>
      <c r="BW60" s="87"/>
      <c r="BX60" s="87"/>
      <c r="BY60" s="87"/>
      <c r="BZ60" s="8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86"/>
      <c r="BM61" s="87"/>
      <c r="BN61" s="87"/>
      <c r="BO61" s="87"/>
      <c r="BP61" s="87"/>
      <c r="BQ61" s="87"/>
      <c r="BR61" s="87"/>
      <c r="BS61" s="87"/>
      <c r="BT61" s="87"/>
      <c r="BU61" s="87"/>
      <c r="BV61" s="87"/>
      <c r="BW61" s="87"/>
      <c r="BX61" s="87"/>
      <c r="BY61" s="87"/>
      <c r="BZ61" s="8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6"/>
      <c r="BM62" s="87"/>
      <c r="BN62" s="87"/>
      <c r="BO62" s="87"/>
      <c r="BP62" s="87"/>
      <c r="BQ62" s="87"/>
      <c r="BR62" s="87"/>
      <c r="BS62" s="87"/>
      <c r="BT62" s="87"/>
      <c r="BU62" s="87"/>
      <c r="BV62" s="87"/>
      <c r="BW62" s="87"/>
      <c r="BX62" s="87"/>
      <c r="BY62" s="87"/>
      <c r="BZ62" s="8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9"/>
      <c r="BM63" s="90"/>
      <c r="BN63" s="90"/>
      <c r="BO63" s="90"/>
      <c r="BP63" s="90"/>
      <c r="BQ63" s="90"/>
      <c r="BR63" s="90"/>
      <c r="BS63" s="90"/>
      <c r="BT63" s="90"/>
      <c r="BU63" s="90"/>
      <c r="BV63" s="90"/>
      <c r="BW63" s="90"/>
      <c r="BX63" s="90"/>
      <c r="BY63" s="90"/>
      <c r="BZ63" s="9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114</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ieY5RE+sfI/VgHzOJjCtV6ni3Ao1mBGaNAv/+0OlCaWpi1fM53r+ZVecREmTsCJwwzdq0XmMaZoyNe0LlacHXQ==" saltValue="VLUByF/ERFdWVWD+Qp3iF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9" t="s">
        <v>53</v>
      </c>
      <c r="I3" s="80"/>
      <c r="J3" s="80"/>
      <c r="K3" s="80"/>
      <c r="L3" s="80"/>
      <c r="M3" s="80"/>
      <c r="N3" s="80"/>
      <c r="O3" s="80"/>
      <c r="P3" s="80"/>
      <c r="Q3" s="80"/>
      <c r="R3" s="80"/>
      <c r="S3" s="80"/>
      <c r="T3" s="80"/>
      <c r="U3" s="80"/>
      <c r="V3" s="80"/>
      <c r="W3" s="80"/>
      <c r="X3" s="81"/>
      <c r="Y3" s="85"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2023</v>
      </c>
      <c r="C6" s="19">
        <f t="shared" ref="C6:X6" si="3">C7</f>
        <v>422070</v>
      </c>
      <c r="D6" s="19">
        <f t="shared" si="3"/>
        <v>47</v>
      </c>
      <c r="E6" s="19">
        <f t="shared" si="3"/>
        <v>17</v>
      </c>
      <c r="F6" s="19">
        <f t="shared" si="3"/>
        <v>5</v>
      </c>
      <c r="G6" s="19">
        <f t="shared" si="3"/>
        <v>0</v>
      </c>
      <c r="H6" s="19" t="str">
        <f t="shared" si="3"/>
        <v>長崎県　平戸市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0.5</v>
      </c>
      <c r="Q6" s="20">
        <f t="shared" si="3"/>
        <v>88.29</v>
      </c>
      <c r="R6" s="20">
        <f t="shared" si="3"/>
        <v>6210</v>
      </c>
      <c r="S6" s="20">
        <f t="shared" si="3"/>
        <v>28537</v>
      </c>
      <c r="T6" s="20">
        <f t="shared" si="3"/>
        <v>235.12</v>
      </c>
      <c r="U6" s="20">
        <f t="shared" si="3"/>
        <v>121.37</v>
      </c>
      <c r="V6" s="20">
        <f t="shared" si="3"/>
        <v>141</v>
      </c>
      <c r="W6" s="20">
        <f t="shared" si="3"/>
        <v>0.09</v>
      </c>
      <c r="X6" s="20">
        <f t="shared" si="3"/>
        <v>1566.67</v>
      </c>
      <c r="Y6" s="21">
        <f>IF(Y7="",NA(),Y7)</f>
        <v>100</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2536.81</v>
      </c>
      <c r="BG6" s="21">
        <f t="shared" ref="BG6:BO6" si="7">IF(BG7="",NA(),BG7)</f>
        <v>2223.42</v>
      </c>
      <c r="BH6" s="21">
        <f t="shared" si="7"/>
        <v>1979.21</v>
      </c>
      <c r="BI6" s="21">
        <f t="shared" si="7"/>
        <v>1752.59</v>
      </c>
      <c r="BJ6" s="21">
        <f t="shared" si="7"/>
        <v>1495.18</v>
      </c>
      <c r="BK6" s="21">
        <f t="shared" si="7"/>
        <v>826.83</v>
      </c>
      <c r="BL6" s="21">
        <f t="shared" si="7"/>
        <v>867.83</v>
      </c>
      <c r="BM6" s="21">
        <f t="shared" si="7"/>
        <v>791.76</v>
      </c>
      <c r="BN6" s="21">
        <f t="shared" si="7"/>
        <v>900.82</v>
      </c>
      <c r="BO6" s="21">
        <f t="shared" si="7"/>
        <v>839.21</v>
      </c>
      <c r="BP6" s="20" t="str">
        <f>IF(BP7="","",IF(BP7="-","【-】","【"&amp;SUBSTITUTE(TEXT(BP7,"#,##0.00"),"-","△")&amp;"】"))</f>
        <v>【785.10】</v>
      </c>
      <c r="BQ6" s="21">
        <f>IF(BQ7="",NA(),BQ7)</f>
        <v>47.08</v>
      </c>
      <c r="BR6" s="21">
        <f t="shared" ref="BR6:BZ6" si="8">IF(BR7="",NA(),BR7)</f>
        <v>52.22</v>
      </c>
      <c r="BS6" s="21">
        <f t="shared" si="8"/>
        <v>50.29</v>
      </c>
      <c r="BT6" s="21">
        <f t="shared" si="8"/>
        <v>63.05</v>
      </c>
      <c r="BU6" s="21">
        <f t="shared" si="8"/>
        <v>56.97</v>
      </c>
      <c r="BV6" s="21">
        <f t="shared" si="8"/>
        <v>57.31</v>
      </c>
      <c r="BW6" s="21">
        <f t="shared" si="8"/>
        <v>57.08</v>
      </c>
      <c r="BX6" s="21">
        <f t="shared" si="8"/>
        <v>56.26</v>
      </c>
      <c r="BY6" s="21">
        <f t="shared" si="8"/>
        <v>52.94</v>
      </c>
      <c r="BZ6" s="21">
        <f t="shared" si="8"/>
        <v>52.05</v>
      </c>
      <c r="CA6" s="20" t="str">
        <f>IF(CA7="","",IF(CA7="-","【-】","【"&amp;SUBSTITUTE(TEXT(CA7,"#,##0.00"),"-","△")&amp;"】"))</f>
        <v>【56.93】</v>
      </c>
      <c r="CB6" s="21">
        <f>IF(CB7="",NA(),CB7)</f>
        <v>740.06</v>
      </c>
      <c r="CC6" s="21">
        <f t="shared" ref="CC6:CK6" si="9">IF(CC7="",NA(),CC7)</f>
        <v>659.46</v>
      </c>
      <c r="CD6" s="21">
        <f t="shared" si="9"/>
        <v>674.46</v>
      </c>
      <c r="CE6" s="21">
        <f t="shared" si="9"/>
        <v>558.66</v>
      </c>
      <c r="CF6" s="21">
        <f t="shared" si="9"/>
        <v>619.29999999999995</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22.86</v>
      </c>
      <c r="CN6" s="21">
        <f t="shared" ref="CN6:CV6" si="10">IF(CN7="",NA(),CN7)</f>
        <v>22.86</v>
      </c>
      <c r="CO6" s="21">
        <f t="shared" si="10"/>
        <v>21.9</v>
      </c>
      <c r="CP6" s="21">
        <f t="shared" si="10"/>
        <v>19.05</v>
      </c>
      <c r="CQ6" s="21">
        <f t="shared" si="10"/>
        <v>20.95</v>
      </c>
      <c r="CR6" s="21">
        <f t="shared" si="10"/>
        <v>50.14</v>
      </c>
      <c r="CS6" s="21">
        <f t="shared" si="10"/>
        <v>54.83</v>
      </c>
      <c r="CT6" s="21">
        <f t="shared" si="10"/>
        <v>66.53</v>
      </c>
      <c r="CU6" s="21">
        <f t="shared" si="10"/>
        <v>52.35</v>
      </c>
      <c r="CV6" s="21">
        <f t="shared" si="10"/>
        <v>46.25</v>
      </c>
      <c r="CW6" s="20" t="str">
        <f>IF(CW7="","",IF(CW7="-","【-】","【"&amp;SUBSTITUTE(TEXT(CW7,"#,##0.00"),"-","△")&amp;"】"))</f>
        <v>【49.87】</v>
      </c>
      <c r="CX6" s="21">
        <f>IF(CX7="",NA(),CX7)</f>
        <v>60.13</v>
      </c>
      <c r="CY6" s="21">
        <f t="shared" ref="CY6:DG6" si="11">IF(CY7="",NA(),CY7)</f>
        <v>68.239999999999995</v>
      </c>
      <c r="CZ6" s="21">
        <f t="shared" si="11"/>
        <v>68.53</v>
      </c>
      <c r="DA6" s="21">
        <f t="shared" si="11"/>
        <v>67.14</v>
      </c>
      <c r="DB6" s="21">
        <f t="shared" si="11"/>
        <v>65.25</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422070</v>
      </c>
      <c r="D7" s="23">
        <v>47</v>
      </c>
      <c r="E7" s="23">
        <v>17</v>
      </c>
      <c r="F7" s="23">
        <v>5</v>
      </c>
      <c r="G7" s="23">
        <v>0</v>
      </c>
      <c r="H7" s="23" t="s">
        <v>96</v>
      </c>
      <c r="I7" s="23" t="s">
        <v>97</v>
      </c>
      <c r="J7" s="23" t="s">
        <v>98</v>
      </c>
      <c r="K7" s="23" t="s">
        <v>99</v>
      </c>
      <c r="L7" s="23" t="s">
        <v>100</v>
      </c>
      <c r="M7" s="23" t="s">
        <v>101</v>
      </c>
      <c r="N7" s="24" t="s">
        <v>102</v>
      </c>
      <c r="O7" s="24" t="s">
        <v>103</v>
      </c>
      <c r="P7" s="24">
        <v>0.5</v>
      </c>
      <c r="Q7" s="24">
        <v>88.29</v>
      </c>
      <c r="R7" s="24">
        <v>6210</v>
      </c>
      <c r="S7" s="24">
        <v>28537</v>
      </c>
      <c r="T7" s="24">
        <v>235.12</v>
      </c>
      <c r="U7" s="24">
        <v>121.37</v>
      </c>
      <c r="V7" s="24">
        <v>141</v>
      </c>
      <c r="W7" s="24">
        <v>0.09</v>
      </c>
      <c r="X7" s="24">
        <v>1566.67</v>
      </c>
      <c r="Y7" s="24">
        <v>100</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2536.81</v>
      </c>
      <c r="BG7" s="24">
        <v>2223.42</v>
      </c>
      <c r="BH7" s="24">
        <v>1979.21</v>
      </c>
      <c r="BI7" s="24">
        <v>1752.59</v>
      </c>
      <c r="BJ7" s="24">
        <v>1495.18</v>
      </c>
      <c r="BK7" s="24">
        <v>826.83</v>
      </c>
      <c r="BL7" s="24">
        <v>867.83</v>
      </c>
      <c r="BM7" s="24">
        <v>791.76</v>
      </c>
      <c r="BN7" s="24">
        <v>900.82</v>
      </c>
      <c r="BO7" s="24">
        <v>839.21</v>
      </c>
      <c r="BP7" s="24">
        <v>785.1</v>
      </c>
      <c r="BQ7" s="24">
        <v>47.08</v>
      </c>
      <c r="BR7" s="24">
        <v>52.22</v>
      </c>
      <c r="BS7" s="24">
        <v>50.29</v>
      </c>
      <c r="BT7" s="24">
        <v>63.05</v>
      </c>
      <c r="BU7" s="24">
        <v>56.97</v>
      </c>
      <c r="BV7" s="24">
        <v>57.31</v>
      </c>
      <c r="BW7" s="24">
        <v>57.08</v>
      </c>
      <c r="BX7" s="24">
        <v>56.26</v>
      </c>
      <c r="BY7" s="24">
        <v>52.94</v>
      </c>
      <c r="BZ7" s="24">
        <v>52.05</v>
      </c>
      <c r="CA7" s="24">
        <v>56.93</v>
      </c>
      <c r="CB7" s="24">
        <v>740.06</v>
      </c>
      <c r="CC7" s="24">
        <v>659.46</v>
      </c>
      <c r="CD7" s="24">
        <v>674.46</v>
      </c>
      <c r="CE7" s="24">
        <v>558.66</v>
      </c>
      <c r="CF7" s="24">
        <v>619.29999999999995</v>
      </c>
      <c r="CG7" s="24">
        <v>273.52</v>
      </c>
      <c r="CH7" s="24">
        <v>274.99</v>
      </c>
      <c r="CI7" s="24">
        <v>282.08999999999997</v>
      </c>
      <c r="CJ7" s="24">
        <v>303.27999999999997</v>
      </c>
      <c r="CK7" s="24">
        <v>301.86</v>
      </c>
      <c r="CL7" s="24">
        <v>271.14999999999998</v>
      </c>
      <c r="CM7" s="24">
        <v>22.86</v>
      </c>
      <c r="CN7" s="24">
        <v>22.86</v>
      </c>
      <c r="CO7" s="24">
        <v>21.9</v>
      </c>
      <c r="CP7" s="24">
        <v>19.05</v>
      </c>
      <c r="CQ7" s="24">
        <v>20.95</v>
      </c>
      <c r="CR7" s="24">
        <v>50.14</v>
      </c>
      <c r="CS7" s="24">
        <v>54.83</v>
      </c>
      <c r="CT7" s="24">
        <v>66.53</v>
      </c>
      <c r="CU7" s="24">
        <v>52.35</v>
      </c>
      <c r="CV7" s="24">
        <v>46.25</v>
      </c>
      <c r="CW7" s="24">
        <v>49.87</v>
      </c>
      <c r="CX7" s="24">
        <v>60.13</v>
      </c>
      <c r="CY7" s="24">
        <v>68.239999999999995</v>
      </c>
      <c r="CZ7" s="24">
        <v>68.53</v>
      </c>
      <c r="DA7" s="24">
        <v>67.14</v>
      </c>
      <c r="DB7" s="24">
        <v>65.25</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109</v>
      </c>
    </row>
    <row r="12" spans="1:145" x14ac:dyDescent="0.15">
      <c r="B12">
        <v>1</v>
      </c>
      <c r="C12">
        <v>1</v>
      </c>
      <c r="D12">
        <v>2</v>
      </c>
      <c r="E12">
        <v>3</v>
      </c>
      <c r="F12">
        <v>4</v>
      </c>
      <c r="G12" t="s">
        <v>110</v>
      </c>
    </row>
    <row r="13" spans="1:145" x14ac:dyDescent="0.15">
      <c r="B13" t="s">
        <v>111</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桝屋 聡志</cp:lastModifiedBy>
  <cp:lastPrinted>2025-01-28T04:12:23Z</cp:lastPrinted>
  <dcterms:created xsi:type="dcterms:W3CDTF">2025-01-24T07:36:40Z</dcterms:created>
  <dcterms:modified xsi:type="dcterms:W3CDTF">2025-03-04T00:41:49Z</dcterms:modified>
  <cp:category/>
</cp:coreProperties>
</file>