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3_観光施設事業（休養宿泊施設）\"/>
    </mc:Choice>
  </mc:AlternateContent>
  <xr:revisionPtr revIDLastSave="0" documentId="13_ncr:1_{1362C1A6-CB73-418B-90C1-2DBDDC29FB75}" xr6:coauthVersionLast="47" xr6:coauthVersionMax="47" xr10:uidLastSave="{00000000-0000-0000-0000-000000000000}"/>
  <workbookProtection workbookAlgorithmName="SHA-512" workbookHashValue="UrJbbwe2DIe6iWvDzITEgym9SmS9WJ8N8l2F4dxiwU+T00DneDGaFCHSxRel2Npww3eVmqqvft+hSAaxEkN7fQ==" workbookSaltValue="68haGjgGjBm3KfSl6YAgbQ==" workbookSpinCount="100000" lockStructure="1"/>
  <bookViews>
    <workbookView xWindow="28680" yWindow="-120" windowWidth="29040" windowHeight="1584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8" i="4"/>
  <c r="L88" i="4"/>
  <c r="I88" i="4"/>
  <c r="F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 l="1"/>
  <c r="IX76" i="4"/>
  <c r="IX52" i="4"/>
  <c r="BV76" i="4"/>
  <c r="FJ52" i="4"/>
  <c r="IX30" i="4"/>
  <c r="BV52" i="4"/>
  <c r="FJ30" i="4"/>
  <c r="ML52" i="4"/>
  <c r="ML76" i="4"/>
  <c r="BV30" i="4"/>
  <c r="C11" i="5"/>
  <c r="D11" i="5"/>
  <c r="E11" i="5"/>
  <c r="B11" i="5"/>
  <c r="EH52" i="4" l="1"/>
  <c r="LJ76" i="4"/>
  <c r="AT52" i="4"/>
  <c r="EH30" i="4"/>
  <c r="HV76" i="4"/>
  <c r="LJ52" i="4"/>
  <c r="AT30" i="4"/>
  <c r="HV30" i="4"/>
  <c r="HV52" i="4"/>
  <c r="AT76" i="4"/>
  <c r="AF76" i="4"/>
  <c r="DT52" i="4"/>
  <c r="HH30" i="4"/>
  <c r="KV76" i="4"/>
  <c r="AF52" i="4"/>
  <c r="DT30" i="4"/>
  <c r="KV52" i="4"/>
  <c r="AF30" i="4"/>
  <c r="HH76" i="4"/>
  <c r="HH52" i="4"/>
  <c r="GT52" i="4"/>
  <c r="GT76" i="4"/>
  <c r="KH52" i="4"/>
  <c r="R30" i="4"/>
  <c r="R76" i="4"/>
  <c r="DF52" i="4"/>
  <c r="GT30" i="4"/>
  <c r="KH76" i="4"/>
  <c r="R52" i="4"/>
  <c r="DF30" i="4"/>
  <c r="IJ76" i="4"/>
  <c r="LX52" i="4"/>
  <c r="BH30" i="4"/>
  <c r="LX76" i="4"/>
  <c r="BH52" i="4"/>
  <c r="EV30" i="4"/>
  <c r="IJ52" i="4"/>
  <c r="BH76" i="4"/>
  <c r="EV52" i="4"/>
  <c r="IJ30" i="4"/>
</calcChain>
</file>

<file path=xl/sharedStrings.xml><?xml version="1.0" encoding="utf-8"?>
<sst xmlns="http://schemas.openxmlformats.org/spreadsheetml/2006/main" count="301" uniqueCount="164">
  <si>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</si>
  <si>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</si>
  <si>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</si>
  <si>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</si>
  <si>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</si>
  <si>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</si>
  <si>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</si>
  <si>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</si>
  <si>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</si>
  <si>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</si>
  <si>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</si>
  <si>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</si>
  <si>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</si>
  <si>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</si>
  <si>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</si>
  <si>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</si>
  <si>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</si>
  <si>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</si>
  <si>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</si>
  <si>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</si>
  <si>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</si>
  <si>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</si>
  <si>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</si>
  <si>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</si>
  <si>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</si>
  <si>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</si>
  <si>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</si>
  <si>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</si>
  <si>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</si>
  <si>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</si>
  <si>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</si>
  <si>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</si>
  <si>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</si>
  <si>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</si>
  <si>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</si>
  <si>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</si>
  <si>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</si>
  <si>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</si>
  <si>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</si>
  <si>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</si>
  <si>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</si>
  <si>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</si>
  <si>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</si>
  <si>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</si>
  <si>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</si>
  <si>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</si>
  <si>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</si>
  <si>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</si>
  <si>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</si>
  <si>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</si>
  <si>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</si>
  <si>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</si>
  <si>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</si>
  <si>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</si>
  <si>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</si>
  <si>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</si>
  <si>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</si>
  <si>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</si>
  <si>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</si>
  <si>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</si>
  <si>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</si>
  <si>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</si>
  <si>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</si>
  <si>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</si>
  <si>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</si>
  <si>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</si>
  <si>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</si>
  <si>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</si>
  <si>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</si>
  <si>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</si>
  <si>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</si>
  <si>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</si>
  <si>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</si>
  <si>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</si>
  <si>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</si>
  <si>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</si>
  <si>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</si>
  <si>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</si>
  <si>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</si>
  <si>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</si>
  <si>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</si>
  <si>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</si>
  <si>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</si>
  <si>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</si>
  <si>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</si>
  <si>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</si>
  <si>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</si>
  <si>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</si>
  <si>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</si>
  <si>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</si>
  <si>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</si>
  <si>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</si>
  <si>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</si>
  <si>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</si>
  <si>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</si>
  <si>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</si>
  <si>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</si>
  <si>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</si>
  <si>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</si>
  <si>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</si>
  <si>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</si>
  <si>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</si>
  <si>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</si>
  <si>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</si>
  <si>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</si>
  <si>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</si>
  <si>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</si>
  <si>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</si>
  <si>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</si>
  <si>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</si>
  <si>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</si>
  <si>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</si>
  <si>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</si>
  <si>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</si>
  <si>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</si>
  <si>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</si>
  <si>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</si>
  <si>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</si>
  <si>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</si>
  <si>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</si>
  <si>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</si>
  <si>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</si>
  <si>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</si>
  <si>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</si>
  <si>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</si>
  <si>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</si>
  <si>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</si>
  <si>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当該値(N-1)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</si>
  <si>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</si>
  <si>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</si>
  <si>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</si>
  <si>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</si>
  <si>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</si>
  <si>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</si>
  <si>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</si>
  <si>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</si>
  <si>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</si>
  <si>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</si>
  <si>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</si>
  <si>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</si>
  <si>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</si>
  <si>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</si>
  <si>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</si>
  <si>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</si>
  <si>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川棚町</t>
  </si>
  <si>
    <t>くじゃく荘</t>
  </si>
  <si>
    <t>法非適用</t>
  </si>
  <si>
    <t>観光施設事業</t>
  </si>
  <si>
    <t>休養宿泊施設</t>
  </si>
  <si>
    <t>Ａ２Ｂ２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</si>
  <si>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</si>
  <si>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</si>
  <si>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</si>
  <si>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</si>
  <si>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</si>
  <si>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</si>
  <si>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</si>
  <si>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</si>
  <si>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</si>
  <si>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</si>
  <si>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企業債残高は現在無いが、施設の大規模改修によるリニューアルオープンから２６年が経過し、建築設備及び付帯設備の修繕が恒常的かつ増加傾向にあるため、今後の計画的な設備投資を検討する必要がある。</t>
    <phoneticPr fontId="5"/>
  </si>
  <si>
    <t>当該施設は、指定管理者制度（利用料金制）により運営を行っている。
・当該年度は新型コロナウイルス感染症の５類移行により、宿泊客数が増加し収益が増加した。
・他会計補助金については、施設の改修等の工事費に充てているが、当該年度は改修箇所が少なく他会計補助金の額も減少した。</t>
    <rPh sb="53" eb="54">
      <t>ルイ</t>
    </rPh>
    <rPh sb="54" eb="56">
      <t>イコウ</t>
    </rPh>
    <rPh sb="60" eb="62">
      <t>シュクハク</t>
    </rPh>
    <rPh sb="62" eb="63">
      <t>キャク</t>
    </rPh>
    <rPh sb="63" eb="64">
      <t>スウ</t>
    </rPh>
    <rPh sb="65" eb="67">
      <t>ゾウカ</t>
    </rPh>
    <rPh sb="68" eb="70">
      <t>シュウエキ</t>
    </rPh>
    <rPh sb="71" eb="73">
      <t>ゾウカ</t>
    </rPh>
    <rPh sb="78" eb="79">
      <t>ホカ</t>
    </rPh>
    <rPh sb="79" eb="81">
      <t>カイケイ</t>
    </rPh>
    <rPh sb="81" eb="84">
      <t>ホジョキン</t>
    </rPh>
    <rPh sb="90" eb="92">
      <t>シセツ</t>
    </rPh>
    <rPh sb="93" eb="95">
      <t>カイシュウ</t>
    </rPh>
    <rPh sb="95" eb="96">
      <t>トウ</t>
    </rPh>
    <rPh sb="97" eb="100">
      <t>コウジヒ</t>
    </rPh>
    <rPh sb="101" eb="102">
      <t>ア</t>
    </rPh>
    <rPh sb="108" eb="110">
      <t>トウガイ</t>
    </rPh>
    <rPh sb="110" eb="112">
      <t>ネンド</t>
    </rPh>
    <rPh sb="113" eb="115">
      <t>カイシュウ</t>
    </rPh>
    <rPh sb="115" eb="117">
      <t>カショ</t>
    </rPh>
    <rPh sb="118" eb="119">
      <t>スク</t>
    </rPh>
    <rPh sb="121" eb="122">
      <t>ホカ</t>
    </rPh>
    <rPh sb="122" eb="124">
      <t>カイケイ</t>
    </rPh>
    <rPh sb="124" eb="127">
      <t>ホジョキン</t>
    </rPh>
    <rPh sb="128" eb="129">
      <t>ガク</t>
    </rPh>
    <rPh sb="130" eb="132">
      <t>ゲンショウ</t>
    </rPh>
    <phoneticPr fontId="5"/>
  </si>
  <si>
    <t>宿泊者数は５月に新型コロナウイルス感染症が５類に移行したことにより増加した。
今後は、指定管理者による民間のノウハウを活用した集客を図り、定員稼働率の回復及び増加に努める。</t>
    <rPh sb="6" eb="7">
      <t>ガツ</t>
    </rPh>
    <rPh sb="22" eb="23">
      <t>ルイ</t>
    </rPh>
    <rPh sb="24" eb="26">
      <t>イコウ</t>
    </rPh>
    <rPh sb="33" eb="35">
      <t>ゾウカ</t>
    </rPh>
    <phoneticPr fontId="5"/>
  </si>
  <si>
    <t>新型コロナウイルス感染症が５類に移行し、一定の収束を迎えたことにより、宿泊客数の増加に伴い収益も増加した。
今後は指定管理者による民間ノウハウを活用した集客を図り、定員稼働率の増加に努める。</t>
    <rPh sb="0" eb="2">
      <t>シンガタ</t>
    </rPh>
    <rPh sb="9" eb="12">
      <t>カンセンショウ</t>
    </rPh>
    <rPh sb="14" eb="15">
      <t>ルイ</t>
    </rPh>
    <rPh sb="16" eb="18">
      <t>イコウ</t>
    </rPh>
    <rPh sb="20" eb="22">
      <t>イッテイ</t>
    </rPh>
    <rPh sb="23" eb="25">
      <t>シュウソク</t>
    </rPh>
    <rPh sb="26" eb="27">
      <t>ムカ</t>
    </rPh>
    <rPh sb="35" eb="38">
      <t>シュクハクキャク</t>
    </rPh>
    <rPh sb="38" eb="39">
      <t>スウ</t>
    </rPh>
    <rPh sb="40" eb="42">
      <t>ゾウカ</t>
    </rPh>
    <rPh sb="43" eb="44">
      <t>トモナ</t>
    </rPh>
    <rPh sb="45" eb="47">
      <t>シュウエキ</t>
    </rPh>
    <rPh sb="48" eb="50">
      <t>ゾウカ</t>
    </rPh>
    <rPh sb="54" eb="56">
      <t>コンゴ</t>
    </rPh>
    <rPh sb="57" eb="59">
      <t>シテイ</t>
    </rPh>
    <rPh sb="59" eb="62">
      <t>カンリシャ</t>
    </rPh>
    <rPh sb="65" eb="67">
      <t>ミンカン</t>
    </rPh>
    <rPh sb="72" eb="74">
      <t>カツヨウ</t>
    </rPh>
    <rPh sb="76" eb="78">
      <t>シュウキャク</t>
    </rPh>
    <rPh sb="79" eb="80">
      <t>ハカ</t>
    </rPh>
    <rPh sb="82" eb="84">
      <t>テイイン</t>
    </rPh>
    <rPh sb="84" eb="86">
      <t>カドウ</t>
    </rPh>
    <rPh sb="86" eb="87">
      <t>リツ</t>
    </rPh>
    <rPh sb="88" eb="90">
      <t>ゾウカ</t>
    </rPh>
    <rPh sb="91" eb="92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</si>
</sst>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3-4519-ABD5-F497BBD1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1100</c:v>
                </c:pt>
                <c:pt idx="1">
                  <c:v>706</c:v>
                </c:pt>
                <c:pt idx="2">
                  <c:v>16253</c:v>
                </c:pt>
                <c:pt idx="3">
                  <c:v>12164</c:v>
                </c:pt>
                <c:pt idx="4">
                  <c:v>234734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3-4519-ABD5-F497BBD1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4BC-4007-AAA4-3EA3879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C-4007-AAA4-3EA3879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3.2000000000000002E-3</c:v>
                </c:pt>
                <c:pt idx="1">
                  <c:v>2.8E-3</c:v>
                </c:pt>
                <c:pt idx="2">
                  <c:v>4.0000000000000001E-3</c:v>
                </c:pt>
                <c:pt idx="3">
                  <c:v>3.5000000000000001E-3</c:v>
                </c:pt>
                <c:pt idx="4">
                  <c:v>4.5999999999999999E-3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9-4B22-BC3C-407473F6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2E-3</c:v>
                </c:pt>
                <c:pt idx="1">
                  <c:v>2E-3</c:v>
                </c:pt>
                <c:pt idx="2">
                  <c:v>3.2000000000000002E-3</c:v>
                </c:pt>
                <c:pt idx="3">
                  <c:v>2.5000000000000001E-3</c:v>
                </c:pt>
                <c:pt idx="4">
                  <c:v>2.7000000000000001E-3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9-4B22-BC3C-407473F6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25.5</c:v>
                </c:pt>
                <c:pt idx="3">
                  <c:v>12.3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7-44A0-AFA3-37840A5C9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10.6</c:v>
                </c:pt>
                <c:pt idx="1">
                  <c:v>28.3</c:v>
                </c:pt>
                <c:pt idx="2">
                  <c:v>39.9</c:v>
                </c:pt>
                <c:pt idx="3">
                  <c:v>21.4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7-44A0-AFA3-37840A5C9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1435.4</c:v>
                </c:pt>
                <c:pt idx="1">
                  <c:v>147.19999999999999</c:v>
                </c:pt>
                <c:pt idx="2">
                  <c:v>100</c:v>
                </c:pt>
                <c:pt idx="3">
                  <c:v>100</c:v>
                </c:pt>
                <c:pt idx="4">
                  <c:v>900.7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4-426E-93E7-53A3E4EB9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125.6</c:v>
                </c:pt>
                <c:pt idx="2">
                  <c:v>83.9</c:v>
                </c:pt>
                <c:pt idx="3">
                  <c:v>77.2</c:v>
                </c:pt>
                <c:pt idx="4">
                  <c:v>159.1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4-426E-93E7-53A3E4EB9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8373</c:v>
                </c:pt>
                <c:pt idx="1">
                  <c:v>401</c:v>
                </c:pt>
                <c:pt idx="2">
                  <c:v>-6458</c:v>
                </c:pt>
                <c:pt idx="3">
                  <c:v>-975</c:v>
                </c:pt>
                <c:pt idx="4">
                  <c:v>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6-452A-B747-708A9B768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5713</c:v>
                </c:pt>
                <c:pt idx="1">
                  <c:v>3780</c:v>
                </c:pt>
                <c:pt idx="2">
                  <c:v>-46965</c:v>
                </c:pt>
                <c:pt idx="3">
                  <c:v>-28874</c:v>
                </c:pt>
                <c:pt idx="4">
                  <c:v>-4869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6-452A-B747-708A9B768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87.4</c:v>
                </c:pt>
                <c:pt idx="4">
                  <c:v>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0-4D33-BE7A-7EE0865F3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15.9</c:v>
                </c:pt>
                <c:pt idx="2">
                  <c:v>-99.9</c:v>
                </c:pt>
                <c:pt idx="3">
                  <c:v>-6.6</c:v>
                </c:pt>
                <c:pt idx="4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0-4D33-BE7A-7EE0865F3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209.9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5-4B16-9B7E-2465D5581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29.4</c:v>
                </c:pt>
                <c:pt idx="1">
                  <c:v>27.8</c:v>
                </c:pt>
                <c:pt idx="2">
                  <c:v>78.5</c:v>
                </c:pt>
                <c:pt idx="3">
                  <c:v>52.3</c:v>
                </c:pt>
                <c:pt idx="4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5-4B16-9B7E-2465D5581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26.9</c:v>
                </c:pt>
                <c:pt idx="2">
                  <c:v>27.2</c:v>
                </c:pt>
                <c:pt idx="3">
                  <c:v>21.5</c:v>
                </c:pt>
                <c:pt idx="4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9-4058-A7FD-EF1E6564B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31.6</c:v>
                </c:pt>
                <c:pt idx="1">
                  <c:v>28</c:v>
                </c:pt>
                <c:pt idx="2">
                  <c:v>2.8</c:v>
                </c:pt>
                <c:pt idx="3">
                  <c:v>18.399999999999999</c:v>
                </c:pt>
                <c:pt idx="4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9-4058-A7FD-EF1E6564B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4-418E-9E02-258842AD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34.9</c:v>
                </c:pt>
                <c:pt idx="1">
                  <c:v>29.8</c:v>
                </c:pt>
                <c:pt idx="2">
                  <c:v>0</c:v>
                </c:pt>
                <c:pt idx="3">
                  <c:v>37.5</c:v>
                </c:pt>
                <c:pt idx="4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4-418E-9E02-258842AD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83-4042-A87F-9BF5F0F13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3-4042-A87F-9BF5F0F13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【73,677】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【△42.8】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長崎県川棚町　くじゃく荘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観光施設事業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休養宿泊施設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6">
        <f>データ!S7</f>
        <v>11120</v>
      </c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5" t="str">
        <f>データ!T7</f>
        <v>利用料金制</v>
      </c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7">
        <f>データ!U7</f>
        <v>14.8</v>
      </c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3"/>
      <c r="NI8" s="88" t="s">
        <v>10</v>
      </c>
      <c r="NJ8" s="89"/>
      <c r="NK8" s="76" t="s">
        <v>11</v>
      </c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7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78" t="s">
        <v>19</v>
      </c>
      <c r="NJ9" s="79"/>
      <c r="NK9" s="80" t="s">
        <v>20</v>
      </c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1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4168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6">
        <f>データ!R7</f>
        <v>149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5" t="str">
        <f>データ!V7</f>
        <v>有</v>
      </c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7">
        <f>データ!W7</f>
        <v>84</v>
      </c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5" t="str">
        <f>データ!X7</f>
        <v>有</v>
      </c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161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H30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R01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R02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R03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R04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H30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R01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R02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R03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R04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H30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R01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R02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R03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R04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15">
      <c r="A31" s="2"/>
      <c r="B31" s="9"/>
      <c r="C31" s="2"/>
      <c r="D31" s="2"/>
      <c r="E31" s="2"/>
      <c r="F31" s="2"/>
      <c r="I31" s="119" t="s">
        <v>27</v>
      </c>
      <c r="J31" s="119"/>
      <c r="K31" s="119"/>
      <c r="L31" s="119"/>
      <c r="M31" s="119"/>
      <c r="N31" s="119"/>
      <c r="O31" s="119"/>
      <c r="P31" s="119"/>
      <c r="Q31" s="119"/>
      <c r="R31" s="120">
        <f>データ!Y7</f>
        <v>1435.4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データ!Z7</f>
        <v>147.19999999999999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データ!AA7</f>
        <v>100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データ!AB7</f>
        <v>100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データ!AC7</f>
        <v>900.7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データ!AJ7</f>
        <v>0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データ!AK7</f>
        <v>0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データ!AL7</f>
        <v>25.5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データ!AM7</f>
        <v>12.3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データ!AN7</f>
        <v>0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27</v>
      </c>
      <c r="GL31" s="119"/>
      <c r="GM31" s="119"/>
      <c r="GN31" s="119"/>
      <c r="GO31" s="119"/>
      <c r="GP31" s="119"/>
      <c r="GQ31" s="119"/>
      <c r="GR31" s="119"/>
      <c r="GS31" s="119"/>
      <c r="GT31" s="118">
        <f>データ!AU7</f>
        <v>0</v>
      </c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>
        <f>データ!AV7</f>
        <v>0</v>
      </c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>
        <f>データ!AW7</f>
        <v>436</v>
      </c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>
        <f>データ!AX7</f>
        <v>0</v>
      </c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  <c r="IW31" s="118"/>
      <c r="IX31" s="118">
        <f>データ!AY7</f>
        <v>0</v>
      </c>
      <c r="IY31" s="118"/>
      <c r="IZ31" s="118"/>
      <c r="JA31" s="118"/>
      <c r="JB31" s="118"/>
      <c r="JC31" s="118"/>
      <c r="JD31" s="118"/>
      <c r="JE31" s="118"/>
      <c r="JF31" s="118"/>
      <c r="JG31" s="118"/>
      <c r="JH31" s="118"/>
      <c r="JI31" s="118"/>
      <c r="JJ31" s="118"/>
      <c r="JK31" s="11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9" t="s">
        <v>29</v>
      </c>
      <c r="J32" s="119"/>
      <c r="K32" s="119"/>
      <c r="L32" s="119"/>
      <c r="M32" s="119"/>
      <c r="N32" s="119"/>
      <c r="O32" s="119"/>
      <c r="P32" s="119"/>
      <c r="Q32" s="119"/>
      <c r="R32" s="120">
        <f>データ!AD7</f>
        <v>156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データ!AE7</f>
        <v>125.6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データ!AF7</f>
        <v>83.9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データ!AG7</f>
        <v>77.2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データ!AH7</f>
        <v>159.1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データ!AO7</f>
        <v>10.6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データ!AP7</f>
        <v>28.3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データ!AQ7</f>
        <v>39.9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データ!AR7</f>
        <v>21.4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データ!AS7</f>
        <v>14.1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29</v>
      </c>
      <c r="GL32" s="119"/>
      <c r="GM32" s="119"/>
      <c r="GN32" s="119"/>
      <c r="GO32" s="119"/>
      <c r="GP32" s="119"/>
      <c r="GQ32" s="119"/>
      <c r="GR32" s="119"/>
      <c r="GS32" s="119"/>
      <c r="GT32" s="118">
        <f>データ!AZ7</f>
        <v>1100</v>
      </c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>
        <f>データ!BA7</f>
        <v>706</v>
      </c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>
        <f>データ!BB7</f>
        <v>16253</v>
      </c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>
        <f>データ!BC7</f>
        <v>12164</v>
      </c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  <c r="IW32" s="118"/>
      <c r="IX32" s="118">
        <f>データ!BD7</f>
        <v>234734</v>
      </c>
      <c r="IY32" s="118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160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162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H30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R01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R02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R03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R04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H30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R01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R02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R03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R04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H30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R01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R02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R03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R04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H30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R01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R02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R03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R04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15">
      <c r="A53" s="2"/>
      <c r="B53" s="9"/>
      <c r="C53" s="2"/>
      <c r="D53" s="2"/>
      <c r="E53" s="2"/>
      <c r="F53" s="2"/>
      <c r="I53" s="119" t="s">
        <v>27</v>
      </c>
      <c r="J53" s="119"/>
      <c r="K53" s="119"/>
      <c r="L53" s="119"/>
      <c r="M53" s="119"/>
      <c r="N53" s="119"/>
      <c r="O53" s="119"/>
      <c r="P53" s="119"/>
      <c r="Q53" s="119"/>
      <c r="R53" s="120">
        <f>データ!BF7</f>
        <v>28.9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データ!BG7</f>
        <v>26.9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データ!BH7</f>
        <v>27.2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データ!BI7</f>
        <v>21.5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データ!BJ7</f>
        <v>31.9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データ!BQ7</f>
        <v>0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データ!BR7</f>
        <v>0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データ!BS7</f>
        <v>191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データ!BT7</f>
        <v>209.9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データ!BU7</f>
        <v>12.2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データ!CB7</f>
        <v>100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データ!CC7</f>
        <v>100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データ!CD7</f>
        <v>100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データ!CE7</f>
        <v>87.4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データ!CF7</f>
        <v>91.8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27</v>
      </c>
      <c r="JZ53" s="119"/>
      <c r="KA53" s="119"/>
      <c r="KB53" s="119"/>
      <c r="KC53" s="119"/>
      <c r="KD53" s="119"/>
      <c r="KE53" s="119"/>
      <c r="KF53" s="119"/>
      <c r="KG53" s="119"/>
      <c r="KH53" s="118">
        <f>データ!CM7</f>
        <v>8373</v>
      </c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>
        <f>データ!CN7</f>
        <v>401</v>
      </c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>
        <f>データ!CO7</f>
        <v>-6458</v>
      </c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>
        <f>データ!CP7</f>
        <v>-975</v>
      </c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>
        <f>データ!CQ7</f>
        <v>9848</v>
      </c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9" t="s">
        <v>29</v>
      </c>
      <c r="J54" s="119"/>
      <c r="K54" s="119"/>
      <c r="L54" s="119"/>
      <c r="M54" s="119"/>
      <c r="N54" s="119"/>
      <c r="O54" s="119"/>
      <c r="P54" s="119"/>
      <c r="Q54" s="119"/>
      <c r="R54" s="120">
        <f>データ!BK7</f>
        <v>31.6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データ!BL7</f>
        <v>28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データ!BM7</f>
        <v>2.8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データ!BN7</f>
        <v>18.399999999999999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データ!BO7</f>
        <v>26.2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データ!BV7</f>
        <v>29.4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データ!BW7</f>
        <v>27.8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データ!BX7</f>
        <v>78.5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データ!BY7</f>
        <v>52.3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データ!BZ7</f>
        <v>27.7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データ!CG7</f>
        <v>17.100000000000001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データ!CH7</f>
        <v>15.9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データ!CI7</f>
        <v>-99.9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データ!CJ7</f>
        <v>-6.6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データ!CK7</f>
        <v>13.5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29</v>
      </c>
      <c r="JZ54" s="119"/>
      <c r="KA54" s="119"/>
      <c r="KB54" s="119"/>
      <c r="KC54" s="119"/>
      <c r="KD54" s="119"/>
      <c r="KE54" s="119"/>
      <c r="KF54" s="119"/>
      <c r="KG54" s="119"/>
      <c r="KH54" s="121">
        <f>データ!CR7</f>
        <v>5713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3780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-46965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-28874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-4869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163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0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H30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R01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R02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R03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R04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H30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R01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R02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R03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R04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H30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R01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R02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R03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R04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15">
      <c r="A77" s="2"/>
      <c r="B77" s="9"/>
      <c r="C77" s="2"/>
      <c r="D77" s="2"/>
      <c r="E77" s="2"/>
      <c r="F77" s="2"/>
      <c r="I77" s="119" t="s">
        <v>27</v>
      </c>
      <c r="J77" s="119"/>
      <c r="K77" s="119"/>
      <c r="L77" s="119"/>
      <c r="M77" s="119"/>
      <c r="N77" s="119"/>
      <c r="O77" s="119"/>
      <c r="P77" s="119"/>
      <c r="Q77" s="119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27</v>
      </c>
      <c r="GL77" s="119"/>
      <c r="GM77" s="119"/>
      <c r="GN77" s="119"/>
      <c r="GO77" s="119"/>
      <c r="GP77" s="119"/>
      <c r="GQ77" s="119"/>
      <c r="GR77" s="119"/>
      <c r="GS77" s="119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データ!DV7</f>
        <v>0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データ!DW7</f>
        <v>0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データ!DX7</f>
        <v>0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データ!DY7</f>
        <v>0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データ!DZ7</f>
        <v>0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9" t="s">
        <v>29</v>
      </c>
      <c r="J78" s="119"/>
      <c r="K78" s="119"/>
      <c r="L78" s="119"/>
      <c r="M78" s="119"/>
      <c r="N78" s="119"/>
      <c r="O78" s="119"/>
      <c r="P78" s="119"/>
      <c r="Q78" s="119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29</v>
      </c>
      <c r="GL78" s="119"/>
      <c r="GM78" s="119"/>
      <c r="GN78" s="119"/>
      <c r="GO78" s="119"/>
      <c r="GP78" s="119"/>
      <c r="GQ78" s="119"/>
      <c r="GR78" s="119"/>
      <c r="GS78" s="119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データ!EA7</f>
        <v>34.9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データ!EB7</f>
        <v>29.8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データ!EC7</f>
        <v>0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データ!ED7</f>
        <v>37.5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データ!EE7</f>
        <v>23.3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【115.2】</v>
      </c>
      <c r="C88" s="25" t="str">
        <f>データ!AT6</f>
        <v>【26.4】</v>
      </c>
      <c r="D88" s="25" t="str">
        <f>データ!BE6</f>
        <v>【73,677】</v>
      </c>
      <c r="E88" s="25" t="str">
        <f>データ!BP6</f>
        <v>【16.8】</v>
      </c>
      <c r="F88" s="25" t="str">
        <f>データ!CA6</f>
        <v>【109.1】</v>
      </c>
      <c r="G88" s="25" t="str">
        <f>データ!CL6</f>
        <v>【△42.8】</v>
      </c>
      <c r="H88" s="25" t="str">
        <f>データ!CW6</f>
        <v>【△15,718】</v>
      </c>
      <c r="I88" s="25" t="str">
        <f>データ!DH6</f>
        <v xml:space="preserve"> </v>
      </c>
      <c r="J88" s="25" t="s">
        <v>48</v>
      </c>
      <c r="K88" s="25" t="s">
        <v>49</v>
      </c>
      <c r="L88" s="25" t="str">
        <f>データ!DU6</f>
        <v xml:space="preserve"> </v>
      </c>
      <c r="M88" s="25" t="str">
        <f>データ!EF6</f>
        <v>【23.0】</v>
      </c>
      <c r="N88" s="25" t="str">
        <f>データ!EF6</f>
        <v>【23.0】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Jxh+9A5c/PdgTV8Fqa670Nw0DI0hMDhN+3/reaCLVbW9wTst9D6KRsn8A6a0YISq7khXGYJcrU3mN668PM2xdw==" saltValue="C91KonB89KqSm3/jgb1iAQ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51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52</v>
      </c>
      <c r="B3" s="29" t="s">
        <v>53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128" t="s">
        <v>59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60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61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62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63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64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65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66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67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68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69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70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71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72</v>
      </c>
      <c r="DJ4" s="136" t="s">
        <v>73</v>
      </c>
      <c r="DK4" s="127" t="s">
        <v>74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75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76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77</v>
      </c>
      <c r="B5" s="41"/>
      <c r="C5" s="41"/>
      <c r="D5" s="41"/>
      <c r="E5" s="41"/>
      <c r="F5" s="41"/>
      <c r="G5" s="41"/>
      <c r="H5" s="42" t="s">
        <v>78</v>
      </c>
      <c r="I5" s="42" t="s">
        <v>79</v>
      </c>
      <c r="J5" s="42" t="s">
        <v>80</v>
      </c>
      <c r="K5" s="42" t="s">
        <v>81</v>
      </c>
      <c r="L5" s="42" t="s">
        <v>82</v>
      </c>
      <c r="M5" s="42" t="s">
        <v>4</v>
      </c>
      <c r="N5" s="42" t="s">
        <v>5</v>
      </c>
      <c r="O5" s="42" t="s">
        <v>83</v>
      </c>
      <c r="P5" s="42" t="s">
        <v>84</v>
      </c>
      <c r="Q5" s="42" t="s">
        <v>85</v>
      </c>
      <c r="R5" s="42" t="s">
        <v>86</v>
      </c>
      <c r="S5" s="42" t="s">
        <v>87</v>
      </c>
      <c r="T5" s="42" t="s">
        <v>7</v>
      </c>
      <c r="U5" s="42" t="s">
        <v>88</v>
      </c>
      <c r="V5" s="42" t="s">
        <v>89</v>
      </c>
      <c r="W5" s="42" t="s">
        <v>90</v>
      </c>
      <c r="X5" s="42" t="s">
        <v>18</v>
      </c>
      <c r="Y5" s="42" t="s">
        <v>91</v>
      </c>
      <c r="Z5" s="42" t="s">
        <v>92</v>
      </c>
      <c r="AA5" s="42" t="s">
        <v>93</v>
      </c>
      <c r="AB5" s="42" t="s">
        <v>94</v>
      </c>
      <c r="AC5" s="42" t="s">
        <v>95</v>
      </c>
      <c r="AD5" s="42" t="s">
        <v>96</v>
      </c>
      <c r="AE5" s="42" t="s">
        <v>97</v>
      </c>
      <c r="AF5" s="42" t="s">
        <v>98</v>
      </c>
      <c r="AG5" s="42" t="s">
        <v>99</v>
      </c>
      <c r="AH5" s="42" t="s">
        <v>100</v>
      </c>
      <c r="AI5" s="42" t="s">
        <v>101</v>
      </c>
      <c r="AJ5" s="42" t="s">
        <v>102</v>
      </c>
      <c r="AK5" s="42" t="s">
        <v>103</v>
      </c>
      <c r="AL5" s="42" t="s">
        <v>104</v>
      </c>
      <c r="AM5" s="42" t="s">
        <v>105</v>
      </c>
      <c r="AN5" s="42" t="s">
        <v>106</v>
      </c>
      <c r="AO5" s="42" t="s">
        <v>96</v>
      </c>
      <c r="AP5" s="42" t="s">
        <v>97</v>
      </c>
      <c r="AQ5" s="42" t="s">
        <v>98</v>
      </c>
      <c r="AR5" s="42" t="s">
        <v>99</v>
      </c>
      <c r="AS5" s="42" t="s">
        <v>100</v>
      </c>
      <c r="AT5" s="42" t="s">
        <v>101</v>
      </c>
      <c r="AU5" s="42" t="s">
        <v>107</v>
      </c>
      <c r="AV5" s="42" t="s">
        <v>108</v>
      </c>
      <c r="AW5" s="42" t="s">
        <v>93</v>
      </c>
      <c r="AX5" s="42" t="s">
        <v>109</v>
      </c>
      <c r="AY5" s="42" t="s">
        <v>110</v>
      </c>
      <c r="AZ5" s="42" t="s">
        <v>96</v>
      </c>
      <c r="BA5" s="42" t="s">
        <v>97</v>
      </c>
      <c r="BB5" s="42" t="s">
        <v>98</v>
      </c>
      <c r="BC5" s="42" t="s">
        <v>99</v>
      </c>
      <c r="BD5" s="42" t="s">
        <v>100</v>
      </c>
      <c r="BE5" s="42" t="s">
        <v>101</v>
      </c>
      <c r="BF5" s="42" t="s">
        <v>91</v>
      </c>
      <c r="BG5" s="42" t="s">
        <v>111</v>
      </c>
      <c r="BH5" s="42" t="s">
        <v>93</v>
      </c>
      <c r="BI5" s="42" t="s">
        <v>94</v>
      </c>
      <c r="BJ5" s="42" t="s">
        <v>112</v>
      </c>
      <c r="BK5" s="42" t="s">
        <v>96</v>
      </c>
      <c r="BL5" s="42" t="s">
        <v>97</v>
      </c>
      <c r="BM5" s="42" t="s">
        <v>98</v>
      </c>
      <c r="BN5" s="42" t="s">
        <v>99</v>
      </c>
      <c r="BO5" s="42" t="s">
        <v>100</v>
      </c>
      <c r="BP5" s="42" t="s">
        <v>101</v>
      </c>
      <c r="BQ5" s="42" t="s">
        <v>113</v>
      </c>
      <c r="BR5" s="42" t="s">
        <v>114</v>
      </c>
      <c r="BS5" s="42" t="s">
        <v>93</v>
      </c>
      <c r="BT5" s="42" t="s">
        <v>115</v>
      </c>
      <c r="BU5" s="42" t="s">
        <v>112</v>
      </c>
      <c r="BV5" s="42" t="s">
        <v>96</v>
      </c>
      <c r="BW5" s="42" t="s">
        <v>97</v>
      </c>
      <c r="BX5" s="42" t="s">
        <v>98</v>
      </c>
      <c r="BY5" s="42" t="s">
        <v>99</v>
      </c>
      <c r="BZ5" s="42" t="s">
        <v>100</v>
      </c>
      <c r="CA5" s="42" t="s">
        <v>101</v>
      </c>
      <c r="CB5" s="42" t="s">
        <v>116</v>
      </c>
      <c r="CC5" s="42" t="s">
        <v>117</v>
      </c>
      <c r="CD5" s="42" t="s">
        <v>118</v>
      </c>
      <c r="CE5" s="42" t="s">
        <v>119</v>
      </c>
      <c r="CF5" s="42" t="s">
        <v>120</v>
      </c>
      <c r="CG5" s="42" t="s">
        <v>96</v>
      </c>
      <c r="CH5" s="42" t="s">
        <v>97</v>
      </c>
      <c r="CI5" s="42" t="s">
        <v>98</v>
      </c>
      <c r="CJ5" s="42" t="s">
        <v>99</v>
      </c>
      <c r="CK5" s="42" t="s">
        <v>100</v>
      </c>
      <c r="CL5" s="42" t="s">
        <v>101</v>
      </c>
      <c r="CM5" s="42" t="s">
        <v>121</v>
      </c>
      <c r="CN5" s="42" t="s">
        <v>122</v>
      </c>
      <c r="CO5" s="42" t="s">
        <v>118</v>
      </c>
      <c r="CP5" s="42" t="s">
        <v>123</v>
      </c>
      <c r="CQ5" s="42" t="s">
        <v>124</v>
      </c>
      <c r="CR5" s="42" t="s">
        <v>96</v>
      </c>
      <c r="CS5" s="42" t="s">
        <v>97</v>
      </c>
      <c r="CT5" s="42" t="s">
        <v>98</v>
      </c>
      <c r="CU5" s="42" t="s">
        <v>99</v>
      </c>
      <c r="CV5" s="42" t="s">
        <v>100</v>
      </c>
      <c r="CW5" s="42" t="s">
        <v>101</v>
      </c>
      <c r="CX5" s="42" t="s">
        <v>121</v>
      </c>
      <c r="CY5" s="42" t="s">
        <v>114</v>
      </c>
      <c r="CZ5" s="42" t="s">
        <v>125</v>
      </c>
      <c r="DA5" s="42" t="s">
        <v>94</v>
      </c>
      <c r="DB5" s="42" t="s">
        <v>112</v>
      </c>
      <c r="DC5" s="42" t="s">
        <v>96</v>
      </c>
      <c r="DD5" s="42" t="s">
        <v>97</v>
      </c>
      <c r="DE5" s="42" t="s">
        <v>98</v>
      </c>
      <c r="DF5" s="42" t="s">
        <v>99</v>
      </c>
      <c r="DG5" s="42" t="s">
        <v>100</v>
      </c>
      <c r="DH5" s="42" t="s">
        <v>101</v>
      </c>
      <c r="DI5" s="137"/>
      <c r="DJ5" s="137"/>
      <c r="DK5" s="42" t="s">
        <v>126</v>
      </c>
      <c r="DL5" s="42" t="s">
        <v>114</v>
      </c>
      <c r="DM5" s="42" t="s">
        <v>118</v>
      </c>
      <c r="DN5" s="42" t="s">
        <v>127</v>
      </c>
      <c r="DO5" s="42" t="s">
        <v>112</v>
      </c>
      <c r="DP5" s="42" t="s">
        <v>96</v>
      </c>
      <c r="DQ5" s="42" t="s">
        <v>97</v>
      </c>
      <c r="DR5" s="42" t="s">
        <v>98</v>
      </c>
      <c r="DS5" s="42" t="s">
        <v>99</v>
      </c>
      <c r="DT5" s="42" t="s">
        <v>100</v>
      </c>
      <c r="DU5" s="42" t="s">
        <v>35</v>
      </c>
      <c r="DV5" s="42" t="s">
        <v>91</v>
      </c>
      <c r="DW5" s="42" t="s">
        <v>108</v>
      </c>
      <c r="DX5" s="42" t="s">
        <v>128</v>
      </c>
      <c r="DY5" s="42" t="s">
        <v>127</v>
      </c>
      <c r="DZ5" s="42" t="s">
        <v>112</v>
      </c>
      <c r="EA5" s="42" t="s">
        <v>96</v>
      </c>
      <c r="EB5" s="42" t="s">
        <v>97</v>
      </c>
      <c r="EC5" s="42" t="s">
        <v>98</v>
      </c>
      <c r="ED5" s="42" t="s">
        <v>99</v>
      </c>
      <c r="EE5" s="42" t="s">
        <v>100</v>
      </c>
      <c r="EF5" s="42" t="s">
        <v>101</v>
      </c>
      <c r="EG5" s="42" t="s">
        <v>129</v>
      </c>
      <c r="EH5" s="42" t="s">
        <v>130</v>
      </c>
      <c r="EI5" s="42" t="s">
        <v>131</v>
      </c>
      <c r="EJ5" s="42" t="s">
        <v>132</v>
      </c>
      <c r="EK5" s="42" t="s">
        <v>133</v>
      </c>
      <c r="EL5" s="42" t="s">
        <v>134</v>
      </c>
      <c r="EM5" s="42" t="s">
        <v>135</v>
      </c>
      <c r="EN5" s="42" t="s">
        <v>136</v>
      </c>
      <c r="EO5" s="42" t="s">
        <v>137</v>
      </c>
      <c r="EP5" s="42" t="s">
        <v>138</v>
      </c>
    </row>
    <row r="6" spans="1:146" s="52" customFormat="1" x14ac:dyDescent="0.15">
      <c r="A6" s="28" t="s">
        <v>139</v>
      </c>
      <c r="B6" s="43">
        <f>B8</f>
        <v>2022</v>
      </c>
      <c r="C6" s="43">
        <f t="shared" ref="C6:X6" si="2">C8</f>
        <v>423220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長崎県川棚町</v>
      </c>
      <c r="I6" s="43" t="str">
        <f t="shared" si="2"/>
        <v>くじゃく荘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Ａ２Ｂ２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4168</v>
      </c>
      <c r="R6" s="46">
        <f t="shared" si="2"/>
        <v>149</v>
      </c>
      <c r="S6" s="47">
        <f t="shared" si="2"/>
        <v>11120</v>
      </c>
      <c r="T6" s="48" t="str">
        <f t="shared" si="2"/>
        <v>利用料金制</v>
      </c>
      <c r="U6" s="44">
        <f t="shared" si="2"/>
        <v>14.8</v>
      </c>
      <c r="V6" s="48" t="str">
        <f t="shared" si="2"/>
        <v>有</v>
      </c>
      <c r="W6" s="49">
        <f t="shared" si="2"/>
        <v>84</v>
      </c>
      <c r="X6" s="48" t="str">
        <f t="shared" si="2"/>
        <v>有</v>
      </c>
      <c r="Y6" s="50">
        <f>IF(Y8="-",NA(),Y8)</f>
        <v>1435.4</v>
      </c>
      <c r="Z6" s="50">
        <f t="shared" ref="Z6:AH6" si="3">IF(Z8="-",NA(),Z8)</f>
        <v>147.19999999999999</v>
      </c>
      <c r="AA6" s="50">
        <f t="shared" si="3"/>
        <v>100</v>
      </c>
      <c r="AB6" s="50">
        <f t="shared" si="3"/>
        <v>100</v>
      </c>
      <c r="AC6" s="50">
        <f t="shared" si="3"/>
        <v>900.7</v>
      </c>
      <c r="AD6" s="50">
        <f t="shared" si="3"/>
        <v>156</v>
      </c>
      <c r="AE6" s="50">
        <f t="shared" si="3"/>
        <v>125.6</v>
      </c>
      <c r="AF6" s="50">
        <f t="shared" si="3"/>
        <v>83.9</v>
      </c>
      <c r="AG6" s="50">
        <f t="shared" si="3"/>
        <v>77.2</v>
      </c>
      <c r="AH6" s="50">
        <f t="shared" si="3"/>
        <v>159.1</v>
      </c>
      <c r="AI6" s="50" t="str">
        <f>IF(AI8="-","【-】","【"&amp;SUBSTITUTE(TEXT(AI8,"#,##0.0"),"-","△")&amp;"】")</f>
        <v>【115.2】</v>
      </c>
      <c r="AJ6" s="50">
        <f>IF(AJ8="-",NA(),AJ8)</f>
        <v>0</v>
      </c>
      <c r="AK6" s="50">
        <f t="shared" ref="AK6:AS6" si="4">IF(AK8="-",NA(),AK8)</f>
        <v>0</v>
      </c>
      <c r="AL6" s="50">
        <f t="shared" si="4"/>
        <v>25.5</v>
      </c>
      <c r="AM6" s="50">
        <f t="shared" si="4"/>
        <v>12.3</v>
      </c>
      <c r="AN6" s="50">
        <f t="shared" si="4"/>
        <v>0</v>
      </c>
      <c r="AO6" s="50">
        <f t="shared" si="4"/>
        <v>10.6</v>
      </c>
      <c r="AP6" s="50">
        <f t="shared" si="4"/>
        <v>28.3</v>
      </c>
      <c r="AQ6" s="50">
        <f t="shared" si="4"/>
        <v>39.9</v>
      </c>
      <c r="AR6" s="50">
        <f t="shared" si="4"/>
        <v>21.4</v>
      </c>
      <c r="AS6" s="50">
        <f t="shared" si="4"/>
        <v>14.1</v>
      </c>
      <c r="AT6" s="50" t="str">
        <f>IF(AT8="-","【-】","【"&amp;SUBSTITUTE(TEXT(AT8,"#,##0.0"),"-","△")&amp;"】")</f>
        <v>【26.4】</v>
      </c>
      <c r="AU6" s="45">
        <f>IF(AU8="-",NA(),AU8)</f>
        <v>0</v>
      </c>
      <c r="AV6" s="45">
        <f t="shared" ref="AV6:BD6" si="5">IF(AV8="-",NA(),AV8)</f>
        <v>0</v>
      </c>
      <c r="AW6" s="45">
        <f t="shared" si="5"/>
        <v>436</v>
      </c>
      <c r="AX6" s="45">
        <f t="shared" si="5"/>
        <v>0</v>
      </c>
      <c r="AY6" s="45">
        <f t="shared" si="5"/>
        <v>0</v>
      </c>
      <c r="AZ6" s="45">
        <f t="shared" si="5"/>
        <v>1100</v>
      </c>
      <c r="BA6" s="45">
        <f t="shared" si="5"/>
        <v>706</v>
      </c>
      <c r="BB6" s="45">
        <f t="shared" si="5"/>
        <v>16253</v>
      </c>
      <c r="BC6" s="45">
        <f t="shared" si="5"/>
        <v>12164</v>
      </c>
      <c r="BD6" s="45">
        <f t="shared" si="5"/>
        <v>234734</v>
      </c>
      <c r="BE6" s="45" t="str">
        <f>IF(BE8="-","【-】","【"&amp;SUBSTITUTE(TEXT(BE8,"#,##0"),"-","△")&amp;"】")</f>
        <v>【73,677】</v>
      </c>
      <c r="BF6" s="50">
        <f>IF(BF8="-",NA(),BF8)</f>
        <v>28.9</v>
      </c>
      <c r="BG6" s="50">
        <f t="shared" ref="BG6:BO6" si="6">IF(BG8="-",NA(),BG8)</f>
        <v>26.9</v>
      </c>
      <c r="BH6" s="50">
        <f t="shared" si="6"/>
        <v>27.2</v>
      </c>
      <c r="BI6" s="50">
        <f t="shared" si="6"/>
        <v>21.5</v>
      </c>
      <c r="BJ6" s="50">
        <f t="shared" si="6"/>
        <v>31.9</v>
      </c>
      <c r="BK6" s="50">
        <f t="shared" si="6"/>
        <v>31.6</v>
      </c>
      <c r="BL6" s="50">
        <f t="shared" si="6"/>
        <v>28</v>
      </c>
      <c r="BM6" s="50">
        <f t="shared" si="6"/>
        <v>2.8</v>
      </c>
      <c r="BN6" s="50">
        <f t="shared" si="6"/>
        <v>18.399999999999999</v>
      </c>
      <c r="BO6" s="50">
        <f t="shared" si="6"/>
        <v>26.2</v>
      </c>
      <c r="BP6" s="50" t="str">
        <f>IF(BP8="-","【-】","【"&amp;SUBSTITUTE(TEXT(BP8,"#,##0.0"),"-","△")&amp;"】")</f>
        <v>【16.8】</v>
      </c>
      <c r="BQ6" s="50">
        <f>IF(BQ8="-",NA(),BQ8)</f>
        <v>0</v>
      </c>
      <c r="BR6" s="50">
        <f t="shared" ref="BR6:BZ6" si="7">IF(BR8="-",NA(),BR8)</f>
        <v>0</v>
      </c>
      <c r="BS6" s="50">
        <f t="shared" si="7"/>
        <v>191</v>
      </c>
      <c r="BT6" s="50">
        <f t="shared" si="7"/>
        <v>209.9</v>
      </c>
      <c r="BU6" s="50">
        <f t="shared" si="7"/>
        <v>12.2</v>
      </c>
      <c r="BV6" s="50">
        <f t="shared" si="7"/>
        <v>29.4</v>
      </c>
      <c r="BW6" s="50">
        <f t="shared" si="7"/>
        <v>27.8</v>
      </c>
      <c r="BX6" s="50">
        <f t="shared" si="7"/>
        <v>78.5</v>
      </c>
      <c r="BY6" s="50">
        <f t="shared" si="7"/>
        <v>52.3</v>
      </c>
      <c r="BZ6" s="50">
        <f t="shared" si="7"/>
        <v>27.7</v>
      </c>
      <c r="CA6" s="50" t="str">
        <f>IF(CA8="-","【-】","【"&amp;SUBSTITUTE(TEXT(CA8,"#,##0.0"),"-","△")&amp;"】")</f>
        <v>【109.1】</v>
      </c>
      <c r="CB6" s="50">
        <f>IF(CB8="-",NA(),CB8)</f>
        <v>100</v>
      </c>
      <c r="CC6" s="50">
        <f t="shared" ref="CC6:CK6" si="8">IF(CC8="-",NA(),CC8)</f>
        <v>100</v>
      </c>
      <c r="CD6" s="50">
        <f t="shared" si="8"/>
        <v>100</v>
      </c>
      <c r="CE6" s="50">
        <f t="shared" si="8"/>
        <v>87.4</v>
      </c>
      <c r="CF6" s="50">
        <f t="shared" si="8"/>
        <v>91.8</v>
      </c>
      <c r="CG6" s="50">
        <f t="shared" si="8"/>
        <v>17.100000000000001</v>
      </c>
      <c r="CH6" s="50">
        <f t="shared" si="8"/>
        <v>15.9</v>
      </c>
      <c r="CI6" s="50">
        <f t="shared" si="8"/>
        <v>-99.9</v>
      </c>
      <c r="CJ6" s="50">
        <f t="shared" si="8"/>
        <v>-6.6</v>
      </c>
      <c r="CK6" s="50">
        <f t="shared" si="8"/>
        <v>13.5</v>
      </c>
      <c r="CL6" s="50" t="str">
        <f>IF(CL8="-","【-】","【"&amp;SUBSTITUTE(TEXT(CL8,"#,##0.0"),"-","△")&amp;"】")</f>
        <v>【△42.8】</v>
      </c>
      <c r="CM6" s="45">
        <f>IF(CM8="-",NA(),CM8)</f>
        <v>8373</v>
      </c>
      <c r="CN6" s="45">
        <f t="shared" ref="CN6:CV6" si="9">IF(CN8="-",NA(),CN8)</f>
        <v>401</v>
      </c>
      <c r="CO6" s="45">
        <f t="shared" si="9"/>
        <v>-6458</v>
      </c>
      <c r="CP6" s="45">
        <f t="shared" si="9"/>
        <v>-975</v>
      </c>
      <c r="CQ6" s="45">
        <f t="shared" si="9"/>
        <v>9848</v>
      </c>
      <c r="CR6" s="45">
        <f t="shared" si="9"/>
        <v>5713</v>
      </c>
      <c r="CS6" s="45">
        <f t="shared" si="9"/>
        <v>3780</v>
      </c>
      <c r="CT6" s="45">
        <f t="shared" si="9"/>
        <v>-46965</v>
      </c>
      <c r="CU6" s="45">
        <f t="shared" si="9"/>
        <v>-28874</v>
      </c>
      <c r="CV6" s="45">
        <f t="shared" si="9"/>
        <v>-4869</v>
      </c>
      <c r="CW6" s="45" t="str">
        <f>IF(CW8="-","【-】","【"&amp;SUBSTITUTE(TEXT(CW8,"#,##0"),"-","△")&amp;"】")</f>
        <v>【△15,718】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140</v>
      </c>
      <c r="DI6" s="46">
        <f t="shared" ref="DI6:DJ6" si="10">DI8</f>
        <v>0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141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34.9</v>
      </c>
      <c r="EB6" s="50">
        <f t="shared" si="11"/>
        <v>29.8</v>
      </c>
      <c r="EC6" s="50">
        <f t="shared" si="11"/>
        <v>0</v>
      </c>
      <c r="ED6" s="50">
        <f t="shared" si="11"/>
        <v>37.5</v>
      </c>
      <c r="EE6" s="50">
        <f t="shared" si="11"/>
        <v>23.3</v>
      </c>
      <c r="EF6" s="50" t="str">
        <f>IF(EF8="-","【-】","【"&amp;SUBSTITUTE(TEXT(EF8,"#,##0.0"),"-","△")&amp;"】")</f>
        <v>【23.0】</v>
      </c>
      <c r="EG6" s="51">
        <f>IF(EG8="-",NA(),EG8)</f>
        <v>2E-3</v>
      </c>
      <c r="EH6" s="51">
        <f t="shared" ref="EH6:EP6" si="12">IF(EH8="-",NA(),EH8)</f>
        <v>2E-3</v>
      </c>
      <c r="EI6" s="51">
        <f t="shared" si="12"/>
        <v>3.2000000000000002E-3</v>
      </c>
      <c r="EJ6" s="51">
        <f t="shared" si="12"/>
        <v>2.5000000000000001E-3</v>
      </c>
      <c r="EK6" s="51">
        <f t="shared" si="12"/>
        <v>2.7000000000000001E-3</v>
      </c>
      <c r="EL6" s="51">
        <f t="shared" si="12"/>
        <v>3.2000000000000002E-3</v>
      </c>
      <c r="EM6" s="51">
        <f t="shared" si="12"/>
        <v>2.8E-3</v>
      </c>
      <c r="EN6" s="51">
        <f t="shared" si="12"/>
        <v>4.0000000000000001E-3</v>
      </c>
      <c r="EO6" s="51">
        <f t="shared" si="12"/>
        <v>3.5000000000000001E-3</v>
      </c>
      <c r="EP6" s="51">
        <f t="shared" si="12"/>
        <v>4.5999999999999999E-3</v>
      </c>
    </row>
    <row r="7" spans="1:146" s="52" customFormat="1" x14ac:dyDescent="0.15">
      <c r="A7" s="28" t="s">
        <v>142</v>
      </c>
      <c r="B7" s="43">
        <f t="shared" ref="B7:X7" si="13">B8</f>
        <v>2022</v>
      </c>
      <c r="C7" s="43">
        <f t="shared" si="13"/>
        <v>423220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長崎県　川棚町</v>
      </c>
      <c r="I7" s="43" t="str">
        <f t="shared" si="13"/>
        <v>くじゃく荘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Ａ２Ｂ２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4168</v>
      </c>
      <c r="R7" s="46">
        <f t="shared" si="13"/>
        <v>149</v>
      </c>
      <c r="S7" s="47">
        <f t="shared" si="13"/>
        <v>11120</v>
      </c>
      <c r="T7" s="48" t="str">
        <f t="shared" si="13"/>
        <v>利用料金制</v>
      </c>
      <c r="U7" s="44">
        <f t="shared" si="13"/>
        <v>14.8</v>
      </c>
      <c r="V7" s="48" t="str">
        <f t="shared" si="13"/>
        <v>有</v>
      </c>
      <c r="W7" s="49">
        <f t="shared" si="13"/>
        <v>84</v>
      </c>
      <c r="X7" s="48" t="str">
        <f t="shared" si="13"/>
        <v>有</v>
      </c>
      <c r="Y7" s="50">
        <f>Y8</f>
        <v>1435.4</v>
      </c>
      <c r="Z7" s="50">
        <f t="shared" ref="Z7:AH7" si="14">Z8</f>
        <v>147.19999999999999</v>
      </c>
      <c r="AA7" s="50">
        <f t="shared" si="14"/>
        <v>100</v>
      </c>
      <c r="AB7" s="50">
        <f t="shared" si="14"/>
        <v>100</v>
      </c>
      <c r="AC7" s="50">
        <f t="shared" si="14"/>
        <v>900.7</v>
      </c>
      <c r="AD7" s="50">
        <f t="shared" si="14"/>
        <v>156</v>
      </c>
      <c r="AE7" s="50">
        <f t="shared" si="14"/>
        <v>125.6</v>
      </c>
      <c r="AF7" s="50">
        <f t="shared" si="14"/>
        <v>83.9</v>
      </c>
      <c r="AG7" s="50">
        <f t="shared" si="14"/>
        <v>77.2</v>
      </c>
      <c r="AH7" s="50">
        <f t="shared" si="14"/>
        <v>159.1</v>
      </c>
      <c r="AI7" s="50"/>
      <c r="AJ7" s="50">
        <f>AJ8</f>
        <v>0</v>
      </c>
      <c r="AK7" s="50">
        <f t="shared" ref="AK7:AS7" si="15">AK8</f>
        <v>0</v>
      </c>
      <c r="AL7" s="50">
        <f t="shared" si="15"/>
        <v>25.5</v>
      </c>
      <c r="AM7" s="50">
        <f t="shared" si="15"/>
        <v>12.3</v>
      </c>
      <c r="AN7" s="50">
        <f t="shared" si="15"/>
        <v>0</v>
      </c>
      <c r="AO7" s="50">
        <f t="shared" si="15"/>
        <v>10.6</v>
      </c>
      <c r="AP7" s="50">
        <f t="shared" si="15"/>
        <v>28.3</v>
      </c>
      <c r="AQ7" s="50">
        <f t="shared" si="15"/>
        <v>39.9</v>
      </c>
      <c r="AR7" s="50">
        <f t="shared" si="15"/>
        <v>21.4</v>
      </c>
      <c r="AS7" s="50">
        <f t="shared" si="15"/>
        <v>14.1</v>
      </c>
      <c r="AT7" s="50"/>
      <c r="AU7" s="45">
        <f>AU8</f>
        <v>0</v>
      </c>
      <c r="AV7" s="45">
        <f t="shared" ref="AV7:BD7" si="16">AV8</f>
        <v>0</v>
      </c>
      <c r="AW7" s="45">
        <f t="shared" si="16"/>
        <v>436</v>
      </c>
      <c r="AX7" s="45">
        <f t="shared" si="16"/>
        <v>0</v>
      </c>
      <c r="AY7" s="45">
        <f t="shared" si="16"/>
        <v>0</v>
      </c>
      <c r="AZ7" s="45">
        <f t="shared" si="16"/>
        <v>1100</v>
      </c>
      <c r="BA7" s="45">
        <f t="shared" si="16"/>
        <v>706</v>
      </c>
      <c r="BB7" s="45">
        <f t="shared" si="16"/>
        <v>16253</v>
      </c>
      <c r="BC7" s="45">
        <f t="shared" si="16"/>
        <v>12164</v>
      </c>
      <c r="BD7" s="45">
        <f t="shared" si="16"/>
        <v>234734</v>
      </c>
      <c r="BE7" s="45"/>
      <c r="BF7" s="50">
        <f>BF8</f>
        <v>28.9</v>
      </c>
      <c r="BG7" s="50">
        <f t="shared" ref="BG7:BO7" si="17">BG8</f>
        <v>26.9</v>
      </c>
      <c r="BH7" s="50">
        <f t="shared" si="17"/>
        <v>27.2</v>
      </c>
      <c r="BI7" s="50">
        <f t="shared" si="17"/>
        <v>21.5</v>
      </c>
      <c r="BJ7" s="50">
        <f t="shared" si="17"/>
        <v>31.9</v>
      </c>
      <c r="BK7" s="50">
        <f t="shared" si="17"/>
        <v>31.6</v>
      </c>
      <c r="BL7" s="50">
        <f t="shared" si="17"/>
        <v>28</v>
      </c>
      <c r="BM7" s="50">
        <f t="shared" si="17"/>
        <v>2.8</v>
      </c>
      <c r="BN7" s="50">
        <f t="shared" si="17"/>
        <v>18.399999999999999</v>
      </c>
      <c r="BO7" s="50">
        <f t="shared" si="17"/>
        <v>26.2</v>
      </c>
      <c r="BP7" s="50"/>
      <c r="BQ7" s="50">
        <f>BQ8</f>
        <v>0</v>
      </c>
      <c r="BR7" s="50">
        <f t="shared" ref="BR7:BZ7" si="18">BR8</f>
        <v>0</v>
      </c>
      <c r="BS7" s="50">
        <f t="shared" si="18"/>
        <v>191</v>
      </c>
      <c r="BT7" s="50">
        <f t="shared" si="18"/>
        <v>209.9</v>
      </c>
      <c r="BU7" s="50">
        <f t="shared" si="18"/>
        <v>12.2</v>
      </c>
      <c r="BV7" s="50">
        <f t="shared" si="18"/>
        <v>29.4</v>
      </c>
      <c r="BW7" s="50">
        <f t="shared" si="18"/>
        <v>27.8</v>
      </c>
      <c r="BX7" s="50">
        <f t="shared" si="18"/>
        <v>78.5</v>
      </c>
      <c r="BY7" s="50">
        <f t="shared" si="18"/>
        <v>52.3</v>
      </c>
      <c r="BZ7" s="50">
        <f t="shared" si="18"/>
        <v>27.7</v>
      </c>
      <c r="CA7" s="50"/>
      <c r="CB7" s="50">
        <f>CB8</f>
        <v>100</v>
      </c>
      <c r="CC7" s="50">
        <f t="shared" ref="CC7:CK7" si="19">CC8</f>
        <v>100</v>
      </c>
      <c r="CD7" s="50">
        <f t="shared" si="19"/>
        <v>100</v>
      </c>
      <c r="CE7" s="50">
        <f t="shared" si="19"/>
        <v>87.4</v>
      </c>
      <c r="CF7" s="50">
        <f t="shared" si="19"/>
        <v>91.8</v>
      </c>
      <c r="CG7" s="50">
        <f t="shared" si="19"/>
        <v>17.100000000000001</v>
      </c>
      <c r="CH7" s="50">
        <f t="shared" si="19"/>
        <v>15.9</v>
      </c>
      <c r="CI7" s="50">
        <f t="shared" si="19"/>
        <v>-99.9</v>
      </c>
      <c r="CJ7" s="50">
        <f t="shared" si="19"/>
        <v>-6.6</v>
      </c>
      <c r="CK7" s="50">
        <f t="shared" si="19"/>
        <v>13.5</v>
      </c>
      <c r="CL7" s="50"/>
      <c r="CM7" s="45">
        <f>CM8</f>
        <v>8373</v>
      </c>
      <c r="CN7" s="45">
        <f t="shared" ref="CN7:CV7" si="20">CN8</f>
        <v>401</v>
      </c>
      <c r="CO7" s="45">
        <f t="shared" si="20"/>
        <v>-6458</v>
      </c>
      <c r="CP7" s="45">
        <f t="shared" si="20"/>
        <v>-975</v>
      </c>
      <c r="CQ7" s="45">
        <f t="shared" si="20"/>
        <v>9848</v>
      </c>
      <c r="CR7" s="45">
        <f t="shared" si="20"/>
        <v>5713</v>
      </c>
      <c r="CS7" s="45">
        <f t="shared" si="20"/>
        <v>3780</v>
      </c>
      <c r="CT7" s="45">
        <f t="shared" si="20"/>
        <v>-46965</v>
      </c>
      <c r="CU7" s="45">
        <f t="shared" si="20"/>
        <v>-28874</v>
      </c>
      <c r="CV7" s="45">
        <f t="shared" si="20"/>
        <v>-4869</v>
      </c>
      <c r="CW7" s="45"/>
      <c r="CX7" s="50" t="s">
        <v>143</v>
      </c>
      <c r="CY7" s="50" t="s">
        <v>143</v>
      </c>
      <c r="CZ7" s="50" t="s">
        <v>143</v>
      </c>
      <c r="DA7" s="50" t="s">
        <v>143</v>
      </c>
      <c r="DB7" s="50" t="s">
        <v>143</v>
      </c>
      <c r="DC7" s="50" t="s">
        <v>143</v>
      </c>
      <c r="DD7" s="50" t="s">
        <v>143</v>
      </c>
      <c r="DE7" s="50" t="s">
        <v>143</v>
      </c>
      <c r="DF7" s="50" t="s">
        <v>143</v>
      </c>
      <c r="DG7" s="50" t="s">
        <v>141</v>
      </c>
      <c r="DH7" s="50"/>
      <c r="DI7" s="46">
        <f>DI8</f>
        <v>0</v>
      </c>
      <c r="DJ7" s="46">
        <f>DJ8</f>
        <v>0</v>
      </c>
      <c r="DK7" s="50" t="s">
        <v>143</v>
      </c>
      <c r="DL7" s="50" t="s">
        <v>143</v>
      </c>
      <c r="DM7" s="50" t="s">
        <v>143</v>
      </c>
      <c r="DN7" s="50" t="s">
        <v>143</v>
      </c>
      <c r="DO7" s="50" t="s">
        <v>143</v>
      </c>
      <c r="DP7" s="50" t="s">
        <v>143</v>
      </c>
      <c r="DQ7" s="50" t="s">
        <v>143</v>
      </c>
      <c r="DR7" s="50" t="s">
        <v>143</v>
      </c>
      <c r="DS7" s="50" t="s">
        <v>143</v>
      </c>
      <c r="DT7" s="50" t="s">
        <v>141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34.9</v>
      </c>
      <c r="EB7" s="50">
        <f t="shared" si="21"/>
        <v>29.8</v>
      </c>
      <c r="EC7" s="50">
        <f t="shared" si="21"/>
        <v>0</v>
      </c>
      <c r="ED7" s="50">
        <f t="shared" si="21"/>
        <v>37.5</v>
      </c>
      <c r="EE7" s="50">
        <f t="shared" si="21"/>
        <v>23.3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2022</v>
      </c>
      <c r="C8" s="53">
        <v>423220</v>
      </c>
      <c r="D8" s="53">
        <v>47</v>
      </c>
      <c r="E8" s="53">
        <v>11</v>
      </c>
      <c r="F8" s="53">
        <v>1</v>
      </c>
      <c r="G8" s="53">
        <v>1</v>
      </c>
      <c r="H8" s="53" t="s">
        <v>144</v>
      </c>
      <c r="I8" s="53" t="s">
        <v>145</v>
      </c>
      <c r="J8" s="53" t="s">
        <v>146</v>
      </c>
      <c r="K8" s="53" t="s">
        <v>147</v>
      </c>
      <c r="L8" s="53" t="s">
        <v>148</v>
      </c>
      <c r="M8" s="53" t="s">
        <v>149</v>
      </c>
      <c r="N8" s="53" t="s">
        <v>150</v>
      </c>
      <c r="O8" s="54" t="s">
        <v>151</v>
      </c>
      <c r="P8" s="54" t="s">
        <v>151</v>
      </c>
      <c r="Q8" s="55">
        <v>4168</v>
      </c>
      <c r="R8" s="55">
        <v>149</v>
      </c>
      <c r="S8" s="56">
        <v>11120</v>
      </c>
      <c r="T8" s="57" t="s">
        <v>152</v>
      </c>
      <c r="U8" s="54">
        <v>14.8</v>
      </c>
      <c r="V8" s="57" t="s">
        <v>153</v>
      </c>
      <c r="W8" s="58">
        <v>84</v>
      </c>
      <c r="X8" s="57" t="s">
        <v>153</v>
      </c>
      <c r="Y8" s="59">
        <v>1435.4</v>
      </c>
      <c r="Z8" s="59">
        <v>147.19999999999999</v>
      </c>
      <c r="AA8" s="59">
        <v>100</v>
      </c>
      <c r="AB8" s="59">
        <v>100</v>
      </c>
      <c r="AC8" s="59">
        <v>900.7</v>
      </c>
      <c r="AD8" s="59">
        <v>156</v>
      </c>
      <c r="AE8" s="59">
        <v>125.6</v>
      </c>
      <c r="AF8" s="59">
        <v>83.9</v>
      </c>
      <c r="AG8" s="59">
        <v>77.2</v>
      </c>
      <c r="AH8" s="59">
        <v>159.1</v>
      </c>
      <c r="AI8" s="59">
        <v>115.2</v>
      </c>
      <c r="AJ8" s="59">
        <v>0</v>
      </c>
      <c r="AK8" s="59">
        <v>0</v>
      </c>
      <c r="AL8" s="59">
        <v>25.5</v>
      </c>
      <c r="AM8" s="59">
        <v>12.3</v>
      </c>
      <c r="AN8" s="59">
        <v>0</v>
      </c>
      <c r="AO8" s="59">
        <v>10.6</v>
      </c>
      <c r="AP8" s="59">
        <v>28.3</v>
      </c>
      <c r="AQ8" s="59">
        <v>39.9</v>
      </c>
      <c r="AR8" s="59">
        <v>21.4</v>
      </c>
      <c r="AS8" s="59">
        <v>14.1</v>
      </c>
      <c r="AT8" s="59">
        <v>26.4</v>
      </c>
      <c r="AU8" s="60">
        <v>0</v>
      </c>
      <c r="AV8" s="60">
        <v>0</v>
      </c>
      <c r="AW8" s="60">
        <v>436</v>
      </c>
      <c r="AX8" s="60">
        <v>0</v>
      </c>
      <c r="AY8" s="60">
        <v>0</v>
      </c>
      <c r="AZ8" s="60">
        <v>1100</v>
      </c>
      <c r="BA8" s="60">
        <v>706</v>
      </c>
      <c r="BB8" s="60">
        <v>16253</v>
      </c>
      <c r="BC8" s="60">
        <v>12164</v>
      </c>
      <c r="BD8" s="60">
        <v>234734</v>
      </c>
      <c r="BE8" s="60">
        <v>73677</v>
      </c>
      <c r="BF8" s="59">
        <v>28.9</v>
      </c>
      <c r="BG8" s="59">
        <v>26.9</v>
      </c>
      <c r="BH8" s="59">
        <v>27.2</v>
      </c>
      <c r="BI8" s="59">
        <v>21.5</v>
      </c>
      <c r="BJ8" s="59">
        <v>31.9</v>
      </c>
      <c r="BK8" s="59">
        <v>31.6</v>
      </c>
      <c r="BL8" s="59">
        <v>28</v>
      </c>
      <c r="BM8" s="59">
        <v>2.8</v>
      </c>
      <c r="BN8" s="59">
        <v>18.399999999999999</v>
      </c>
      <c r="BO8" s="59">
        <v>26.2</v>
      </c>
      <c r="BP8" s="59">
        <v>16.8</v>
      </c>
      <c r="BQ8" s="59">
        <v>0</v>
      </c>
      <c r="BR8" s="59">
        <v>0</v>
      </c>
      <c r="BS8" s="59">
        <v>191</v>
      </c>
      <c r="BT8" s="59">
        <v>209.9</v>
      </c>
      <c r="BU8" s="59">
        <v>12.2</v>
      </c>
      <c r="BV8" s="59">
        <v>29.4</v>
      </c>
      <c r="BW8" s="59">
        <v>27.8</v>
      </c>
      <c r="BX8" s="59">
        <v>78.5</v>
      </c>
      <c r="BY8" s="59">
        <v>52.3</v>
      </c>
      <c r="BZ8" s="59">
        <v>27.7</v>
      </c>
      <c r="CA8" s="59">
        <v>109.1</v>
      </c>
      <c r="CB8" s="59">
        <v>100</v>
      </c>
      <c r="CC8" s="59">
        <v>100</v>
      </c>
      <c r="CD8" s="59">
        <v>100</v>
      </c>
      <c r="CE8" s="61">
        <v>87.4</v>
      </c>
      <c r="CF8" s="61">
        <v>91.8</v>
      </c>
      <c r="CG8" s="59">
        <v>17.100000000000001</v>
      </c>
      <c r="CH8" s="59">
        <v>15.9</v>
      </c>
      <c r="CI8" s="59">
        <v>-99.9</v>
      </c>
      <c r="CJ8" s="59">
        <v>-6.6</v>
      </c>
      <c r="CK8" s="59">
        <v>13.5</v>
      </c>
      <c r="CL8" s="59">
        <v>-42.8</v>
      </c>
      <c r="CM8" s="60">
        <v>8373</v>
      </c>
      <c r="CN8" s="60">
        <v>401</v>
      </c>
      <c r="CO8" s="60">
        <v>-6458</v>
      </c>
      <c r="CP8" s="60">
        <v>-975</v>
      </c>
      <c r="CQ8" s="60">
        <v>9848</v>
      </c>
      <c r="CR8" s="60">
        <v>5713</v>
      </c>
      <c r="CS8" s="60">
        <v>3780</v>
      </c>
      <c r="CT8" s="60">
        <v>-46965</v>
      </c>
      <c r="CU8" s="60">
        <v>-28874</v>
      </c>
      <c r="CV8" s="60">
        <v>-4869</v>
      </c>
      <c r="CW8" s="60">
        <v>-15718</v>
      </c>
      <c r="CX8" s="59" t="s">
        <v>154</v>
      </c>
      <c r="CY8" s="59" t="s">
        <v>154</v>
      </c>
      <c r="CZ8" s="59" t="s">
        <v>154</v>
      </c>
      <c r="DA8" s="59" t="s">
        <v>154</v>
      </c>
      <c r="DB8" s="59" t="s">
        <v>154</v>
      </c>
      <c r="DC8" s="59" t="s">
        <v>154</v>
      </c>
      <c r="DD8" s="59" t="s">
        <v>154</v>
      </c>
      <c r="DE8" s="59" t="s">
        <v>154</v>
      </c>
      <c r="DF8" s="59" t="s">
        <v>154</v>
      </c>
      <c r="DG8" s="59" t="s">
        <v>154</v>
      </c>
      <c r="DH8" s="59" t="s">
        <v>154</v>
      </c>
      <c r="DI8" s="55">
        <v>0</v>
      </c>
      <c r="DJ8" s="55">
        <v>0</v>
      </c>
      <c r="DK8" s="59" t="s">
        <v>154</v>
      </c>
      <c r="DL8" s="59" t="s">
        <v>154</v>
      </c>
      <c r="DM8" s="59" t="s">
        <v>154</v>
      </c>
      <c r="DN8" s="59" t="s">
        <v>154</v>
      </c>
      <c r="DO8" s="59" t="s">
        <v>154</v>
      </c>
      <c r="DP8" s="59" t="s">
        <v>154</v>
      </c>
      <c r="DQ8" s="59" t="s">
        <v>154</v>
      </c>
      <c r="DR8" s="59" t="s">
        <v>154</v>
      </c>
      <c r="DS8" s="59" t="s">
        <v>154</v>
      </c>
      <c r="DT8" s="59" t="s">
        <v>154</v>
      </c>
      <c r="DU8" s="59" t="s">
        <v>154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34.9</v>
      </c>
      <c r="EB8" s="59">
        <v>29.8</v>
      </c>
      <c r="EC8" s="59">
        <v>0</v>
      </c>
      <c r="ED8" s="59">
        <v>37.5</v>
      </c>
      <c r="EE8" s="59">
        <v>23.3</v>
      </c>
      <c r="EF8" s="59">
        <v>23</v>
      </c>
      <c r="EG8" s="62">
        <v>2E-3</v>
      </c>
      <c r="EH8" s="62">
        <v>2E-3</v>
      </c>
      <c r="EI8" s="62">
        <v>3.2000000000000002E-3</v>
      </c>
      <c r="EJ8" s="62">
        <v>2.5000000000000001E-3</v>
      </c>
      <c r="EK8" s="62">
        <v>2.7000000000000001E-3</v>
      </c>
      <c r="EL8" s="62">
        <v>3.2000000000000002E-3</v>
      </c>
      <c r="EM8" s="62">
        <v>2.8E-3</v>
      </c>
      <c r="EN8" s="62">
        <v>4.0000000000000001E-3</v>
      </c>
      <c r="EO8" s="62">
        <v>3.5000000000000001E-3</v>
      </c>
      <c r="EP8" s="62">
        <v>4.5999999999999999E-3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155</v>
      </c>
      <c r="C10" s="65" t="s">
        <v>156</v>
      </c>
      <c r="D10" s="65" t="s">
        <v>157</v>
      </c>
      <c r="E10" s="65" t="s">
        <v>158</v>
      </c>
      <c r="F10" s="65" t="s">
        <v>159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53</v>
      </c>
      <c r="B11" s="66" t="str">
        <f>IF(VALUE($B$6)=0,"",IF(VALUE($B$6)&gt;2022,"R"&amp;TEXT(VALUE($B$6)-2022,"00"),"H"&amp;VALUE($B$6)-1992))</f>
        <v>H30</v>
      </c>
      <c r="C11" s="66" t="str">
        <f>IF(VALUE($B$6)=0,"",IF(VALUE($B$6)&gt;2021,"R"&amp;TEXT(VALUE($B$6)-2021,"00"),"H"&amp;VALUE($B$6)-1991))</f>
        <v>R01</v>
      </c>
      <c r="D11" s="66" t="str">
        <f>IF(VALUE($B$6)=0,"",IF(VALUE($B$6)&gt;2020,"R"&amp;TEXT(VALUE($B$6)-2020,"00"),"H"&amp;VALUE($B$6)-1990))</f>
        <v>R02</v>
      </c>
      <c r="E11" s="66" t="str">
        <f>IF(VALUE($B$6)=0,"",IF(VALUE($B$6)&gt;2019,"R"&amp;TEXT(VALUE($B$6)-2019,"00"),"H"&amp;VALUE($B$6)-1989))</f>
        <v>R03</v>
      </c>
      <c r="F11" s="66" t="str">
        <f>IF(VALUE($B$6)=0,"",IF(VALUE($B$6)&gt;2018,"R"&amp;TEXT(VALUE($B$6)-2018,"00"),"H"&amp;VALUE($B$6)-1988))</f>
        <v>R04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cp:lastPrinted>2024-01-31T02:33:31Z</cp:lastPrinted>
  <dcterms:created xsi:type="dcterms:W3CDTF">2024-01-11T00:07:31Z</dcterms:created>
  <dcterms:modified xsi:type="dcterms:W3CDTF">2024-03-04T02:05:45Z</dcterms:modified>
  <cp:category/>
</cp:coreProperties>
</file>