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divfs\所属用ファイルサーバ\02520\40財政班\000 旧地方債班（起債・公営企業等）\521 公営企業全般（決算統計等）\48 経営比較分析表の公表\R5\01_公営企業に係る経営比較分析表（令和４年度決算）の分析等について\06_公表用\02_下水道事業\"/>
    </mc:Choice>
  </mc:AlternateContent>
  <xr:revisionPtr revIDLastSave="0" documentId="13_ncr:1_{58D4A711-723B-4928-B0A0-D0E58B88B331}" xr6:coauthVersionLast="47" xr6:coauthVersionMax="47" xr10:uidLastSave="{00000000-0000-0000-0000-000000000000}"/>
  <workbookProtection workbookAlgorithmName="SHA-512" workbookHashValue="Hkp6bmkfFd6kaP57kEYGtunN3r+1yNoRD3joy99jeGESF/gTXpXh16pBbCcech4yhRuX2oxR5rG0bBQ9zZaXeg==" workbookSaltValue="OQZOEcf2YmCWExgunzUsWQ==" workbookSpinCount="100000" lockStructure="1"/>
  <bookViews>
    <workbookView xWindow="28680" yWindow="-120" windowWidth="29040" windowHeight="1584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6" i="4"/>
  <c r="I86" i="4"/>
  <c r="H86" i="4"/>
  <c r="E86" i="4"/>
  <c r="AL10" i="4"/>
  <c r="AD10" i="4"/>
  <c r="P10" i="4"/>
  <c r="I10" i="4"/>
  <c r="B10" i="4"/>
  <c r="AT8" i="4"/>
  <c r="AL8" i="4"/>
  <c r="I8" i="4"/>
  <c r="B8" i="4"/>
</calcChain>
</file>

<file path=xl/sharedStrings.xml><?xml version="1.0" encoding="utf-8"?>
<sst xmlns="http://schemas.openxmlformats.org/spreadsheetml/2006/main" count="240" uniqueCount="120">
  <si>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</si>
  <si>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</si>
  <si>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</si>
  <si>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</si>
  <si>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</si>
  <si>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</si>
  <si>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</si>
  <si>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</si>
  <si>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</si>
  <si>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</si>
  <si>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</si>
  <si>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</si>
  <si>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</si>
  <si>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</si>
  <si>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</si>
  <si>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</si>
  <si>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</si>
  <si>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</si>
  <si>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</si>
  <si>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</si>
  <si>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</si>
  <si>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</si>
  <si>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</si>
  <si>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</si>
  <si>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</si>
  <si>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</si>
  <si>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</si>
  <si>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</si>
  <si>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</si>
  <si>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</si>
  <si>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</si>
  <si>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</si>
  <si>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</si>
  <si>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</si>
  <si>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</si>
  <si>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</si>
  <si>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</si>
  <si>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</si>
  <si>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</si>
  <si>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</si>
  <si>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</si>
  <si>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</si>
  <si>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</si>
  <si>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</si>
  <si>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</si>
  <si>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</si>
  <si>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</si>
  <si>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</si>
  <si>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</si>
  <si>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</si>
  <si>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</si>
  <si>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</si>
  <si>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</si>
  <si>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</si>
  <si>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</si>
  <si>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</si>
  <si>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</si>
  <si>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</si>
  <si>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</si>
  <si>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</si>
  <si>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</si>
  <si>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</si>
  <si>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</si>
  <si>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</si>
  <si>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</si>
  <si>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</si>
  <si>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</si>
  <si>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</si>
  <si>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</si>
  <si>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</si>
  <si>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</si>
  <si>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</si>
  <si>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</si>
  <si>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</si>
  <si>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</si>
  <si>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</si>
  <si>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</si>
  <si>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</si>
  <si>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</si>
  <si>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</si>
  <si>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</si>
  <si>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</si>
  <si>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</si>
  <si>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</si>
  <si>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</si>
  <si>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</si>
  <si>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</si>
  <si>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</si>
  <si>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</si>
  <si>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</si>
  <si>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</si>
  <si>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</si>
  <si>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</si>
  <si>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</si>
  <si>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</si>
  <si>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</si>
  <si>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</si>
  <si>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</si>
  <si>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長崎県　壱岐市</t>
  </si>
  <si>
    <t>法非適用</t>
  </si>
  <si>
    <t>下水道事業</t>
  </si>
  <si>
    <t>漁業集落排水</t>
  </si>
  <si>
    <t>H2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</si>
  <si>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</si>
  <si>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</si>
  <si>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</si>
  <si>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</si>
  <si>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</si>
  <si>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</si>
  <si>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</si>
  <si>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</si>
  <si>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</si>
  <si>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</si>
  <si>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</si>
  <si>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</si>
  <si>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</si>
  <si>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</si>
  <si>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①収益的収支比率・⑤経費回収率については100％未満であるが、整備事業が完了し供用開始後の接続加入により、使用料収入は増加傾向にある。
収支バランスを注視し、更なる加入促進を図り、経営の改善に努める。
⑥汚水処理原価については、全国平均・類似団体の平均を下回っているが、増加傾向にあり、今後効率的な経営を行うため、施設の機能保全に努めるとともに、維持管理費の見直しを行う。</t>
    <rPh sb="1" eb="3">
      <t>シュウエキ</t>
    </rPh>
    <rPh sb="3" eb="4">
      <t>テキ</t>
    </rPh>
    <rPh sb="4" eb="6">
      <t>シュウシ</t>
    </rPh>
    <rPh sb="6" eb="8">
      <t>ヒリツ</t>
    </rPh>
    <rPh sb="10" eb="12">
      <t>ケイヒ</t>
    </rPh>
    <rPh sb="12" eb="14">
      <t>カイシュウ</t>
    </rPh>
    <rPh sb="14" eb="15">
      <t>リツ</t>
    </rPh>
    <rPh sb="24" eb="26">
      <t>ミマン</t>
    </rPh>
    <rPh sb="31" eb="33">
      <t>セイビ</t>
    </rPh>
    <rPh sb="33" eb="35">
      <t>ジギョウ</t>
    </rPh>
    <rPh sb="36" eb="38">
      <t>カンリョウ</t>
    </rPh>
    <rPh sb="39" eb="41">
      <t>キョウヨウ</t>
    </rPh>
    <rPh sb="41" eb="43">
      <t>カイシ</t>
    </rPh>
    <rPh sb="43" eb="44">
      <t>ゴ</t>
    </rPh>
    <rPh sb="45" eb="47">
      <t>セツゾク</t>
    </rPh>
    <rPh sb="47" eb="49">
      <t>カニュウ</t>
    </rPh>
    <rPh sb="53" eb="56">
      <t>シヨウリョウ</t>
    </rPh>
    <rPh sb="56" eb="58">
      <t>シュウニュウ</t>
    </rPh>
    <rPh sb="59" eb="61">
      <t>ゾウカ</t>
    </rPh>
    <rPh sb="61" eb="63">
      <t>ケイコウ</t>
    </rPh>
    <rPh sb="68" eb="70">
      <t>シュウシ</t>
    </rPh>
    <rPh sb="75" eb="77">
      <t>チュウシ</t>
    </rPh>
    <rPh sb="79" eb="80">
      <t>サラ</t>
    </rPh>
    <rPh sb="82" eb="84">
      <t>カニュウ</t>
    </rPh>
    <rPh sb="84" eb="86">
      <t>ソクシン</t>
    </rPh>
    <rPh sb="87" eb="88">
      <t>ハカ</t>
    </rPh>
    <rPh sb="90" eb="92">
      <t>ケイエイ</t>
    </rPh>
    <rPh sb="93" eb="95">
      <t>カイゼン</t>
    </rPh>
    <rPh sb="96" eb="97">
      <t>ツト</t>
    </rPh>
    <rPh sb="102" eb="104">
      <t>オスイ</t>
    </rPh>
    <rPh sb="104" eb="106">
      <t>ショリ</t>
    </rPh>
    <rPh sb="106" eb="108">
      <t>ゲンカ</t>
    </rPh>
    <rPh sb="114" eb="116">
      <t>ゼンコク</t>
    </rPh>
    <rPh sb="116" eb="118">
      <t>ヘイキン</t>
    </rPh>
    <rPh sb="119" eb="121">
      <t>ルイジ</t>
    </rPh>
    <rPh sb="121" eb="123">
      <t>ダンタイ</t>
    </rPh>
    <rPh sb="124" eb="126">
      <t>ヘイキン</t>
    </rPh>
    <rPh sb="127" eb="129">
      <t>シタマワ</t>
    </rPh>
    <rPh sb="135" eb="137">
      <t>ゾウカ</t>
    </rPh>
    <rPh sb="137" eb="139">
      <t>ケイコウ</t>
    </rPh>
    <rPh sb="143" eb="145">
      <t>コンゴ</t>
    </rPh>
    <rPh sb="145" eb="147">
      <t>コウリツ</t>
    </rPh>
    <rPh sb="147" eb="148">
      <t>テキ</t>
    </rPh>
    <rPh sb="149" eb="151">
      <t>ケイエイ</t>
    </rPh>
    <rPh sb="152" eb="153">
      <t>オコナ</t>
    </rPh>
    <rPh sb="157" eb="159">
      <t>シセツ</t>
    </rPh>
    <rPh sb="160" eb="162">
      <t>キノウ</t>
    </rPh>
    <rPh sb="162" eb="164">
      <t>ホゼン</t>
    </rPh>
    <rPh sb="165" eb="166">
      <t>ツト</t>
    </rPh>
    <rPh sb="173" eb="175">
      <t>イジ</t>
    </rPh>
    <rPh sb="175" eb="178">
      <t>カンリヒ</t>
    </rPh>
    <rPh sb="179" eb="181">
      <t>ミナオ</t>
    </rPh>
    <rPh sb="183" eb="184">
      <t>オコナ</t>
    </rPh>
    <phoneticPr fontId="4"/>
  </si>
  <si>
    <t>既存施設として、３つの処理地区を要しているが、最も古い施設で２０年経過程度である。
各施設ごとに機能診断を実施し、策定した機能保全計画に基づき施設の改修を行い、長寿命化に努める。</t>
    <rPh sb="0" eb="2">
      <t>キゾン</t>
    </rPh>
    <rPh sb="2" eb="4">
      <t>シセツ</t>
    </rPh>
    <rPh sb="11" eb="13">
      <t>ショリ</t>
    </rPh>
    <rPh sb="13" eb="15">
      <t>チク</t>
    </rPh>
    <rPh sb="16" eb="17">
      <t>ヨウ</t>
    </rPh>
    <rPh sb="23" eb="24">
      <t>モット</t>
    </rPh>
    <rPh sb="25" eb="26">
      <t>フル</t>
    </rPh>
    <rPh sb="27" eb="29">
      <t>シセツ</t>
    </rPh>
    <rPh sb="32" eb="33">
      <t>ネン</t>
    </rPh>
    <rPh sb="33" eb="35">
      <t>ケイカ</t>
    </rPh>
    <rPh sb="35" eb="37">
      <t>テイド</t>
    </rPh>
    <rPh sb="42" eb="45">
      <t>カクシセツ</t>
    </rPh>
    <rPh sb="48" eb="50">
      <t>キノウ</t>
    </rPh>
    <rPh sb="50" eb="52">
      <t>シンダン</t>
    </rPh>
    <rPh sb="53" eb="55">
      <t>ジッシ</t>
    </rPh>
    <rPh sb="57" eb="59">
      <t>サクテイ</t>
    </rPh>
    <rPh sb="61" eb="63">
      <t>キノウ</t>
    </rPh>
    <rPh sb="63" eb="65">
      <t>ホゼン</t>
    </rPh>
    <rPh sb="65" eb="67">
      <t>ケイカク</t>
    </rPh>
    <rPh sb="68" eb="69">
      <t>モト</t>
    </rPh>
    <rPh sb="71" eb="73">
      <t>シセツ</t>
    </rPh>
    <rPh sb="74" eb="76">
      <t>カイシュウ</t>
    </rPh>
    <rPh sb="77" eb="78">
      <t>オコナ</t>
    </rPh>
    <rPh sb="80" eb="81">
      <t>チョウ</t>
    </rPh>
    <rPh sb="81" eb="84">
      <t>ジュミョウカ</t>
    </rPh>
    <rPh sb="85" eb="86">
      <t>ツト</t>
    </rPh>
    <phoneticPr fontId="4"/>
  </si>
  <si>
    <t>計画の整備事業はH30で完了した。
今後も下水道への接続の推進を図り、使用料収入の確保はもとより、将来の施設更新などを見据えて、維持管理費の見直しなど経営改善を図る必要がある。
各施設の機能診断結果と、将来の人口減少傾向も踏まえ、施設の統合検討など改善を行う必要がある。</t>
    <rPh sb="0" eb="2">
      <t>ケイカク</t>
    </rPh>
    <rPh sb="3" eb="5">
      <t>セイビ</t>
    </rPh>
    <rPh sb="5" eb="7">
      <t>ジギョウ</t>
    </rPh>
    <rPh sb="12" eb="14">
      <t>カンリョウ</t>
    </rPh>
    <rPh sb="18" eb="20">
      <t>コンゴ</t>
    </rPh>
    <rPh sb="21" eb="24">
      <t>ゲスイドウ</t>
    </rPh>
    <rPh sb="26" eb="28">
      <t>セツゾク</t>
    </rPh>
    <rPh sb="29" eb="31">
      <t>スイシン</t>
    </rPh>
    <rPh sb="32" eb="33">
      <t>ハカ</t>
    </rPh>
    <rPh sb="35" eb="38">
      <t>シヨウリョウ</t>
    </rPh>
    <rPh sb="38" eb="40">
      <t>シュウニュウ</t>
    </rPh>
    <rPh sb="41" eb="43">
      <t>カクホ</t>
    </rPh>
    <rPh sb="49" eb="51">
      <t>ショウライ</t>
    </rPh>
    <rPh sb="52" eb="54">
      <t>シセツ</t>
    </rPh>
    <rPh sb="54" eb="56">
      <t>コウシン</t>
    </rPh>
    <rPh sb="59" eb="61">
      <t>ミス</t>
    </rPh>
    <rPh sb="64" eb="66">
      <t>イジ</t>
    </rPh>
    <rPh sb="66" eb="69">
      <t>カンリヒ</t>
    </rPh>
    <rPh sb="70" eb="72">
      <t>ミナオ</t>
    </rPh>
    <rPh sb="75" eb="77">
      <t>ケイエイ</t>
    </rPh>
    <rPh sb="77" eb="79">
      <t>カイゼン</t>
    </rPh>
    <rPh sb="80" eb="81">
      <t>ハカ</t>
    </rPh>
    <rPh sb="82" eb="84">
      <t>ヒツヨウ</t>
    </rPh>
    <rPh sb="89" eb="92">
      <t>カクシセツ</t>
    </rPh>
    <rPh sb="93" eb="95">
      <t>キノウ</t>
    </rPh>
    <rPh sb="95" eb="97">
      <t>シンダン</t>
    </rPh>
    <rPh sb="97" eb="99">
      <t>ケッカ</t>
    </rPh>
    <rPh sb="101" eb="103">
      <t>ショウライ</t>
    </rPh>
    <rPh sb="104" eb="106">
      <t>ジンコウ</t>
    </rPh>
    <rPh sb="106" eb="108">
      <t>ゲンショウ</t>
    </rPh>
    <rPh sb="108" eb="110">
      <t>ケイコウ</t>
    </rPh>
    <rPh sb="111" eb="112">
      <t>フ</t>
    </rPh>
    <rPh sb="115" eb="117">
      <t>シセツ</t>
    </rPh>
    <rPh sb="118" eb="120">
      <t>トウゴウ</t>
    </rPh>
    <rPh sb="120" eb="122">
      <t>ケントウ</t>
    </rPh>
    <rPh sb="124" eb="126">
      <t>カイゼン</t>
    </rPh>
    <rPh sb="127" eb="128">
      <t>オコナ</t>
    </rPh>
    <rPh sb="129" eb="131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</si>
</sst>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EE-4646-B20C-69007C7F2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0.01</c:v>
                </c:pt>
                <c:pt idx="2">
                  <c:v>1.6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EE-4646-B20C-69007C7F2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28.81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22-490B-A160-F0710F105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32.229999999999997</c:v>
                </c:pt>
                <c:pt idx="1">
                  <c:v>32.479999999999997</c:v>
                </c:pt>
                <c:pt idx="2">
                  <c:v>30.19</c:v>
                </c:pt>
                <c:pt idx="3">
                  <c:v>28.77</c:v>
                </c:pt>
                <c:pt idx="4">
                  <c:v>26.22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22-490B-A160-F0710F105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57.93</c:v>
                </c:pt>
                <c:pt idx="1">
                  <c:v>61.82</c:v>
                </c:pt>
                <c:pt idx="2">
                  <c:v>61.45</c:v>
                </c:pt>
                <c:pt idx="3">
                  <c:v>60.3</c:v>
                </c:pt>
                <c:pt idx="4">
                  <c:v>63.79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6E-4BAD-BFC0-FB3D213F37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80.8</c:v>
                </c:pt>
                <c:pt idx="1">
                  <c:v>79.2</c:v>
                </c:pt>
                <c:pt idx="2">
                  <c:v>79.09</c:v>
                </c:pt>
                <c:pt idx="3">
                  <c:v>78.900000000000006</c:v>
                </c:pt>
                <c:pt idx="4">
                  <c:v>78.03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6E-4BAD-BFC0-FB3D213F37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84.66</c:v>
                </c:pt>
                <c:pt idx="1">
                  <c:v>86.75</c:v>
                </c:pt>
                <c:pt idx="2">
                  <c:v>84.04</c:v>
                </c:pt>
                <c:pt idx="3">
                  <c:v>82.48</c:v>
                </c:pt>
                <c:pt idx="4">
                  <c:v>84.95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BA-4365-B527-3E9B27617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BA-4365-B527-3E9B27617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D3-48E6-AEED-00E2777AC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D3-48E6-AEED-00E2777AC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EE-43AD-B057-4164E8F58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EE-43AD-B057-4164E8F58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2B-4439-82C3-459E6B12B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2B-4439-82C3-459E6B12B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C6-40D1-9803-66C6875F8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C6-40D1-9803-66C6875F8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24.08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2505.79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4A-41C4-AD39-82B280C13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1006.65</c:v>
                </c:pt>
                <c:pt idx="1">
                  <c:v>998.42</c:v>
                </c:pt>
                <c:pt idx="2">
                  <c:v>1095.52</c:v>
                </c:pt>
                <c:pt idx="3">
                  <c:v>1056.55</c:v>
                </c:pt>
                <c:pt idx="4">
                  <c:v>1278.54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A-41C4-AD39-82B280C13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58.79</c:v>
                </c:pt>
                <c:pt idx="1">
                  <c:v>69.75</c:v>
                </c:pt>
                <c:pt idx="2">
                  <c:v>62.88</c:v>
                </c:pt>
                <c:pt idx="3">
                  <c:v>51.63</c:v>
                </c:pt>
                <c:pt idx="4">
                  <c:v>48.75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2-47C4-9596-E9CB85347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43.43</c:v>
                </c:pt>
                <c:pt idx="1">
                  <c:v>41.41</c:v>
                </c:pt>
                <c:pt idx="2">
                  <c:v>39.64</c:v>
                </c:pt>
                <c:pt idx="3">
                  <c:v>40</c:v>
                </c:pt>
                <c:pt idx="4">
                  <c:v>38.74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02-47C4-9596-E9CB85347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355.09</c:v>
                </c:pt>
                <c:pt idx="1">
                  <c:v>298.23</c:v>
                </c:pt>
                <c:pt idx="2">
                  <c:v>342.94</c:v>
                </c:pt>
                <c:pt idx="3">
                  <c:v>412.23</c:v>
                </c:pt>
                <c:pt idx="4">
                  <c:v>439.55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D8-4944-8511-D4B43883F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400.44</c:v>
                </c:pt>
                <c:pt idx="1">
                  <c:v>417.56</c:v>
                </c:pt>
                <c:pt idx="2">
                  <c:v>449.72</c:v>
                </c:pt>
                <c:pt idx="3">
                  <c:v>437.27</c:v>
                </c:pt>
                <c:pt idx="4">
                  <c:v>456.72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D8-4944-8511-D4B43883F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【1,078.44】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【420.17】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【41.91】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="80" zoomScaleNormal="8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長崎県　壱岐市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データ!I6</f>
        <v>法非適用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漁業集落排水</v>
      </c>
      <c r="Q8" s="35"/>
      <c r="R8" s="35"/>
      <c r="S8" s="35"/>
      <c r="T8" s="35"/>
      <c r="U8" s="35"/>
      <c r="V8" s="35"/>
      <c r="W8" s="35" t="str">
        <f>データ!L6</f>
        <v>H2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24956</v>
      </c>
      <c r="AM8" s="37"/>
      <c r="AN8" s="37"/>
      <c r="AO8" s="37"/>
      <c r="AP8" s="37"/>
      <c r="AQ8" s="37"/>
      <c r="AR8" s="37"/>
      <c r="AS8" s="37"/>
      <c r="AT8" s="38">
        <f>データ!T6</f>
        <v>139.41999999999999</v>
      </c>
      <c r="AU8" s="38"/>
      <c r="AV8" s="38"/>
      <c r="AW8" s="38"/>
      <c r="AX8" s="38"/>
      <c r="AY8" s="38"/>
      <c r="AZ8" s="38"/>
      <c r="BA8" s="38"/>
      <c r="BB8" s="38">
        <f>データ!U6</f>
        <v>179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 t="str">
        <f>データ!O6</f>
        <v>該当数値なし</v>
      </c>
      <c r="J10" s="38"/>
      <c r="K10" s="38"/>
      <c r="L10" s="38"/>
      <c r="M10" s="38"/>
      <c r="N10" s="38"/>
      <c r="O10" s="38"/>
      <c r="P10" s="38">
        <f>データ!P6</f>
        <v>8.34</v>
      </c>
      <c r="Q10" s="38"/>
      <c r="R10" s="38"/>
      <c r="S10" s="38"/>
      <c r="T10" s="38"/>
      <c r="U10" s="38"/>
      <c r="V10" s="38"/>
      <c r="W10" s="38">
        <f>データ!Q6</f>
        <v>104.45</v>
      </c>
      <c r="X10" s="38"/>
      <c r="Y10" s="38"/>
      <c r="Z10" s="38"/>
      <c r="AA10" s="38"/>
      <c r="AB10" s="38"/>
      <c r="AC10" s="38"/>
      <c r="AD10" s="37">
        <f>データ!R6</f>
        <v>4240</v>
      </c>
      <c r="AE10" s="37"/>
      <c r="AF10" s="37"/>
      <c r="AG10" s="37"/>
      <c r="AH10" s="37"/>
      <c r="AI10" s="37"/>
      <c r="AJ10" s="37"/>
      <c r="AK10" s="2"/>
      <c r="AL10" s="37">
        <f>データ!V6</f>
        <v>2049</v>
      </c>
      <c r="AM10" s="37"/>
      <c r="AN10" s="37"/>
      <c r="AO10" s="37"/>
      <c r="AP10" s="37"/>
      <c r="AQ10" s="37"/>
      <c r="AR10" s="37"/>
      <c r="AS10" s="37"/>
      <c r="AT10" s="38">
        <f>データ!W6</f>
        <v>0.99</v>
      </c>
      <c r="AU10" s="38"/>
      <c r="AV10" s="38"/>
      <c r="AW10" s="38"/>
      <c r="AX10" s="38"/>
      <c r="AY10" s="38"/>
      <c r="AZ10" s="38"/>
      <c r="BA10" s="38"/>
      <c r="BB10" s="38">
        <f>データ!X6</f>
        <v>2069.6999999999998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117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118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119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【1,078.44】</v>
      </c>
      <c r="I86" s="12" t="str">
        <f>データ!CA6</f>
        <v>【41.91】</v>
      </c>
      <c r="J86" s="12" t="str">
        <f>データ!CL6</f>
        <v>【420.17】</v>
      </c>
      <c r="K86" s="12" t="str">
        <f>データ!CW6</f>
        <v>【29.92】</v>
      </c>
      <c r="L86" s="12" t="str">
        <f>データ!DH6</f>
        <v>【80.39】</v>
      </c>
      <c r="M86" s="12" t="s">
        <v>44</v>
      </c>
      <c r="N86" s="12" t="s">
        <v>44</v>
      </c>
      <c r="O86" s="12" t="str">
        <f>データ!EO6</f>
        <v>【0.01】</v>
      </c>
    </row>
  </sheetData>
  <sheetProtection algorithmName="SHA-512" hashValue="3UtgiJT8pjJIblrsZaEy2deJZEqBCY+bSsOciuxcfJimZX9WeImzShtOp55gAtO3aS9IWFY4JKpP4LZ9iy8mDg==" saltValue="wDoo/DYUmCH3mxsxzvQsYQ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2022</v>
      </c>
      <c r="C6" s="19">
        <f t="shared" ref="C6:X6" si="3">C7</f>
        <v>422100</v>
      </c>
      <c r="D6" s="19">
        <f t="shared" si="3"/>
        <v>47</v>
      </c>
      <c r="E6" s="19">
        <f t="shared" si="3"/>
        <v>17</v>
      </c>
      <c r="F6" s="19">
        <f t="shared" si="3"/>
        <v>6</v>
      </c>
      <c r="G6" s="19">
        <f t="shared" si="3"/>
        <v>0</v>
      </c>
      <c r="H6" s="19" t="str">
        <f t="shared" si="3"/>
        <v>長崎県　壱岐市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漁業集落排水</v>
      </c>
      <c r="L6" s="19" t="str">
        <f t="shared" si="3"/>
        <v>H2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8.34</v>
      </c>
      <c r="Q6" s="20">
        <f t="shared" si="3"/>
        <v>104.45</v>
      </c>
      <c r="R6" s="20">
        <f t="shared" si="3"/>
        <v>4240</v>
      </c>
      <c r="S6" s="20">
        <f t="shared" si="3"/>
        <v>24956</v>
      </c>
      <c r="T6" s="20">
        <f t="shared" si="3"/>
        <v>139.41999999999999</v>
      </c>
      <c r="U6" s="20">
        <f t="shared" si="3"/>
        <v>179</v>
      </c>
      <c r="V6" s="20">
        <f t="shared" si="3"/>
        <v>2049</v>
      </c>
      <c r="W6" s="20">
        <f t="shared" si="3"/>
        <v>0.99</v>
      </c>
      <c r="X6" s="20">
        <f t="shared" si="3"/>
        <v>2069.6999999999998</v>
      </c>
      <c r="Y6" s="21">
        <f>IF(Y7="",NA(),Y7)</f>
        <v>84.66</v>
      </c>
      <c r="Z6" s="21">
        <f t="shared" ref="Z6:AH6" si="4">IF(Z7="",NA(),Z7)</f>
        <v>86.75</v>
      </c>
      <c r="AA6" s="21">
        <f t="shared" si="4"/>
        <v>84.04</v>
      </c>
      <c r="AB6" s="21">
        <f t="shared" si="4"/>
        <v>82.48</v>
      </c>
      <c r="AC6" s="21">
        <f t="shared" si="4"/>
        <v>84.95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24.08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1">
        <f t="shared" si="7"/>
        <v>2505.79</v>
      </c>
      <c r="BK6" s="21">
        <f t="shared" si="7"/>
        <v>1006.65</v>
      </c>
      <c r="BL6" s="21">
        <f t="shared" si="7"/>
        <v>998.42</v>
      </c>
      <c r="BM6" s="21">
        <f t="shared" si="7"/>
        <v>1095.52</v>
      </c>
      <c r="BN6" s="21">
        <f t="shared" si="7"/>
        <v>1056.55</v>
      </c>
      <c r="BO6" s="21">
        <f t="shared" si="7"/>
        <v>1278.54</v>
      </c>
      <c r="BP6" s="20" t="str">
        <f>IF(BP7="","",IF(BP7="-","【-】","【"&amp;SUBSTITUTE(TEXT(BP7,"#,##0.00"),"-","△")&amp;"】"))</f>
        <v>【1,078.44】</v>
      </c>
      <c r="BQ6" s="21">
        <f>IF(BQ7="",NA(),BQ7)</f>
        <v>58.79</v>
      </c>
      <c r="BR6" s="21">
        <f t="shared" ref="BR6:BZ6" si="8">IF(BR7="",NA(),BR7)</f>
        <v>69.75</v>
      </c>
      <c r="BS6" s="21">
        <f t="shared" si="8"/>
        <v>62.88</v>
      </c>
      <c r="BT6" s="21">
        <f t="shared" si="8"/>
        <v>51.63</v>
      </c>
      <c r="BU6" s="21">
        <f t="shared" si="8"/>
        <v>48.75</v>
      </c>
      <c r="BV6" s="21">
        <f t="shared" si="8"/>
        <v>43.43</v>
      </c>
      <c r="BW6" s="21">
        <f t="shared" si="8"/>
        <v>41.41</v>
      </c>
      <c r="BX6" s="21">
        <f t="shared" si="8"/>
        <v>39.64</v>
      </c>
      <c r="BY6" s="21">
        <f t="shared" si="8"/>
        <v>40</v>
      </c>
      <c r="BZ6" s="21">
        <f t="shared" si="8"/>
        <v>38.74</v>
      </c>
      <c r="CA6" s="20" t="str">
        <f>IF(CA7="","",IF(CA7="-","【-】","【"&amp;SUBSTITUTE(TEXT(CA7,"#,##0.00"),"-","△")&amp;"】"))</f>
        <v>【41.91】</v>
      </c>
      <c r="CB6" s="21">
        <f>IF(CB7="",NA(),CB7)</f>
        <v>355.09</v>
      </c>
      <c r="CC6" s="21">
        <f t="shared" ref="CC6:CK6" si="9">IF(CC7="",NA(),CC7)</f>
        <v>298.23</v>
      </c>
      <c r="CD6" s="21">
        <f t="shared" si="9"/>
        <v>342.94</v>
      </c>
      <c r="CE6" s="21">
        <f t="shared" si="9"/>
        <v>412.23</v>
      </c>
      <c r="CF6" s="21">
        <f t="shared" si="9"/>
        <v>439.55</v>
      </c>
      <c r="CG6" s="21">
        <f t="shared" si="9"/>
        <v>400.44</v>
      </c>
      <c r="CH6" s="21">
        <f t="shared" si="9"/>
        <v>417.56</v>
      </c>
      <c r="CI6" s="21">
        <f t="shared" si="9"/>
        <v>449.72</v>
      </c>
      <c r="CJ6" s="21">
        <f t="shared" si="9"/>
        <v>437.27</v>
      </c>
      <c r="CK6" s="21">
        <f t="shared" si="9"/>
        <v>456.72</v>
      </c>
      <c r="CL6" s="20" t="str">
        <f>IF(CL7="","",IF(CL7="-","【-】","【"&amp;SUBSTITUTE(TEXT(CL7,"#,##0.00"),"-","△")&amp;"】"))</f>
        <v>【420.17】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>
        <f t="shared" si="10"/>
        <v>28.81</v>
      </c>
      <c r="CR6" s="21">
        <f t="shared" si="10"/>
        <v>32.229999999999997</v>
      </c>
      <c r="CS6" s="21">
        <f t="shared" si="10"/>
        <v>32.479999999999997</v>
      </c>
      <c r="CT6" s="21">
        <f t="shared" si="10"/>
        <v>30.19</v>
      </c>
      <c r="CU6" s="21">
        <f t="shared" si="10"/>
        <v>28.77</v>
      </c>
      <c r="CV6" s="21">
        <f t="shared" si="10"/>
        <v>26.22</v>
      </c>
      <c r="CW6" s="20" t="str">
        <f>IF(CW7="","",IF(CW7="-","【-】","【"&amp;SUBSTITUTE(TEXT(CW7,"#,##0.00"),"-","△")&amp;"】"))</f>
        <v>【29.92】</v>
      </c>
      <c r="CX6" s="21">
        <f>IF(CX7="",NA(),CX7)</f>
        <v>57.93</v>
      </c>
      <c r="CY6" s="21">
        <f t="shared" ref="CY6:DG6" si="11">IF(CY7="",NA(),CY7)</f>
        <v>61.82</v>
      </c>
      <c r="CZ6" s="21">
        <f t="shared" si="11"/>
        <v>61.45</v>
      </c>
      <c r="DA6" s="21">
        <f t="shared" si="11"/>
        <v>60.3</v>
      </c>
      <c r="DB6" s="21">
        <f t="shared" si="11"/>
        <v>63.79</v>
      </c>
      <c r="DC6" s="21">
        <f t="shared" si="11"/>
        <v>80.8</v>
      </c>
      <c r="DD6" s="21">
        <f t="shared" si="11"/>
        <v>79.2</v>
      </c>
      <c r="DE6" s="21">
        <f t="shared" si="11"/>
        <v>79.09</v>
      </c>
      <c r="DF6" s="21">
        <f t="shared" si="11"/>
        <v>78.900000000000006</v>
      </c>
      <c r="DG6" s="21">
        <f t="shared" si="11"/>
        <v>78.03</v>
      </c>
      <c r="DH6" s="20" t="str">
        <f>IF(DH7="","",IF(DH7="-","【-】","【"&amp;SUBSTITUTE(TEXT(DH7,"#,##0.00"),"-","△")&amp;"】"))</f>
        <v>【80.39】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0.02</v>
      </c>
      <c r="EK6" s="21">
        <f t="shared" si="14"/>
        <v>0.01</v>
      </c>
      <c r="EL6" s="21">
        <f t="shared" si="14"/>
        <v>1.6</v>
      </c>
      <c r="EM6" s="21">
        <f t="shared" si="14"/>
        <v>0.01</v>
      </c>
      <c r="EN6" s="21">
        <f t="shared" si="14"/>
        <v>0.01</v>
      </c>
      <c r="EO6" s="20" t="str">
        <f>IF(EO7="","",IF(EO7="-","【-】","【"&amp;SUBSTITUTE(TEXT(EO7,"#,##0.00"),"-","△")&amp;"】"))</f>
        <v>【0.01】</v>
      </c>
    </row>
    <row r="7" spans="1:145" s="22" customFormat="1" x14ac:dyDescent="0.15">
      <c r="A7" s="14"/>
      <c r="B7" s="23">
        <v>2022</v>
      </c>
      <c r="C7" s="23">
        <v>422100</v>
      </c>
      <c r="D7" s="23">
        <v>47</v>
      </c>
      <c r="E7" s="23">
        <v>17</v>
      </c>
      <c r="F7" s="23">
        <v>6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8.34</v>
      </c>
      <c r="Q7" s="24">
        <v>104.45</v>
      </c>
      <c r="R7" s="24">
        <v>4240</v>
      </c>
      <c r="S7" s="24">
        <v>24956</v>
      </c>
      <c r="T7" s="24">
        <v>139.41999999999999</v>
      </c>
      <c r="U7" s="24">
        <v>179</v>
      </c>
      <c r="V7" s="24">
        <v>2049</v>
      </c>
      <c r="W7" s="24">
        <v>0.99</v>
      </c>
      <c r="X7" s="24">
        <v>2069.6999999999998</v>
      </c>
      <c r="Y7" s="24">
        <v>84.66</v>
      </c>
      <c r="Z7" s="24">
        <v>86.75</v>
      </c>
      <c r="AA7" s="24">
        <v>84.04</v>
      </c>
      <c r="AB7" s="24">
        <v>82.48</v>
      </c>
      <c r="AC7" s="24">
        <v>84.95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24.08</v>
      </c>
      <c r="BG7" s="24">
        <v>0</v>
      </c>
      <c r="BH7" s="24">
        <v>0</v>
      </c>
      <c r="BI7" s="24">
        <v>0</v>
      </c>
      <c r="BJ7" s="24">
        <v>2505.79</v>
      </c>
      <c r="BK7" s="24">
        <v>1006.65</v>
      </c>
      <c r="BL7" s="24">
        <v>998.42</v>
      </c>
      <c r="BM7" s="24">
        <v>1095.52</v>
      </c>
      <c r="BN7" s="24">
        <v>1056.55</v>
      </c>
      <c r="BO7" s="24">
        <v>1278.54</v>
      </c>
      <c r="BP7" s="24">
        <v>1078.44</v>
      </c>
      <c r="BQ7" s="24">
        <v>58.79</v>
      </c>
      <c r="BR7" s="24">
        <v>69.75</v>
      </c>
      <c r="BS7" s="24">
        <v>62.88</v>
      </c>
      <c r="BT7" s="24">
        <v>51.63</v>
      </c>
      <c r="BU7" s="24">
        <v>48.75</v>
      </c>
      <c r="BV7" s="24">
        <v>43.43</v>
      </c>
      <c r="BW7" s="24">
        <v>41.41</v>
      </c>
      <c r="BX7" s="24">
        <v>39.64</v>
      </c>
      <c r="BY7" s="24">
        <v>40</v>
      </c>
      <c r="BZ7" s="24">
        <v>38.74</v>
      </c>
      <c r="CA7" s="24">
        <v>41.91</v>
      </c>
      <c r="CB7" s="24">
        <v>355.09</v>
      </c>
      <c r="CC7" s="24">
        <v>298.23</v>
      </c>
      <c r="CD7" s="24">
        <v>342.94</v>
      </c>
      <c r="CE7" s="24">
        <v>412.23</v>
      </c>
      <c r="CF7" s="24">
        <v>439.55</v>
      </c>
      <c r="CG7" s="24">
        <v>400.44</v>
      </c>
      <c r="CH7" s="24">
        <v>417.56</v>
      </c>
      <c r="CI7" s="24">
        <v>449.72</v>
      </c>
      <c r="CJ7" s="24">
        <v>437.27</v>
      </c>
      <c r="CK7" s="24">
        <v>456.72</v>
      </c>
      <c r="CL7" s="24">
        <v>420.17</v>
      </c>
      <c r="CM7" s="24" t="s">
        <v>104</v>
      </c>
      <c r="CN7" s="24" t="s">
        <v>104</v>
      </c>
      <c r="CO7" s="24" t="s">
        <v>104</v>
      </c>
      <c r="CP7" s="24" t="s">
        <v>104</v>
      </c>
      <c r="CQ7" s="24">
        <v>28.81</v>
      </c>
      <c r="CR7" s="24">
        <v>32.229999999999997</v>
      </c>
      <c r="CS7" s="24">
        <v>32.479999999999997</v>
      </c>
      <c r="CT7" s="24">
        <v>30.19</v>
      </c>
      <c r="CU7" s="24">
        <v>28.77</v>
      </c>
      <c r="CV7" s="24">
        <v>26.22</v>
      </c>
      <c r="CW7" s="24">
        <v>29.92</v>
      </c>
      <c r="CX7" s="24">
        <v>57.93</v>
      </c>
      <c r="CY7" s="24">
        <v>61.82</v>
      </c>
      <c r="CZ7" s="24">
        <v>61.45</v>
      </c>
      <c r="DA7" s="24">
        <v>60.3</v>
      </c>
      <c r="DB7" s="24">
        <v>63.79</v>
      </c>
      <c r="DC7" s="24">
        <v>80.8</v>
      </c>
      <c r="DD7" s="24">
        <v>79.2</v>
      </c>
      <c r="DE7" s="24">
        <v>79.09</v>
      </c>
      <c r="DF7" s="24">
        <v>78.900000000000006</v>
      </c>
      <c r="DG7" s="24">
        <v>78.03</v>
      </c>
      <c r="DH7" s="24">
        <v>80.39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0.02</v>
      </c>
      <c r="EK7" s="24">
        <v>0.01</v>
      </c>
      <c r="EL7" s="24">
        <v>1.6</v>
      </c>
      <c r="EM7" s="24">
        <v>0.01</v>
      </c>
      <c r="EN7" s="24">
        <v>0.01</v>
      </c>
      <c r="EO7" s="24">
        <v>0.01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114</v>
      </c>
      <c r="E13" t="s">
        <v>115</v>
      </c>
      <c r="F13" t="s">
        <v>114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瀬川　陽香</cp:lastModifiedBy>
  <cp:lastPrinted>2024-01-29T10:59:44Z</cp:lastPrinted>
  <dcterms:created xsi:type="dcterms:W3CDTF">2023-12-12T02:58:09Z</dcterms:created>
  <dcterms:modified xsi:type="dcterms:W3CDTF">2024-03-04T01:40:50Z</dcterms:modified>
  <cp:category/>
</cp:coreProperties>
</file>