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水道部\上水道課共有\1水道総務班共有\099　上水道会計\06 各種調査\財政班調査\経営比較分析調査\R3年度決算について(令和4年度に回答)\124（火）　Fw 【127（金）〆】公営企業に係る経営比較分析表（令和３年度決算）の分析等について\01_経営比較分析表（市町別）\01_経営比較分析表（市町別）\11 西海市\01_水道\"/>
    </mc:Choice>
  </mc:AlternateContent>
  <workbookProtection workbookAlgorithmName="SHA-512" workbookHashValue="f3COTvXAHOrGbgAUpXJxpTl//NKKx7wM+5MNVC1WJtbtUJ4+XZeQQD6yXUISf7lRJWrMZ7PRi3lvE2zj5WU00Q==" workbookSaltValue="2AMVNErS45YMpx7B1z5l0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<sst xmlns="http://schemas.openxmlformats.org/spreadsheetml/2006/main" count="228" uniqueCount="112">
  <si>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</si>
  <si>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</si>
  <si>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</si>
  <si>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</si>
  <si>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</si>
  <si>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</si>
  <si>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</si>
  <si>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</si>
  <si>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</si>
  <si>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</si>
  <si>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</si>
  <si>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</si>
  <si>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</si>
  <si>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</si>
  <si>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</si>
  <si>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</si>
  <si>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</si>
  <si>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</si>
  <si>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</si>
  <si>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</si>
  <si>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</si>
  <si>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</si>
  <si>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</si>
  <si>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</si>
  <si>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</si>
  <si>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</si>
  <si>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</si>
  <si>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</si>
  <si>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</si>
  <si>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</si>
  <si>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</si>
  <si>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</si>
  <si>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</si>
  <si>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</si>
  <si>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</si>
  <si>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</si>
  <si>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</si>
  <si>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</si>
  <si>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</si>
  <si>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</si>
  <si>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</si>
  <si>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</si>
  <si>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</si>
  <si>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</si>
  <si>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</si>
  <si>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</si>
  <si>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</si>
  <si>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</si>
  <si>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</si>
  <si>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</si>
  <si>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</si>
  <si>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</si>
  <si>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</si>
  <si>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</si>
  <si>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</si>
  <si>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</si>
  <si>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</si>
  <si>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</si>
  <si>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</si>
  <si>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</si>
  <si>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</si>
  <si>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</si>
  <si>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</si>
  <si>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</si>
  <si>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</si>
  <si>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</si>
  <si>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</si>
  <si>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</si>
  <si>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</si>
  <si>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</si>
  <si>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</si>
  <si>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</si>
  <si>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</si>
  <si>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</si>
  <si>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</si>
  <si>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</si>
  <si>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</si>
  <si>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</si>
  <si>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</si>
  <si>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</si>
  <si>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</si>
  <si>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</si>
  <si>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</si>
  <si>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</si>
  <si>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</si>
  <si>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</si>
  <si>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</si>
  <si>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</si>
  <si>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</si>
  <si>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</si>
  <si>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</si>
  <si>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</si>
  <si>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西海市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</si>
  <si>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</si>
  <si>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</si>
  <si>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</si>
  <si>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</si>
  <si>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</si>
  <si>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</si>
  <si>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</si>
  <si>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</si>
  <si>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</si>
  <si>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</si>
  <si>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</si>
  <si>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</si>
  <si>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</si>
  <si>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</si>
  <si>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</si>
  <si>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</si>
  <si>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経営戦略を策定し、老朽化施設の更新を計画的に実施しているが、依然として多くの老朽化施設が存在している。
　水道サービスを安定して供給するため、今後も経営状況を見ながら、計画的に更新していくことが必要である。</t>
    <phoneticPr fontId="4"/>
  </si>
  <si>
    <t>　安定した水道サービスの供給のため、経営戦略に基づき、経営状況を見ながら計画的に更新事業を行っていく必要がある。累積欠損金が継続して発生している状況であることから、有収率の向上や、施設効率化の向上、料金改定等について検討していく必要がある。</t>
    <phoneticPr fontId="4"/>
  </si>
  <si>
    <t>①経常収支比率：赤字であった簡易水道事業との統合(平成29年度)以降、大幅に低くなっている。徐々に回復傾向にあるものの、対前年度比は横ばいで、経営状況的には目立った変化はない。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②累積欠損金比率：簡易水道事業との統合以降発生しており、今年度も累積欠損が生じている。
③流動比率：簡易水道事業との統合後の動向を注視しているが、緩やかに上昇傾向にあり、現状では特に問題ない。
④企業債残高対給水収益比率：減少傾向にあったが、昨年度に比べて給水収益が減ったため、比率が高くなっている。今後も高い水準で推移することが見込まれる。
⑤料金回収率：簡易水道事業との統合により低い水準で推移している。今後の状況次第では料金改定等の検討も必要となってくる。
⑥給水原価：簡易水道との統合により上昇し、今後も高い水準で推移することが見込まれる。
⑦施設利用率：昨年度より微増しており、今後も施設の効率性を念頭に整備を行う。
⑧有収率：昨年度より微減しており、今後も計画的な施設整備による改善を図る必要がある。</t>
    <rPh sb="46" eb="48">
      <t>ジョジョ</t>
    </rPh>
    <rPh sb="49" eb="51">
      <t>カイフク</t>
    </rPh>
    <rPh sb="51" eb="53">
      <t>ケイコウ</t>
    </rPh>
    <rPh sb="66" eb="67">
      <t>ヨコ</t>
    </rPh>
    <rPh sb="311" eb="312">
      <t>ユル</t>
    </rPh>
    <rPh sb="315" eb="317">
      <t>ジョウショウ</t>
    </rPh>
    <rPh sb="317" eb="319">
      <t>ケイコウ</t>
    </rPh>
    <rPh sb="360" eb="363">
      <t>サクネンド</t>
    </rPh>
    <rPh sb="364" eb="365">
      <t>クラ</t>
    </rPh>
    <rPh sb="367" eb="369">
      <t>キュウスイ</t>
    </rPh>
    <rPh sb="369" eb="371">
      <t>シュウエキ</t>
    </rPh>
    <rPh sb="372" eb="373">
      <t>ヘ</t>
    </rPh>
    <rPh sb="378" eb="380">
      <t>ヒリツ</t>
    </rPh>
    <rPh sb="381" eb="382">
      <t>タカ</t>
    </rPh>
    <rPh sb="502" eb="504">
      <t>スイイ</t>
    </rPh>
    <rPh sb="529" eb="531">
      <t>ビゾウ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</si>
</sst>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0.05</c:v>
                </c:pt>
                <c:pt idx="2">
                  <c:v>0.31</c:v>
                </c:pt>
                <c:pt idx="3">
                  <c:v>0.27</c:v>
                </c:pt>
                <c:pt idx="4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4D-409B-9829-576345569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698680"/>
        <c:axId val="33269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4D-409B-9829-576345569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698680"/>
        <c:axId val="332699856"/>
      </c:lineChart>
      <c:dateAx>
        <c:axId val="332698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2699856"/>
        <c:crosses val="autoZero"/>
        <c:auto val="1"/>
        <c:lblOffset val="100"/>
        <c:baseTimeUnit val="years"/>
      </c:dateAx>
      <c:valAx>
        <c:axId val="33269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698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63.25</c:v>
                </c:pt>
                <c:pt idx="1">
                  <c:v>65.13</c:v>
                </c:pt>
                <c:pt idx="2">
                  <c:v>60.26</c:v>
                </c:pt>
                <c:pt idx="3">
                  <c:v>60.76</c:v>
                </c:pt>
                <c:pt idx="4">
                  <c:v>61.82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AF-4843-8638-34BA9B997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29832"/>
        <c:axId val="33363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AF-4843-8638-34BA9B997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29832"/>
        <c:axId val="333630224"/>
      </c:lineChart>
      <c:dateAx>
        <c:axId val="333629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630224"/>
        <c:crosses val="autoZero"/>
        <c:auto val="1"/>
        <c:lblOffset val="100"/>
        <c:baseTimeUnit val="years"/>
      </c:dateAx>
      <c:valAx>
        <c:axId val="33363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62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70.8</c:v>
                </c:pt>
                <c:pt idx="1">
                  <c:v>68.16</c:v>
                </c:pt>
                <c:pt idx="2">
                  <c:v>71.27</c:v>
                </c:pt>
                <c:pt idx="3">
                  <c:v>70.09</c:v>
                </c:pt>
                <c:pt idx="4">
                  <c:v>67.56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E0-4C01-B244-41BAA726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30616"/>
        <c:axId val="33363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E0-4C01-B244-41BAA726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30616"/>
        <c:axId val="333631008"/>
      </c:lineChart>
      <c:dateAx>
        <c:axId val="3336306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631008"/>
        <c:crosses val="autoZero"/>
        <c:auto val="1"/>
        <c:lblOffset val="100"/>
        <c:baseTimeUnit val="years"/>
      </c:dateAx>
      <c:valAx>
        <c:axId val="33363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630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80.66</c:v>
                </c:pt>
                <c:pt idx="2">
                  <c:v>92.24</c:v>
                </c:pt>
                <c:pt idx="3">
                  <c:v>96.17</c:v>
                </c:pt>
                <c:pt idx="4">
                  <c:v>95.45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DA-458B-B41F-8A484C38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509664"/>
        <c:axId val="33351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DA-458B-B41F-8A484C38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509664"/>
        <c:axId val="333512016"/>
      </c:lineChart>
      <c:dateAx>
        <c:axId val="333509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512016"/>
        <c:crosses val="autoZero"/>
        <c:auto val="1"/>
        <c:lblOffset val="100"/>
        <c:baseTimeUnit val="years"/>
      </c:dateAx>
      <c:valAx>
        <c:axId val="333512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50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23.87</c:v>
                </c:pt>
                <c:pt idx="1">
                  <c:v>27.85</c:v>
                </c:pt>
                <c:pt idx="2">
                  <c:v>31.26</c:v>
                </c:pt>
                <c:pt idx="3">
                  <c:v>32.770000000000003</c:v>
                </c:pt>
                <c:pt idx="4">
                  <c:v>35.31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5C-4CF9-87C4-14127568A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510448"/>
        <c:axId val="33351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5C-4CF9-87C4-14127568A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510448"/>
        <c:axId val="333511232"/>
      </c:lineChart>
      <c:dateAx>
        <c:axId val="333510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511232"/>
        <c:crosses val="autoZero"/>
        <c:auto val="1"/>
        <c:lblOffset val="100"/>
        <c:baseTimeUnit val="years"/>
      </c:dateAx>
      <c:valAx>
        <c:axId val="33351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51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0.55000000000000004</c:v>
                </c:pt>
                <c:pt idx="1">
                  <c:v>0.55000000000000004</c:v>
                </c:pt>
                <c:pt idx="2">
                  <c:v>0.67</c:v>
                </c:pt>
                <c:pt idx="3">
                  <c:v>0.82</c:v>
                </c:pt>
                <c:pt idx="4">
                  <c:v>1.1200000000000001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FD-4901-BBAC-AD65BA179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510840"/>
        <c:axId val="33339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FD-4901-BBAC-AD65BA179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510840"/>
        <c:axId val="333394464"/>
      </c:lineChart>
      <c:dateAx>
        <c:axId val="333510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394464"/>
        <c:crosses val="autoZero"/>
        <c:auto val="1"/>
        <c:lblOffset val="100"/>
        <c:baseTimeUnit val="years"/>
      </c:dateAx>
      <c:valAx>
        <c:axId val="33339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510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23.06</c:v>
                </c:pt>
                <c:pt idx="1">
                  <c:v>50.93</c:v>
                </c:pt>
                <c:pt idx="2">
                  <c:v>62.7</c:v>
                </c:pt>
                <c:pt idx="3">
                  <c:v>65.459999999999994</c:v>
                </c:pt>
                <c:pt idx="4">
                  <c:v>73.63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14-4FE7-97F2-A9DA6D096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96032"/>
        <c:axId val="333396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14-4FE7-97F2-A9DA6D096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96032"/>
        <c:axId val="333396424"/>
      </c:lineChart>
      <c:dateAx>
        <c:axId val="333396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396424"/>
        <c:crosses val="autoZero"/>
        <c:auto val="1"/>
        <c:lblOffset val="100"/>
        <c:baseTimeUnit val="years"/>
      </c:dateAx>
      <c:valAx>
        <c:axId val="333396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39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231.63</c:v>
                </c:pt>
                <c:pt idx="1">
                  <c:v>274.55</c:v>
                </c:pt>
                <c:pt idx="2">
                  <c:v>293.44</c:v>
                </c:pt>
                <c:pt idx="3">
                  <c:v>279.81</c:v>
                </c:pt>
                <c:pt idx="4">
                  <c:v>296.56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B3-4228-8FE9-A8FF089F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424256"/>
        <c:axId val="333427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B3-4228-8FE9-A8FF089F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424256"/>
        <c:axId val="333427000"/>
      </c:lineChart>
      <c:dateAx>
        <c:axId val="333424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427000"/>
        <c:crosses val="autoZero"/>
        <c:auto val="1"/>
        <c:lblOffset val="100"/>
        <c:baseTimeUnit val="years"/>
      </c:dateAx>
      <c:valAx>
        <c:axId val="333427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42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791.89</c:v>
                </c:pt>
                <c:pt idx="1">
                  <c:v>769.26</c:v>
                </c:pt>
                <c:pt idx="2">
                  <c:v>766.4</c:v>
                </c:pt>
                <c:pt idx="3">
                  <c:v>759.9</c:v>
                </c:pt>
                <c:pt idx="4">
                  <c:v>770.76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EF-43C9-A652-E9CEC825F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423864"/>
        <c:axId val="33342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EF-43C9-A652-E9CEC825F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423864"/>
        <c:axId val="333426608"/>
      </c:lineChart>
      <c:dateAx>
        <c:axId val="333423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426608"/>
        <c:crosses val="autoZero"/>
        <c:auto val="1"/>
        <c:lblOffset val="100"/>
        <c:baseTimeUnit val="years"/>
      </c:dateAx>
      <c:valAx>
        <c:axId val="333426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423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72.56</c:v>
                </c:pt>
                <c:pt idx="2">
                  <c:v>76.27</c:v>
                </c:pt>
                <c:pt idx="3">
                  <c:v>73.099999999999994</c:v>
                </c:pt>
                <c:pt idx="4">
                  <c:v>72.86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33-4D29-BA74-CEDC9EC1E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95640"/>
        <c:axId val="33339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33-4D29-BA74-CEDC9EC1E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95640"/>
        <c:axId val="333393680"/>
      </c:lineChart>
      <c:dateAx>
        <c:axId val="333395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393680"/>
        <c:crosses val="autoZero"/>
        <c:auto val="1"/>
        <c:lblOffset val="100"/>
        <c:baseTimeUnit val="years"/>
      </c:dateAx>
      <c:valAx>
        <c:axId val="33339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395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329.58</c:v>
                </c:pt>
                <c:pt idx="1">
                  <c:v>326.02</c:v>
                </c:pt>
                <c:pt idx="2">
                  <c:v>312.3</c:v>
                </c:pt>
                <c:pt idx="3">
                  <c:v>324.76</c:v>
                </c:pt>
                <c:pt idx="4">
                  <c:v>326.43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86-4F6B-A223-959D6AD6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31400"/>
        <c:axId val="33363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86-4F6B-A223-959D6AD6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31400"/>
        <c:axId val="333631792"/>
      </c:lineChart>
      <c:dateAx>
        <c:axId val="333631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631792"/>
        <c:crosses val="autoZero"/>
        <c:auto val="1"/>
        <c:lblOffset val="100"/>
        <c:baseTimeUnit val="years"/>
      </c:dateAx>
      <c:valAx>
        <c:axId val="33363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631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R1" zoomScale="82" zoomScaleNormal="82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長崎県　西海市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2"/>
      <c r="AE6" s="72"/>
      <c r="AF6" s="72"/>
      <c r="AG6" s="7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3"/>
      <c r="D7" s="43"/>
      <c r="E7" s="43"/>
      <c r="F7" s="43"/>
      <c r="G7" s="43"/>
      <c r="H7" s="43"/>
      <c r="I7" s="42" t="s">
        <v>2</v>
      </c>
      <c r="J7" s="43"/>
      <c r="K7" s="43"/>
      <c r="L7" s="43"/>
      <c r="M7" s="43"/>
      <c r="N7" s="43"/>
      <c r="O7" s="61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2" t="s">
        <v>7</v>
      </c>
      <c r="AU7" s="43"/>
      <c r="AV7" s="43"/>
      <c r="AW7" s="43"/>
      <c r="AX7" s="43"/>
      <c r="AY7" s="43"/>
      <c r="AZ7" s="43"/>
      <c r="BA7" s="43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73" t="s">
        <v>9</v>
      </c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5"/>
    </row>
    <row r="8" spans="1:78" ht="18.75" customHeight="1" x14ac:dyDescent="0.15">
      <c r="A8" s="2"/>
      <c r="B8" s="66" t="str">
        <f>データ!$I$6</f>
        <v>法適用</v>
      </c>
      <c r="C8" s="67"/>
      <c r="D8" s="67"/>
      <c r="E8" s="67"/>
      <c r="F8" s="67"/>
      <c r="G8" s="67"/>
      <c r="H8" s="67"/>
      <c r="I8" s="66" t="str">
        <f>データ!$J$6</f>
        <v>水道事業</v>
      </c>
      <c r="J8" s="67"/>
      <c r="K8" s="67"/>
      <c r="L8" s="67"/>
      <c r="M8" s="67"/>
      <c r="N8" s="67"/>
      <c r="O8" s="68"/>
      <c r="P8" s="69" t="str">
        <f>データ!$K$6</f>
        <v>末端給水事業</v>
      </c>
      <c r="Q8" s="69"/>
      <c r="R8" s="69"/>
      <c r="S8" s="69"/>
      <c r="T8" s="69"/>
      <c r="U8" s="69"/>
      <c r="V8" s="69"/>
      <c r="W8" s="69" t="str">
        <f>データ!$L$6</f>
        <v>A6</v>
      </c>
      <c r="X8" s="69"/>
      <c r="Y8" s="69"/>
      <c r="Z8" s="69"/>
      <c r="AA8" s="69"/>
      <c r="AB8" s="69"/>
      <c r="AC8" s="69"/>
      <c r="AD8" s="69" t="str">
        <f>データ!$M$6</f>
        <v>非設置</v>
      </c>
      <c r="AE8" s="69"/>
      <c r="AF8" s="69"/>
      <c r="AG8" s="69"/>
      <c r="AH8" s="69"/>
      <c r="AI8" s="69"/>
      <c r="AJ8" s="69"/>
      <c r="AK8" s="2"/>
      <c r="AL8" s="60">
        <f>データ!$R$6</f>
        <v>26323</v>
      </c>
      <c r="AM8" s="60"/>
      <c r="AN8" s="60"/>
      <c r="AO8" s="60"/>
      <c r="AP8" s="60"/>
      <c r="AQ8" s="60"/>
      <c r="AR8" s="60"/>
      <c r="AS8" s="60"/>
      <c r="AT8" s="37">
        <f>データ!$S$6</f>
        <v>241.6</v>
      </c>
      <c r="AU8" s="38"/>
      <c r="AV8" s="38"/>
      <c r="AW8" s="38"/>
      <c r="AX8" s="38"/>
      <c r="AY8" s="38"/>
      <c r="AZ8" s="38"/>
      <c r="BA8" s="38"/>
      <c r="BB8" s="49">
        <f>データ!$T$6</f>
        <v>108.95</v>
      </c>
      <c r="BC8" s="49"/>
      <c r="BD8" s="49"/>
      <c r="BE8" s="49"/>
      <c r="BF8" s="49"/>
      <c r="BG8" s="49"/>
      <c r="BH8" s="49"/>
      <c r="BI8" s="49"/>
      <c r="BJ8" s="3"/>
      <c r="BK8" s="3"/>
      <c r="BL8" s="62" t="s">
        <v>10</v>
      </c>
      <c r="BM8" s="63"/>
      <c r="BN8" s="64" t="s">
        <v>11</v>
      </c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5"/>
    </row>
    <row r="9" spans="1:78" ht="18.75" customHeight="1" x14ac:dyDescent="0.15">
      <c r="A9" s="2"/>
      <c r="B9" s="42" t="s">
        <v>12</v>
      </c>
      <c r="C9" s="43"/>
      <c r="D9" s="43"/>
      <c r="E9" s="43"/>
      <c r="F9" s="43"/>
      <c r="G9" s="43"/>
      <c r="H9" s="43"/>
      <c r="I9" s="42" t="s">
        <v>13</v>
      </c>
      <c r="J9" s="43"/>
      <c r="K9" s="43"/>
      <c r="L9" s="43"/>
      <c r="M9" s="43"/>
      <c r="N9" s="43"/>
      <c r="O9" s="61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2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2" t="s">
        <v>17</v>
      </c>
      <c r="AU9" s="43"/>
      <c r="AV9" s="43"/>
      <c r="AW9" s="43"/>
      <c r="AX9" s="43"/>
      <c r="AY9" s="43"/>
      <c r="AZ9" s="43"/>
      <c r="BA9" s="43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45" t="s">
        <v>19</v>
      </c>
      <c r="BM9" s="46"/>
      <c r="BN9" s="47" t="s">
        <v>20</v>
      </c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8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43.37</v>
      </c>
      <c r="J10" s="38"/>
      <c r="K10" s="38"/>
      <c r="L10" s="38"/>
      <c r="M10" s="38"/>
      <c r="N10" s="38"/>
      <c r="O10" s="59"/>
      <c r="P10" s="49">
        <f>データ!$P$6</f>
        <v>98.18</v>
      </c>
      <c r="Q10" s="49"/>
      <c r="R10" s="49"/>
      <c r="S10" s="49"/>
      <c r="T10" s="49"/>
      <c r="U10" s="49"/>
      <c r="V10" s="49"/>
      <c r="W10" s="60">
        <f>データ!$Q$6</f>
        <v>4596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データ!$U$6</f>
        <v>25669</v>
      </c>
      <c r="AM10" s="60"/>
      <c r="AN10" s="60"/>
      <c r="AO10" s="60"/>
      <c r="AP10" s="60"/>
      <c r="AQ10" s="60"/>
      <c r="AR10" s="60"/>
      <c r="AS10" s="60"/>
      <c r="AT10" s="37">
        <f>データ!$V$6</f>
        <v>175</v>
      </c>
      <c r="AU10" s="38"/>
      <c r="AV10" s="38"/>
      <c r="AW10" s="38"/>
      <c r="AX10" s="38"/>
      <c r="AY10" s="38"/>
      <c r="AZ10" s="38"/>
      <c r="BA10" s="38"/>
      <c r="BB10" s="49">
        <f>データ!$W$6</f>
        <v>146.68</v>
      </c>
      <c r="BC10" s="49"/>
      <c r="BD10" s="49"/>
      <c r="BE10" s="49"/>
      <c r="BF10" s="49"/>
      <c r="BG10" s="49"/>
      <c r="BH10" s="49"/>
      <c r="BI10" s="49"/>
      <c r="BJ10" s="2"/>
      <c r="BK10" s="2"/>
      <c r="BL10" s="50" t="s">
        <v>21</v>
      </c>
      <c r="BM10" s="51"/>
      <c r="BN10" s="52" t="s">
        <v>22</v>
      </c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3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4" t="s">
        <v>111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4" t="s">
        <v>109</v>
      </c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4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4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4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4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4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4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4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4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4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4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4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4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6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84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6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84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4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4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4" t="s">
        <v>110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ZGHPIMv8O4XNr18BEFc3axXbXYb/16gpxVoksvX47leKyYFg1aHt4eWZVYwOK0jfSUjQRImjzvOcei+fcnpHiA==" saltValue="19Ng6ikyfw6ZDQ9NPikZh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77" t="s">
        <v>50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51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27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53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54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55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56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57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58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59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60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61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62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63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2021</v>
      </c>
      <c r="C6" s="20">
        <f t="shared" ref="C6:W6" si="3">C7</f>
        <v>422126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長崎県　西海市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43.37</v>
      </c>
      <c r="P6" s="21">
        <f t="shared" si="3"/>
        <v>98.18</v>
      </c>
      <c r="Q6" s="21">
        <f t="shared" si="3"/>
        <v>4596</v>
      </c>
      <c r="R6" s="21">
        <f t="shared" si="3"/>
        <v>26323</v>
      </c>
      <c r="S6" s="21">
        <f t="shared" si="3"/>
        <v>241.6</v>
      </c>
      <c r="T6" s="21">
        <f t="shared" si="3"/>
        <v>108.95</v>
      </c>
      <c r="U6" s="21">
        <f t="shared" si="3"/>
        <v>25669</v>
      </c>
      <c r="V6" s="21">
        <f t="shared" si="3"/>
        <v>175</v>
      </c>
      <c r="W6" s="21">
        <f t="shared" si="3"/>
        <v>146.68</v>
      </c>
      <c r="X6" s="22">
        <f>IF(X7="",NA(),X7)</f>
        <v>77.25</v>
      </c>
      <c r="Y6" s="22">
        <f t="shared" ref="Y6:AG6" si="4">IF(Y7="",NA(),Y7)</f>
        <v>80.66</v>
      </c>
      <c r="Z6" s="22">
        <f t="shared" si="4"/>
        <v>92.24</v>
      </c>
      <c r="AA6" s="22">
        <f t="shared" si="4"/>
        <v>96.17</v>
      </c>
      <c r="AB6" s="22">
        <f t="shared" si="4"/>
        <v>95.45</v>
      </c>
      <c r="AC6" s="22">
        <f t="shared" si="4"/>
        <v>110.05</v>
      </c>
      <c r="AD6" s="22">
        <f t="shared" si="4"/>
        <v>108.87</v>
      </c>
      <c r="AE6" s="22">
        <f t="shared" si="4"/>
        <v>108.61</v>
      </c>
      <c r="AF6" s="22">
        <f t="shared" si="4"/>
        <v>108.35</v>
      </c>
      <c r="AG6" s="22">
        <f t="shared" si="4"/>
        <v>108.84</v>
      </c>
      <c r="AH6" s="21" t="str">
        <f>IF(AH7="","",IF(AH7="-","【-】","【"&amp;SUBSTITUTE(TEXT(AH7,"#,##0.00"),"-","△")&amp;"】"))</f>
        <v>【111.39】</v>
      </c>
      <c r="AI6" s="22">
        <f>IF(AI7="",NA(),AI7)</f>
        <v>23.06</v>
      </c>
      <c r="AJ6" s="22">
        <f t="shared" ref="AJ6:AR6" si="5">IF(AJ7="",NA(),AJ7)</f>
        <v>50.93</v>
      </c>
      <c r="AK6" s="22">
        <f t="shared" si="5"/>
        <v>62.7</v>
      </c>
      <c r="AL6" s="22">
        <f t="shared" si="5"/>
        <v>65.459999999999994</v>
      </c>
      <c r="AM6" s="22">
        <f t="shared" si="5"/>
        <v>73.63</v>
      </c>
      <c r="AN6" s="22">
        <f t="shared" si="5"/>
        <v>2.64</v>
      </c>
      <c r="AO6" s="22">
        <f t="shared" si="5"/>
        <v>3.16</v>
      </c>
      <c r="AP6" s="22">
        <f t="shared" si="5"/>
        <v>3.59</v>
      </c>
      <c r="AQ6" s="22">
        <f t="shared" si="5"/>
        <v>3.98</v>
      </c>
      <c r="AR6" s="22">
        <f t="shared" si="5"/>
        <v>6.02</v>
      </c>
      <c r="AS6" s="21" t="str">
        <f>IF(AS7="","",IF(AS7="-","【-】","【"&amp;SUBSTITUTE(TEXT(AS7,"#,##0.00"),"-","△")&amp;"】"))</f>
        <v>【1.30】</v>
      </c>
      <c r="AT6" s="22">
        <f>IF(AT7="",NA(),AT7)</f>
        <v>231.63</v>
      </c>
      <c r="AU6" s="22">
        <f t="shared" ref="AU6:BC6" si="6">IF(AU7="",NA(),AU7)</f>
        <v>274.55</v>
      </c>
      <c r="AV6" s="22">
        <f t="shared" si="6"/>
        <v>293.44</v>
      </c>
      <c r="AW6" s="22">
        <f t="shared" si="6"/>
        <v>279.81</v>
      </c>
      <c r="AX6" s="22">
        <f t="shared" si="6"/>
        <v>296.56</v>
      </c>
      <c r="AY6" s="22">
        <f t="shared" si="6"/>
        <v>359.47</v>
      </c>
      <c r="AZ6" s="22">
        <f t="shared" si="6"/>
        <v>369.69</v>
      </c>
      <c r="BA6" s="22">
        <f t="shared" si="6"/>
        <v>379.08</v>
      </c>
      <c r="BB6" s="22">
        <f t="shared" si="6"/>
        <v>367.55</v>
      </c>
      <c r="BC6" s="22">
        <f t="shared" si="6"/>
        <v>378.56</v>
      </c>
      <c r="BD6" s="21" t="str">
        <f>IF(BD7="","",IF(BD7="-","【-】","【"&amp;SUBSTITUTE(TEXT(BD7,"#,##0.00"),"-","△")&amp;"】"))</f>
        <v>【261.51】</v>
      </c>
      <c r="BE6" s="22">
        <f>IF(BE7="",NA(),BE7)</f>
        <v>791.89</v>
      </c>
      <c r="BF6" s="22">
        <f t="shared" ref="BF6:BN6" si="7">IF(BF7="",NA(),BF7)</f>
        <v>769.26</v>
      </c>
      <c r="BG6" s="22">
        <f t="shared" si="7"/>
        <v>766.4</v>
      </c>
      <c r="BH6" s="22">
        <f t="shared" si="7"/>
        <v>759.9</v>
      </c>
      <c r="BI6" s="22">
        <f t="shared" si="7"/>
        <v>770.76</v>
      </c>
      <c r="BJ6" s="22">
        <f t="shared" si="7"/>
        <v>401.79</v>
      </c>
      <c r="BK6" s="22">
        <f t="shared" si="7"/>
        <v>402.99</v>
      </c>
      <c r="BL6" s="22">
        <f t="shared" si="7"/>
        <v>398.98</v>
      </c>
      <c r="BM6" s="22">
        <f t="shared" si="7"/>
        <v>418.68</v>
      </c>
      <c r="BN6" s="22">
        <f t="shared" si="7"/>
        <v>395.68</v>
      </c>
      <c r="BO6" s="21" t="str">
        <f>IF(BO7="","",IF(BO7="-","【-】","【"&amp;SUBSTITUTE(TEXT(BO7,"#,##0.00"),"-","△")&amp;"】"))</f>
        <v>【265.16】</v>
      </c>
      <c r="BP6" s="22">
        <f>IF(BP7="",NA(),BP7)</f>
        <v>71.650000000000006</v>
      </c>
      <c r="BQ6" s="22">
        <f t="shared" ref="BQ6:BY6" si="8">IF(BQ7="",NA(),BQ7)</f>
        <v>72.56</v>
      </c>
      <c r="BR6" s="22">
        <f t="shared" si="8"/>
        <v>76.27</v>
      </c>
      <c r="BS6" s="22">
        <f t="shared" si="8"/>
        <v>73.099999999999994</v>
      </c>
      <c r="BT6" s="22">
        <f t="shared" si="8"/>
        <v>72.86</v>
      </c>
      <c r="BU6" s="22">
        <f t="shared" si="8"/>
        <v>100.12</v>
      </c>
      <c r="BV6" s="22">
        <f t="shared" si="8"/>
        <v>98.66</v>
      </c>
      <c r="BW6" s="22">
        <f t="shared" si="8"/>
        <v>98.64</v>
      </c>
      <c r="BX6" s="22">
        <f t="shared" si="8"/>
        <v>94.78</v>
      </c>
      <c r="BY6" s="22">
        <f t="shared" si="8"/>
        <v>97.59</v>
      </c>
      <c r="BZ6" s="21" t="str">
        <f>IF(BZ7="","",IF(BZ7="-","【-】","【"&amp;SUBSTITUTE(TEXT(BZ7,"#,##0.00"),"-","△")&amp;"】"))</f>
        <v>【102.35】</v>
      </c>
      <c r="CA6" s="22">
        <f>IF(CA7="",NA(),CA7)</f>
        <v>329.58</v>
      </c>
      <c r="CB6" s="22">
        <f t="shared" ref="CB6:CJ6" si="9">IF(CB7="",NA(),CB7)</f>
        <v>326.02</v>
      </c>
      <c r="CC6" s="22">
        <f t="shared" si="9"/>
        <v>312.3</v>
      </c>
      <c r="CD6" s="22">
        <f t="shared" si="9"/>
        <v>324.76</v>
      </c>
      <c r="CE6" s="22">
        <f t="shared" si="9"/>
        <v>326.43</v>
      </c>
      <c r="CF6" s="22">
        <f t="shared" si="9"/>
        <v>174.97</v>
      </c>
      <c r="CG6" s="22">
        <f t="shared" si="9"/>
        <v>178.59</v>
      </c>
      <c r="CH6" s="22">
        <f t="shared" si="9"/>
        <v>178.92</v>
      </c>
      <c r="CI6" s="22">
        <f t="shared" si="9"/>
        <v>181.3</v>
      </c>
      <c r="CJ6" s="22">
        <f t="shared" si="9"/>
        <v>181.71</v>
      </c>
      <c r="CK6" s="21" t="str">
        <f>IF(CK7="","",IF(CK7="-","【-】","【"&amp;SUBSTITUTE(TEXT(CK7,"#,##0.00"),"-","△")&amp;"】"))</f>
        <v>【167.74】</v>
      </c>
      <c r="CL6" s="22">
        <f>IF(CL7="",NA(),CL7)</f>
        <v>63.25</v>
      </c>
      <c r="CM6" s="22">
        <f t="shared" ref="CM6:CU6" si="10">IF(CM7="",NA(),CM7)</f>
        <v>65.13</v>
      </c>
      <c r="CN6" s="22">
        <f t="shared" si="10"/>
        <v>60.26</v>
      </c>
      <c r="CO6" s="22">
        <f t="shared" si="10"/>
        <v>60.76</v>
      </c>
      <c r="CP6" s="22">
        <f t="shared" si="10"/>
        <v>61.82</v>
      </c>
      <c r="CQ6" s="22">
        <f t="shared" si="10"/>
        <v>55.63</v>
      </c>
      <c r="CR6" s="22">
        <f t="shared" si="10"/>
        <v>55.03</v>
      </c>
      <c r="CS6" s="22">
        <f t="shared" si="10"/>
        <v>55.14</v>
      </c>
      <c r="CT6" s="22">
        <f t="shared" si="10"/>
        <v>55.89</v>
      </c>
      <c r="CU6" s="22">
        <f t="shared" si="10"/>
        <v>55.72</v>
      </c>
      <c r="CV6" s="21" t="str">
        <f>IF(CV7="","",IF(CV7="-","【-】","【"&amp;SUBSTITUTE(TEXT(CV7,"#,##0.00"),"-","△")&amp;"】"))</f>
        <v>【60.29】</v>
      </c>
      <c r="CW6" s="22">
        <f>IF(CW7="",NA(),CW7)</f>
        <v>70.8</v>
      </c>
      <c r="CX6" s="22">
        <f t="shared" ref="CX6:DF6" si="11">IF(CX7="",NA(),CX7)</f>
        <v>68.16</v>
      </c>
      <c r="CY6" s="22">
        <f t="shared" si="11"/>
        <v>71.27</v>
      </c>
      <c r="CZ6" s="22">
        <f t="shared" si="11"/>
        <v>70.09</v>
      </c>
      <c r="DA6" s="22">
        <f t="shared" si="11"/>
        <v>67.56</v>
      </c>
      <c r="DB6" s="22">
        <f t="shared" si="11"/>
        <v>82.04</v>
      </c>
      <c r="DC6" s="22">
        <f t="shared" si="11"/>
        <v>81.900000000000006</v>
      </c>
      <c r="DD6" s="22">
        <f t="shared" si="11"/>
        <v>81.39</v>
      </c>
      <c r="DE6" s="22">
        <f t="shared" si="11"/>
        <v>81.27</v>
      </c>
      <c r="DF6" s="22">
        <f t="shared" si="11"/>
        <v>81.260000000000005</v>
      </c>
      <c r="DG6" s="21" t="str">
        <f>IF(DG7="","",IF(DG7="-","【-】","【"&amp;SUBSTITUTE(TEXT(DG7,"#,##0.00"),"-","△")&amp;"】"))</f>
        <v>【90.12】</v>
      </c>
      <c r="DH6" s="22">
        <f>IF(DH7="",NA(),DH7)</f>
        <v>23.87</v>
      </c>
      <c r="DI6" s="22">
        <f t="shared" ref="DI6:DQ6" si="12">IF(DI7="",NA(),DI7)</f>
        <v>27.85</v>
      </c>
      <c r="DJ6" s="22">
        <f t="shared" si="12"/>
        <v>31.26</v>
      </c>
      <c r="DK6" s="22">
        <f t="shared" si="12"/>
        <v>32.770000000000003</v>
      </c>
      <c r="DL6" s="22">
        <f t="shared" si="12"/>
        <v>35.31</v>
      </c>
      <c r="DM6" s="22">
        <f t="shared" si="12"/>
        <v>48.05</v>
      </c>
      <c r="DN6" s="22">
        <f t="shared" si="12"/>
        <v>48.87</v>
      </c>
      <c r="DO6" s="22">
        <f t="shared" si="12"/>
        <v>49.92</v>
      </c>
      <c r="DP6" s="22">
        <f t="shared" si="12"/>
        <v>50.63</v>
      </c>
      <c r="DQ6" s="22">
        <f t="shared" si="12"/>
        <v>51.29</v>
      </c>
      <c r="DR6" s="21" t="str">
        <f>IF(DR7="","",IF(DR7="-","【-】","【"&amp;SUBSTITUTE(TEXT(DR7,"#,##0.00"),"-","△")&amp;"】"))</f>
        <v>【50.88】</v>
      </c>
      <c r="DS6" s="22">
        <f>IF(DS7="",NA(),DS7)</f>
        <v>0.55000000000000004</v>
      </c>
      <c r="DT6" s="22">
        <f t="shared" ref="DT6:EB6" si="13">IF(DT7="",NA(),DT7)</f>
        <v>0.55000000000000004</v>
      </c>
      <c r="DU6" s="22">
        <f t="shared" si="13"/>
        <v>0.67</v>
      </c>
      <c r="DV6" s="22">
        <f t="shared" si="13"/>
        <v>0.82</v>
      </c>
      <c r="DW6" s="22">
        <f t="shared" si="13"/>
        <v>1.1200000000000001</v>
      </c>
      <c r="DX6" s="22">
        <f t="shared" si="13"/>
        <v>13.39</v>
      </c>
      <c r="DY6" s="22">
        <f t="shared" si="13"/>
        <v>14.85</v>
      </c>
      <c r="DZ6" s="22">
        <f t="shared" si="13"/>
        <v>16.88</v>
      </c>
      <c r="EA6" s="22">
        <f t="shared" si="13"/>
        <v>18.28</v>
      </c>
      <c r="EB6" s="22">
        <f t="shared" si="13"/>
        <v>19.61</v>
      </c>
      <c r="EC6" s="21" t="str">
        <f>IF(EC7="","",IF(EC7="-","【-】","【"&amp;SUBSTITUTE(TEXT(EC7,"#,##0.00"),"-","△")&amp;"】"))</f>
        <v>【22.30】</v>
      </c>
      <c r="ED6" s="22">
        <f>IF(ED7="",NA(),ED7)</f>
        <v>0.21</v>
      </c>
      <c r="EE6" s="22">
        <f t="shared" ref="EE6:EM6" si="14">IF(EE7="",NA(),EE7)</f>
        <v>0.05</v>
      </c>
      <c r="EF6" s="22">
        <f t="shared" si="14"/>
        <v>0.31</v>
      </c>
      <c r="EG6" s="22">
        <f t="shared" si="14"/>
        <v>0.27</v>
      </c>
      <c r="EH6" s="22">
        <f t="shared" si="14"/>
        <v>0.35</v>
      </c>
      <c r="EI6" s="22">
        <f t="shared" si="14"/>
        <v>0.54</v>
      </c>
      <c r="EJ6" s="22">
        <f t="shared" si="14"/>
        <v>0.5</v>
      </c>
      <c r="EK6" s="22">
        <f t="shared" si="14"/>
        <v>0.52</v>
      </c>
      <c r="EL6" s="22">
        <f t="shared" si="14"/>
        <v>0.53</v>
      </c>
      <c r="EM6" s="22">
        <f t="shared" si="14"/>
        <v>0.48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422126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43.37</v>
      </c>
      <c r="P7" s="25">
        <v>98.18</v>
      </c>
      <c r="Q7" s="25">
        <v>4596</v>
      </c>
      <c r="R7" s="25">
        <v>26323</v>
      </c>
      <c r="S7" s="25">
        <v>241.6</v>
      </c>
      <c r="T7" s="25">
        <v>108.95</v>
      </c>
      <c r="U7" s="25">
        <v>25669</v>
      </c>
      <c r="V7" s="25">
        <v>175</v>
      </c>
      <c r="W7" s="25">
        <v>146.68</v>
      </c>
      <c r="X7" s="25">
        <v>77.25</v>
      </c>
      <c r="Y7" s="25">
        <v>80.66</v>
      </c>
      <c r="Z7" s="25">
        <v>92.24</v>
      </c>
      <c r="AA7" s="25">
        <v>96.17</v>
      </c>
      <c r="AB7" s="25">
        <v>95.45</v>
      </c>
      <c r="AC7" s="25">
        <v>110.05</v>
      </c>
      <c r="AD7" s="25">
        <v>108.87</v>
      </c>
      <c r="AE7" s="25">
        <v>108.61</v>
      </c>
      <c r="AF7" s="25">
        <v>108.35</v>
      </c>
      <c r="AG7" s="25">
        <v>108.84</v>
      </c>
      <c r="AH7" s="25">
        <v>111.39</v>
      </c>
      <c r="AI7" s="25">
        <v>23.06</v>
      </c>
      <c r="AJ7" s="25">
        <v>50.93</v>
      </c>
      <c r="AK7" s="25">
        <v>62.7</v>
      </c>
      <c r="AL7" s="25">
        <v>65.459999999999994</v>
      </c>
      <c r="AM7" s="25">
        <v>73.63</v>
      </c>
      <c r="AN7" s="25">
        <v>2.64</v>
      </c>
      <c r="AO7" s="25">
        <v>3.16</v>
      </c>
      <c r="AP7" s="25">
        <v>3.59</v>
      </c>
      <c r="AQ7" s="25">
        <v>3.98</v>
      </c>
      <c r="AR7" s="25">
        <v>6.02</v>
      </c>
      <c r="AS7" s="25">
        <v>1.3</v>
      </c>
      <c r="AT7" s="25">
        <v>231.63</v>
      </c>
      <c r="AU7" s="25">
        <v>274.55</v>
      </c>
      <c r="AV7" s="25">
        <v>293.44</v>
      </c>
      <c r="AW7" s="25">
        <v>279.81</v>
      </c>
      <c r="AX7" s="25">
        <v>296.56</v>
      </c>
      <c r="AY7" s="25">
        <v>359.47</v>
      </c>
      <c r="AZ7" s="25">
        <v>369.69</v>
      </c>
      <c r="BA7" s="25">
        <v>379.08</v>
      </c>
      <c r="BB7" s="25">
        <v>367.55</v>
      </c>
      <c r="BC7" s="25">
        <v>378.56</v>
      </c>
      <c r="BD7" s="25">
        <v>261.51</v>
      </c>
      <c r="BE7" s="25">
        <v>791.89</v>
      </c>
      <c r="BF7" s="25">
        <v>769.26</v>
      </c>
      <c r="BG7" s="25">
        <v>766.4</v>
      </c>
      <c r="BH7" s="25">
        <v>759.9</v>
      </c>
      <c r="BI7" s="25">
        <v>770.76</v>
      </c>
      <c r="BJ7" s="25">
        <v>401.79</v>
      </c>
      <c r="BK7" s="25">
        <v>402.99</v>
      </c>
      <c r="BL7" s="25">
        <v>398.98</v>
      </c>
      <c r="BM7" s="25">
        <v>418.68</v>
      </c>
      <c r="BN7" s="25">
        <v>395.68</v>
      </c>
      <c r="BO7" s="25">
        <v>265.16000000000003</v>
      </c>
      <c r="BP7" s="25">
        <v>71.650000000000006</v>
      </c>
      <c r="BQ7" s="25">
        <v>72.56</v>
      </c>
      <c r="BR7" s="25">
        <v>76.27</v>
      </c>
      <c r="BS7" s="25">
        <v>73.099999999999994</v>
      </c>
      <c r="BT7" s="25">
        <v>72.86</v>
      </c>
      <c r="BU7" s="25">
        <v>100.12</v>
      </c>
      <c r="BV7" s="25">
        <v>98.66</v>
      </c>
      <c r="BW7" s="25">
        <v>98.64</v>
      </c>
      <c r="BX7" s="25">
        <v>94.78</v>
      </c>
      <c r="BY7" s="25">
        <v>97.59</v>
      </c>
      <c r="BZ7" s="25">
        <v>102.35</v>
      </c>
      <c r="CA7" s="25">
        <v>329.58</v>
      </c>
      <c r="CB7" s="25">
        <v>326.02</v>
      </c>
      <c r="CC7" s="25">
        <v>312.3</v>
      </c>
      <c r="CD7" s="25">
        <v>324.76</v>
      </c>
      <c r="CE7" s="25">
        <v>326.43</v>
      </c>
      <c r="CF7" s="25">
        <v>174.97</v>
      </c>
      <c r="CG7" s="25">
        <v>178.59</v>
      </c>
      <c r="CH7" s="25">
        <v>178.92</v>
      </c>
      <c r="CI7" s="25">
        <v>181.3</v>
      </c>
      <c r="CJ7" s="25">
        <v>181.71</v>
      </c>
      <c r="CK7" s="25">
        <v>167.74</v>
      </c>
      <c r="CL7" s="25">
        <v>63.25</v>
      </c>
      <c r="CM7" s="25">
        <v>65.13</v>
      </c>
      <c r="CN7" s="25">
        <v>60.26</v>
      </c>
      <c r="CO7" s="25">
        <v>60.76</v>
      </c>
      <c r="CP7" s="25">
        <v>61.82</v>
      </c>
      <c r="CQ7" s="25">
        <v>55.63</v>
      </c>
      <c r="CR7" s="25">
        <v>55.03</v>
      </c>
      <c r="CS7" s="25">
        <v>55.14</v>
      </c>
      <c r="CT7" s="25">
        <v>55.89</v>
      </c>
      <c r="CU7" s="25">
        <v>55.72</v>
      </c>
      <c r="CV7" s="25">
        <v>60.29</v>
      </c>
      <c r="CW7" s="25">
        <v>70.8</v>
      </c>
      <c r="CX7" s="25">
        <v>68.16</v>
      </c>
      <c r="CY7" s="25">
        <v>71.27</v>
      </c>
      <c r="CZ7" s="25">
        <v>70.09</v>
      </c>
      <c r="DA7" s="25">
        <v>67.56</v>
      </c>
      <c r="DB7" s="25">
        <v>82.04</v>
      </c>
      <c r="DC7" s="25">
        <v>81.900000000000006</v>
      </c>
      <c r="DD7" s="25">
        <v>81.39</v>
      </c>
      <c r="DE7" s="25">
        <v>81.27</v>
      </c>
      <c r="DF7" s="25">
        <v>81.260000000000005</v>
      </c>
      <c r="DG7" s="25">
        <v>90.12</v>
      </c>
      <c r="DH7" s="25">
        <v>23.87</v>
      </c>
      <c r="DI7" s="25">
        <v>27.85</v>
      </c>
      <c r="DJ7" s="25">
        <v>31.26</v>
      </c>
      <c r="DK7" s="25">
        <v>32.770000000000003</v>
      </c>
      <c r="DL7" s="25">
        <v>35.31</v>
      </c>
      <c r="DM7" s="25">
        <v>48.05</v>
      </c>
      <c r="DN7" s="25">
        <v>48.87</v>
      </c>
      <c r="DO7" s="25">
        <v>49.92</v>
      </c>
      <c r="DP7" s="25">
        <v>50.63</v>
      </c>
      <c r="DQ7" s="25">
        <v>51.29</v>
      </c>
      <c r="DR7" s="25">
        <v>50.88</v>
      </c>
      <c r="DS7" s="25">
        <v>0.55000000000000004</v>
      </c>
      <c r="DT7" s="25">
        <v>0.55000000000000004</v>
      </c>
      <c r="DU7" s="25">
        <v>0.67</v>
      </c>
      <c r="DV7" s="25">
        <v>0.82</v>
      </c>
      <c r="DW7" s="25">
        <v>1.1200000000000001</v>
      </c>
      <c r="DX7" s="25">
        <v>13.39</v>
      </c>
      <c r="DY7" s="25">
        <v>14.85</v>
      </c>
      <c r="DZ7" s="25">
        <v>16.88</v>
      </c>
      <c r="EA7" s="25">
        <v>18.28</v>
      </c>
      <c r="EB7" s="25">
        <v>19.61</v>
      </c>
      <c r="EC7" s="25">
        <v>22.3</v>
      </c>
      <c r="ED7" s="25">
        <v>0.21</v>
      </c>
      <c r="EE7" s="25">
        <v>0.05</v>
      </c>
      <c r="EF7" s="25">
        <v>0.31</v>
      </c>
      <c r="EG7" s="25">
        <v>0.27</v>
      </c>
      <c r="EH7" s="25">
        <v>0.35</v>
      </c>
      <c r="EI7" s="25">
        <v>0.54</v>
      </c>
      <c r="EJ7" s="25">
        <v>0.5</v>
      </c>
      <c r="EK7" s="25">
        <v>0.52</v>
      </c>
      <c r="EL7" s="25">
        <v>0.53</v>
      </c>
      <c r="EM7" s="25">
        <v>0.48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谷口　千鶴子</cp:lastModifiedBy>
  <cp:lastPrinted>2023-01-24T05:43:33Z</cp:lastPrinted>
  <dcterms:created xsi:type="dcterms:W3CDTF">2022-12-01T01:05:52Z</dcterms:created>
  <dcterms:modified xsi:type="dcterms:W3CDTF">2023-01-24T06:13:35Z</dcterms:modified>
  <cp:category/>
</cp:coreProperties>
</file>