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1190171\Desktop\【127（金）〆】公営企業に係る経営比較分析表（令和３年度決算）の分析等について\各課回答\"/>
    </mc:Choice>
  </mc:AlternateContent>
  <workbookProtection workbookAlgorithmName="SHA-512" workbookHashValue="i5F30memkANNvkZJ39nU7OWroI2AjoYc340mPyPgCYaALz+BMUQjBL+WQAOhwg15fov+pQoSvXOeh2c3vU/kbg==" workbookSaltValue="CnrrQxF9+XbnmhtX0hQPqw==" workbookSpinCount="100000" lockStructure="1"/>
  <bookViews>
    <workbookView xWindow="0" yWindow="0" windowWidth="14730" windowHeight="102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<sst xmlns="http://schemas.openxmlformats.org/spreadsheetml/2006/main" count="228" uniqueCount="114">
  <si>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</si>
  <si>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</si>
  <si>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</si>
  <si>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</si>
  <si>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</si>
  <si>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</si>
  <si>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</si>
  <si>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</si>
  <si>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</si>
  <si>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</si>
  <si>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</si>
  <si>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</si>
  <si>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</si>
  <si>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</si>
  <si>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</si>
  <si>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</si>
  <si>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</si>
  <si>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</si>
  <si>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</si>
  <si>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</si>
  <si>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</si>
  <si>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</si>
  <si>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</si>
  <si>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</si>
  <si>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</si>
  <si>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</si>
  <si>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</si>
  <si>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</si>
  <si>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</si>
  <si>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</si>
  <si>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</si>
  <si>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</si>
  <si>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</si>
  <si>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</si>
  <si>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</si>
  <si>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</si>
  <si>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</si>
  <si>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</si>
  <si>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</si>
  <si>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</si>
  <si>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</si>
  <si>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</si>
  <si>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</si>
  <si>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</si>
  <si>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</si>
  <si>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</si>
  <si>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</si>
  <si>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</si>
  <si>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</si>
  <si>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</si>
  <si>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</si>
  <si>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</si>
  <si>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</si>
  <si>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</si>
  <si>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</si>
  <si>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</si>
  <si>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</si>
  <si>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</si>
  <si>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</si>
  <si>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</si>
  <si>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</si>
  <si>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</si>
  <si>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</si>
  <si>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</si>
  <si>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</si>
  <si>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</si>
  <si>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</si>
  <si>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</si>
  <si>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</si>
  <si>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</si>
  <si>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</si>
  <si>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</si>
  <si>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</si>
  <si>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</si>
  <si>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</si>
  <si>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</si>
  <si>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</si>
  <si>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</si>
  <si>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</si>
  <si>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</si>
  <si>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</si>
  <si>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</si>
  <si>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</si>
  <si>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</si>
  <si>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</si>
  <si>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</si>
  <si>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</si>
  <si>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</si>
  <si>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</si>
  <si>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</si>
  <si>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</si>
  <si>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</si>
  <si>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</si>
  <si>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</si>
  <si>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</si>
  <si>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</si>
  <si>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</si>
  <si>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</si>
  <si>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</si>
  <si>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</si>
  <si>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</si>
  <si>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</si>
  <si>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</si>
  <si>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</si>
  <si>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</si>
  <si>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</si>
  <si>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</si>
  <si>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</si>
  <si>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</si>
  <si>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</si>
  <si>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</si>
  <si>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令和３年度は収支比率が100％を下回っている。人口減少、コロナ禍に伴う経済活動の低下による給水収益の減少等が考えられるが、今後の施設更新等での費用増加を踏まえ、100％の比率超えるよう、経営改善を図っていかなければならない。
②令和２年度の欠損金に加え、令和３年度も金額は減少したものの欠損金が発生している。今後の費用増加に備え、欠損金の解消に努めなければならない。
③簡水統合後、比率は200％付近で推移している。拡大した事業規模(流動負債)に対して、支払能力が相対的に縮小して類似団体平均値以下となっているので流動資産を大きくする努力が必要とされる。
④令和３年度に企業債の増加はなく類似団体平均値に近い数値となっている。施設更新事業を行う場合にも収支バランスを取りながら、平均以下の比率を保ちたい。
⑤人口減少、コロナ禍に伴う経済活動の低下による影響もあり、比率では類似団体平均値より低い水準でとなっている。今後の施設更新費用を見据えて類似団体平均値に近づけるように努めたい。
⑥給水原価については、昨年度よりも上昇しているが、平均値を下回っている。水道水を安価に作れる利点を生かした運営を行う。
⑦昨年度より上昇し、利用率の類似単体平均より高い傾向にある。以降は需要に合わせた施設のダウンサイジングの検討も視野に入れなければならない。
⑧有収率がＨ29を除き、減少傾向を見せている。平均以下になる前に管路更新などにより、漏水等の原因を解消したい。</t>
    <rPh sb="17" eb="19">
      <t>シタマワ</t>
    </rPh>
    <rPh sb="24" eb="28">
      <t>ジンコウゲンショウ</t>
    </rPh>
    <rPh sb="32" eb="33">
      <t>カ</t>
    </rPh>
    <rPh sb="34" eb="35">
      <t>トモナ</t>
    </rPh>
    <rPh sb="36" eb="40">
      <t>ケイザイカツドウ</t>
    </rPh>
    <rPh sb="41" eb="43">
      <t>テイカ</t>
    </rPh>
    <rPh sb="46" eb="48">
      <t>キュウスイ</t>
    </rPh>
    <rPh sb="48" eb="50">
      <t>シュウエキ</t>
    </rPh>
    <rPh sb="51" eb="52">
      <t>ゲン</t>
    </rPh>
    <rPh sb="52" eb="53">
      <t>ショウ</t>
    </rPh>
    <rPh sb="53" eb="54">
      <t>ナド</t>
    </rPh>
    <rPh sb="55" eb="56">
      <t>カンガ</t>
    </rPh>
    <rPh sb="88" eb="89">
      <t>コ</t>
    </rPh>
    <rPh sb="94" eb="96">
      <t>ケイエイ</t>
    </rPh>
    <rPh sb="96" eb="98">
      <t>カイゼン</t>
    </rPh>
    <rPh sb="99" eb="100">
      <t>ハカ</t>
    </rPh>
    <rPh sb="125" eb="126">
      <t>クワ</t>
    </rPh>
    <rPh sb="128" eb="130">
      <t>レイワ</t>
    </rPh>
    <rPh sb="131" eb="133">
      <t>ネンド</t>
    </rPh>
    <rPh sb="134" eb="136">
      <t>キンガク</t>
    </rPh>
    <rPh sb="137" eb="139">
      <t>ゲンショウ</t>
    </rPh>
    <rPh sb="144" eb="147">
      <t>ケッソンキン</t>
    </rPh>
    <rPh sb="155" eb="157">
      <t>コンゴ</t>
    </rPh>
    <rPh sb="170" eb="172">
      <t>カイショウ</t>
    </rPh>
    <rPh sb="173" eb="174">
      <t>ツト</t>
    </rPh>
    <rPh sb="295" eb="299">
      <t>ルイジダンタイ</t>
    </rPh>
    <rPh sb="299" eb="302">
      <t>ヘイキンチ</t>
    </rPh>
    <rPh sb="303" eb="304">
      <t>チカ</t>
    </rPh>
    <rPh sb="305" eb="307">
      <t>スウチ</t>
    </rPh>
    <rPh sb="377" eb="379">
      <t>エイキョウ</t>
    </rPh>
    <rPh sb="396" eb="397">
      <t>ヒク</t>
    </rPh>
    <rPh sb="398" eb="400">
      <t>スイジュン</t>
    </rPh>
    <rPh sb="418" eb="420">
      <t>ミス</t>
    </rPh>
    <rPh sb="422" eb="426">
      <t>ルイジダンタイ</t>
    </rPh>
    <rPh sb="426" eb="428">
      <t>ヘイキン</t>
    </rPh>
    <rPh sb="428" eb="429">
      <t>チ</t>
    </rPh>
    <rPh sb="430" eb="431">
      <t>チカ</t>
    </rPh>
    <rPh sb="437" eb="438">
      <t>ツト</t>
    </rPh>
    <rPh sb="460" eb="462">
      <t>ジョウショウ</t>
    </rPh>
    <rPh sb="504" eb="507">
      <t>サクネンド</t>
    </rPh>
    <rPh sb="509" eb="511">
      <t>ジョウショウ</t>
    </rPh>
    <rPh sb="517" eb="521">
      <t>ルイジタンタイ</t>
    </rPh>
    <rPh sb="558" eb="560">
      <t>シヤ</t>
    </rPh>
    <rPh sb="561" eb="562">
      <t>イ</t>
    </rPh>
    <phoneticPr fontId="4"/>
  </si>
  <si>
    <t>①簡水統合により全体の施設老朽化比率は平均値よりも下がっているが徐々に上昇している。老朽化が進んでいる旧上水道施設から計画的な更新を必要としている。
②管路経年化率は増加傾向にある。管路は法定耐用年数を超えているものも多く使用している。漏水解消などの必要性が高い箇所を厳選して実施する。
③当該年度の管路更新率は、平均値を下回っており、計画的な管路更新が必要である。</t>
    <rPh sb="32" eb="34">
      <t>ジョジョ</t>
    </rPh>
    <rPh sb="35" eb="37">
      <t>ジョウショウ</t>
    </rPh>
    <rPh sb="76" eb="81">
      <t>カンロケイネンカ</t>
    </rPh>
    <rPh sb="81" eb="82">
      <t>リツ</t>
    </rPh>
    <rPh sb="85" eb="87">
      <t>ケイコウ</t>
    </rPh>
    <rPh sb="150" eb="155">
      <t>カンロコウシンリツ</t>
    </rPh>
    <rPh sb="157" eb="160">
      <t>ヘイキンチ</t>
    </rPh>
    <rPh sb="161" eb="163">
      <t>シタマワ</t>
    </rPh>
    <phoneticPr fontId="4"/>
  </si>
  <si>
    <t>　簡水統合後の複数年での比較により、コロナ禍に伴う経済活動の低下等の外的要因もあるが、問題点が浮き彫りになってきた。
　次年度からはアセットマネジメントにより整理される事業全体の施設設備、管路の台帳に基づき、計画的な更新計画を策定し、料金改定も含め水道収益の見直しと起債の活用等、総合的な事業計画策定を進めていく。</t>
    <rPh sb="1" eb="5">
      <t>カンスイトウゴウ</t>
    </rPh>
    <rPh sb="5" eb="6">
      <t>ゴ</t>
    </rPh>
    <rPh sb="7" eb="10">
      <t>フクスウネン</t>
    </rPh>
    <rPh sb="12" eb="14">
      <t>ヒカク</t>
    </rPh>
    <rPh sb="21" eb="22">
      <t>カ</t>
    </rPh>
    <rPh sb="23" eb="24">
      <t>トモナ</t>
    </rPh>
    <rPh sb="25" eb="29">
      <t>ケイザイカツドウ</t>
    </rPh>
    <rPh sb="30" eb="32">
      <t>テイカ</t>
    </rPh>
    <rPh sb="32" eb="33">
      <t>ナド</t>
    </rPh>
    <rPh sb="34" eb="38">
      <t>ガイテキヨウイン</t>
    </rPh>
    <rPh sb="43" eb="46">
      <t>モンダイテン</t>
    </rPh>
    <rPh sb="47" eb="48">
      <t>ウ</t>
    </rPh>
    <rPh sb="49" eb="50">
      <t>ボ</t>
    </rPh>
    <rPh sb="117" eb="121">
      <t>リョウキンカイテイ</t>
    </rPh>
    <rPh sb="122" eb="123">
      <t>フク</t>
    </rPh>
    <rPh sb="136" eb="138">
      <t>カツヨウ</t>
    </rPh>
    <rPh sb="138" eb="139">
      <t>ナド</t>
    </rPh>
    <rPh sb="140" eb="143">
      <t>ソウゴウテキ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</si>
</sst>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0.15</c:v>
                </c:pt>
                <c:pt idx="4" formatCode="#,##0.00;&quot;△&quot;#,##0.00;&quot;-&quot;">
                  <c:v>0.17</c:v>
                </c:pt>
              </c:numCache>
            </c:numRef>
          </c:val>
          <c:extLst>
            <c:ext xmlns:c16="http://schemas.microsoft.com/office/drawing/2014/chart" uri="{C3380CC4-5D6E-409C-BE32-E72D297353CC}">
              <c16:uniqueId val="{00000000-FF71-42D7-A63E-A9927F41EF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FF71-42D7-A63E-A9927F41EF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69.48</c:v>
                </c:pt>
                <c:pt idx="1">
                  <c:v>64.59</c:v>
                </c:pt>
                <c:pt idx="2">
                  <c:v>61.57</c:v>
                </c:pt>
                <c:pt idx="3">
                  <c:v>61</c:v>
                </c:pt>
                <c:pt idx="4">
                  <c:v>61.62</c:v>
                </c:pt>
              </c:numCache>
            </c:numRef>
          </c:val>
          <c:extLst>
            <c:ext xmlns:c16="http://schemas.microsoft.com/office/drawing/2014/chart" uri="{C3380CC4-5D6E-409C-BE32-E72D297353CC}">
              <c16:uniqueId val="{00000000-0B59-451A-B188-9B8025BFB4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0B59-451A-B188-9B8025BFB4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89.36</c:v>
                </c:pt>
                <c:pt idx="1">
                  <c:v>85.22</c:v>
                </c:pt>
                <c:pt idx="2">
                  <c:v>83.79</c:v>
                </c:pt>
                <c:pt idx="3">
                  <c:v>83.07</c:v>
                </c:pt>
                <c:pt idx="4">
                  <c:v>82.05</c:v>
                </c:pt>
              </c:numCache>
            </c:numRef>
          </c:val>
          <c:extLst>
            <c:ext xmlns:c16="http://schemas.microsoft.com/office/drawing/2014/chart" uri="{C3380CC4-5D6E-409C-BE32-E72D297353CC}">
              <c16:uniqueId val="{00000000-DBFF-44FF-BE98-1D0A146877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BFF-44FF-BE98-1D0A146877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94.32</c:v>
                </c:pt>
                <c:pt idx="1">
                  <c:v>91.24</c:v>
                </c:pt>
                <c:pt idx="2">
                  <c:v>118.11</c:v>
                </c:pt>
                <c:pt idx="3">
                  <c:v>103.46</c:v>
                </c:pt>
                <c:pt idx="4">
                  <c:v>98.06</c:v>
                </c:pt>
              </c:numCache>
            </c:numRef>
          </c:val>
          <c:extLst>
            <c:ext xmlns:c16="http://schemas.microsoft.com/office/drawing/2014/chart" uri="{C3380CC4-5D6E-409C-BE32-E72D297353CC}">
              <c16:uniqueId val="{00000000-BA1A-438D-9590-814611CF30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BA1A-438D-9590-814611CF30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59.66</c:v>
                </c:pt>
                <c:pt idx="1">
                  <c:v>42.45</c:v>
                </c:pt>
                <c:pt idx="2">
                  <c:v>44.91</c:v>
                </c:pt>
                <c:pt idx="3">
                  <c:v>47.18</c:v>
                </c:pt>
                <c:pt idx="4">
                  <c:v>49.41</c:v>
                </c:pt>
              </c:numCache>
            </c:numRef>
          </c:val>
          <c:extLst>
            <c:ext xmlns:c16="http://schemas.microsoft.com/office/drawing/2014/chart" uri="{C3380CC4-5D6E-409C-BE32-E72D297353CC}">
              <c16:uniqueId val="{00000000-600B-462F-B300-DF9041A734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600B-462F-B300-DF9041A734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8.48</c:v>
                </c:pt>
                <c:pt idx="1">
                  <c:v>24.44</c:v>
                </c:pt>
                <c:pt idx="2">
                  <c:v>24.51</c:v>
                </c:pt>
                <c:pt idx="3">
                  <c:v>24.75</c:v>
                </c:pt>
                <c:pt idx="4">
                  <c:v>27.39</c:v>
                </c:pt>
              </c:numCache>
            </c:numRef>
          </c:val>
          <c:extLst>
            <c:ext xmlns:c16="http://schemas.microsoft.com/office/drawing/2014/chart" uri="{C3380CC4-5D6E-409C-BE32-E72D297353CC}">
              <c16:uniqueId val="{00000000-20FD-4032-B8C0-A4A515C899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20FD-4032-B8C0-A4A515C899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9.33</c:v>
                </c:pt>
                <c:pt idx="2" formatCode="#,##0.00;&quot;△&quot;#,##0.00">
                  <c:v>0</c:v>
                </c:pt>
                <c:pt idx="3">
                  <c:v>6.41</c:v>
                </c:pt>
                <c:pt idx="4">
                  <c:v>9.2799999999999994</c:v>
                </c:pt>
              </c:numCache>
            </c:numRef>
          </c:val>
          <c:extLst>
            <c:ext xmlns:c16="http://schemas.microsoft.com/office/drawing/2014/chart" uri="{C3380CC4-5D6E-409C-BE32-E72D297353CC}">
              <c16:uniqueId val="{00000000-789D-4DE2-A88A-D294551AB9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89D-4DE2-A88A-D294551AB9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357.24</c:v>
                </c:pt>
                <c:pt idx="1">
                  <c:v>222.25</c:v>
                </c:pt>
                <c:pt idx="2">
                  <c:v>230.22</c:v>
                </c:pt>
                <c:pt idx="3">
                  <c:v>223.02</c:v>
                </c:pt>
                <c:pt idx="4">
                  <c:v>234.59</c:v>
                </c:pt>
              </c:numCache>
            </c:numRef>
          </c:val>
          <c:extLst>
            <c:ext xmlns:c16="http://schemas.microsoft.com/office/drawing/2014/chart" uri="{C3380CC4-5D6E-409C-BE32-E72D297353CC}">
              <c16:uniqueId val="{00000000-E569-47B8-A12E-857E24DCA2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569-47B8-A12E-857E24DCA2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153.91</c:v>
                </c:pt>
                <c:pt idx="1">
                  <c:v>402.24</c:v>
                </c:pt>
                <c:pt idx="2">
                  <c:v>373.3</c:v>
                </c:pt>
                <c:pt idx="3">
                  <c:v>328.18</c:v>
                </c:pt>
                <c:pt idx="4">
                  <c:v>277.55</c:v>
                </c:pt>
              </c:numCache>
            </c:numRef>
          </c:val>
          <c:extLst>
            <c:ext xmlns:c16="http://schemas.microsoft.com/office/drawing/2014/chart" uri="{C3380CC4-5D6E-409C-BE32-E72D297353CC}">
              <c16:uniqueId val="{00000000-C827-4277-8D46-B666655D93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C827-4277-8D46-B666655D93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87.85</c:v>
                </c:pt>
                <c:pt idx="1">
                  <c:v>75.05</c:v>
                </c:pt>
                <c:pt idx="2">
                  <c:v>98.77</c:v>
                </c:pt>
                <c:pt idx="3">
                  <c:v>81.680000000000007</c:v>
                </c:pt>
                <c:pt idx="4">
                  <c:v>76.849999999999994</c:v>
                </c:pt>
              </c:numCache>
            </c:numRef>
          </c:val>
          <c:extLst>
            <c:ext xmlns:c16="http://schemas.microsoft.com/office/drawing/2014/chart" uri="{C3380CC4-5D6E-409C-BE32-E72D297353CC}">
              <c16:uniqueId val="{00000000-7050-4869-9920-6CDDAB8AE7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050-4869-9920-6CDDAB8AE7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133.61000000000001</c:v>
                </c:pt>
                <c:pt idx="1">
                  <c:v>181.36</c:v>
                </c:pt>
                <c:pt idx="2">
                  <c:v>138.77000000000001</c:v>
                </c:pt>
                <c:pt idx="3">
                  <c:v>168.25</c:v>
                </c:pt>
                <c:pt idx="4">
                  <c:v>178.03</c:v>
                </c:pt>
              </c:numCache>
            </c:numRef>
          </c:val>
          <c:extLst>
            <c:ext xmlns:c16="http://schemas.microsoft.com/office/drawing/2014/chart" uri="{C3380CC4-5D6E-409C-BE32-E72D297353CC}">
              <c16:uniqueId val="{00000000-2DFD-48A0-ABB3-E066A79DAB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2DFD-48A0-ABB3-E066A79DAB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松浦市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21700</v>
      </c>
      <c r="AM8" s="45"/>
      <c r="AN8" s="45"/>
      <c r="AO8" s="45"/>
      <c r="AP8" s="45"/>
      <c r="AQ8" s="45"/>
      <c r="AR8" s="45"/>
      <c r="AS8" s="45"/>
      <c r="AT8" s="46">
        <f>データ!$S$6</f>
        <v>130.55000000000001</v>
      </c>
      <c r="AU8" s="47"/>
      <c r="AV8" s="47"/>
      <c r="AW8" s="47"/>
      <c r="AX8" s="47"/>
      <c r="AY8" s="47"/>
      <c r="AZ8" s="47"/>
      <c r="BA8" s="47"/>
      <c r="BB8" s="48">
        <f>データ!$T$6</f>
        <v>166.22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76.069999999999993</v>
      </c>
      <c r="J10" s="47"/>
      <c r="K10" s="47"/>
      <c r="L10" s="47"/>
      <c r="M10" s="47"/>
      <c r="N10" s="47"/>
      <c r="O10" s="81"/>
      <c r="P10" s="48">
        <f>データ!$P$6</f>
        <v>99.83</v>
      </c>
      <c r="Q10" s="48"/>
      <c r="R10" s="48"/>
      <c r="S10" s="48"/>
      <c r="T10" s="48"/>
      <c r="U10" s="48"/>
      <c r="V10" s="48"/>
      <c r="W10" s="45">
        <f>データ!$Q$6</f>
        <v>2524</v>
      </c>
      <c r="X10" s="45"/>
      <c r="Y10" s="45"/>
      <c r="Z10" s="45"/>
      <c r="AA10" s="45"/>
      <c r="AB10" s="45"/>
      <c r="AC10" s="45"/>
      <c r="AD10" s="2"/>
      <c r="AE10" s="2"/>
      <c r="AF10" s="2"/>
      <c r="AG10" s="2"/>
      <c r="AH10" s="2"/>
      <c r="AI10" s="2"/>
      <c r="AJ10" s="2"/>
      <c r="AK10" s="2"/>
      <c r="AL10" s="45">
        <f>データ!$U$6</f>
        <v>21500</v>
      </c>
      <c r="AM10" s="45"/>
      <c r="AN10" s="45"/>
      <c r="AO10" s="45"/>
      <c r="AP10" s="45"/>
      <c r="AQ10" s="45"/>
      <c r="AR10" s="45"/>
      <c r="AS10" s="45"/>
      <c r="AT10" s="46">
        <f>データ!$V$6</f>
        <v>86.5</v>
      </c>
      <c r="AU10" s="47"/>
      <c r="AV10" s="47"/>
      <c r="AW10" s="47"/>
      <c r="AX10" s="47"/>
      <c r="AY10" s="47"/>
      <c r="AZ10" s="47"/>
      <c r="BA10" s="47"/>
      <c r="BB10" s="48">
        <f>データ!$W$6</f>
        <v>248.55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YCzX7mwv2qPAdimBmvyCgw9sS87qHWigIaJHgO8MjsETZVOdjOfzx+Z2O+Q4X48YiWqaUjJ+yEkUX3/BYLz0Q==" saltValue="MVaKBtccOsFQNRCKGQWn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422088</v>
      </c>
      <c r="D6" s="20">
        <f t="shared" si="3"/>
        <v>46</v>
      </c>
      <c r="E6" s="20">
        <f t="shared" si="3"/>
        <v>1</v>
      </c>
      <c r="F6" s="20">
        <f t="shared" si="3"/>
        <v>0</v>
      </c>
      <c r="G6" s="20">
        <f t="shared" si="3"/>
        <v>1</v>
      </c>
      <c r="H6" s="20" t="str">
        <f t="shared" si="3"/>
        <v>長崎県　松浦市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76.069999999999993</v>
      </c>
      <c r="P6" s="21">
        <f t="shared" si="3"/>
        <v>99.83</v>
      </c>
      <c r="Q6" s="21">
        <f t="shared" si="3"/>
        <v>2524</v>
      </c>
      <c r="R6" s="21">
        <f t="shared" si="3"/>
        <v>21700</v>
      </c>
      <c r="S6" s="21">
        <f t="shared" si="3"/>
        <v>130.55000000000001</v>
      </c>
      <c r="T6" s="21">
        <f t="shared" si="3"/>
        <v>166.22</v>
      </c>
      <c r="U6" s="21">
        <f t="shared" si="3"/>
        <v>21500</v>
      </c>
      <c r="V6" s="21">
        <f t="shared" si="3"/>
        <v>86.5</v>
      </c>
      <c r="W6" s="21">
        <f t="shared" si="3"/>
        <v>248.55</v>
      </c>
      <c r="X6" s="22">
        <f>IF(X7="",NA(),X7)</f>
        <v>94.32</v>
      </c>
      <c r="Y6" s="22">
        <f t="shared" ref="Y6:AG6" si="4">IF(Y7="",NA(),Y7)</f>
        <v>91.24</v>
      </c>
      <c r="Z6" s="22">
        <f t="shared" si="4"/>
        <v>118.11</v>
      </c>
      <c r="AA6" s="22">
        <f t="shared" si="4"/>
        <v>103.46</v>
      </c>
      <c r="AB6" s="22">
        <f t="shared" si="4"/>
        <v>98.06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2">
        <f t="shared" ref="AJ6:AR6" si="5">IF(AJ7="",NA(),AJ7)</f>
        <v>9.33</v>
      </c>
      <c r="AK6" s="21">
        <f t="shared" si="5"/>
        <v>0</v>
      </c>
      <c r="AL6" s="22">
        <f t="shared" si="5"/>
        <v>6.41</v>
      </c>
      <c r="AM6" s="22">
        <f t="shared" si="5"/>
        <v>9.2799999999999994</v>
      </c>
      <c r="AN6" s="22">
        <f t="shared" si="5"/>
        <v>2.64</v>
      </c>
      <c r="AO6" s="22">
        <f t="shared" si="5"/>
        <v>3.16</v>
      </c>
      <c r="AP6" s="22">
        <f t="shared" si="5"/>
        <v>3.59</v>
      </c>
      <c r="AQ6" s="22">
        <f t="shared" si="5"/>
        <v>3.98</v>
      </c>
      <c r="AR6" s="22">
        <f t="shared" si="5"/>
        <v>6.02</v>
      </c>
      <c r="AS6" s="21" t="str">
        <f>IF(AS7="","",IF(AS7="-","【-】","【"&amp;SUBSTITUTE(TEXT(AS7,"#,##0.00"),"-","△")&amp;"】"))</f>
        <v>【1.30】</v>
      </c>
      <c r="AT6" s="22">
        <f>IF(AT7="",NA(),AT7)</f>
        <v>357.24</v>
      </c>
      <c r="AU6" s="22">
        <f t="shared" ref="AU6:BC6" si="6">IF(AU7="",NA(),AU7)</f>
        <v>222.25</v>
      </c>
      <c r="AV6" s="22">
        <f t="shared" si="6"/>
        <v>230.22</v>
      </c>
      <c r="AW6" s="22">
        <f t="shared" si="6"/>
        <v>223.02</v>
      </c>
      <c r="AX6" s="22">
        <f t="shared" si="6"/>
        <v>234.59</v>
      </c>
      <c r="AY6" s="22">
        <f t="shared" si="6"/>
        <v>359.47</v>
      </c>
      <c r="AZ6" s="22">
        <f t="shared" si="6"/>
        <v>369.69</v>
      </c>
      <c r="BA6" s="22">
        <f t="shared" si="6"/>
        <v>379.08</v>
      </c>
      <c r="BB6" s="22">
        <f t="shared" si="6"/>
        <v>367.55</v>
      </c>
      <c r="BC6" s="22">
        <f t="shared" si="6"/>
        <v>378.56</v>
      </c>
      <c r="BD6" s="21" t="str">
        <f>IF(BD7="","",IF(BD7="-","【-】","【"&amp;SUBSTITUTE(TEXT(BD7,"#,##0.00"),"-","△")&amp;"】"))</f>
        <v>【261.51】</v>
      </c>
      <c r="BE6" s="22">
        <f>IF(BE7="",NA(),BE7)</f>
        <v>153.91</v>
      </c>
      <c r="BF6" s="22">
        <f t="shared" ref="BF6:BN6" si="7">IF(BF7="",NA(),BF7)</f>
        <v>402.24</v>
      </c>
      <c r="BG6" s="22">
        <f t="shared" si="7"/>
        <v>373.3</v>
      </c>
      <c r="BH6" s="22">
        <f t="shared" si="7"/>
        <v>328.18</v>
      </c>
      <c r="BI6" s="22">
        <f t="shared" si="7"/>
        <v>277.55</v>
      </c>
      <c r="BJ6" s="22">
        <f t="shared" si="7"/>
        <v>401.79</v>
      </c>
      <c r="BK6" s="22">
        <f t="shared" si="7"/>
        <v>402.99</v>
      </c>
      <c r="BL6" s="22">
        <f t="shared" si="7"/>
        <v>398.98</v>
      </c>
      <c r="BM6" s="22">
        <f t="shared" si="7"/>
        <v>418.68</v>
      </c>
      <c r="BN6" s="22">
        <f t="shared" si="7"/>
        <v>395.68</v>
      </c>
      <c r="BO6" s="21" t="str">
        <f>IF(BO7="","",IF(BO7="-","【-】","【"&amp;SUBSTITUTE(TEXT(BO7,"#,##0.00"),"-","△")&amp;"】"))</f>
        <v>【265.16】</v>
      </c>
      <c r="BP6" s="22">
        <f>IF(BP7="",NA(),BP7)</f>
        <v>87.85</v>
      </c>
      <c r="BQ6" s="22">
        <f t="shared" ref="BQ6:BY6" si="8">IF(BQ7="",NA(),BQ7)</f>
        <v>75.05</v>
      </c>
      <c r="BR6" s="22">
        <f t="shared" si="8"/>
        <v>98.77</v>
      </c>
      <c r="BS6" s="22">
        <f t="shared" si="8"/>
        <v>81.680000000000007</v>
      </c>
      <c r="BT6" s="22">
        <f t="shared" si="8"/>
        <v>76.849999999999994</v>
      </c>
      <c r="BU6" s="22">
        <f t="shared" si="8"/>
        <v>100.12</v>
      </c>
      <c r="BV6" s="22">
        <f t="shared" si="8"/>
        <v>98.66</v>
      </c>
      <c r="BW6" s="22">
        <f t="shared" si="8"/>
        <v>98.64</v>
      </c>
      <c r="BX6" s="22">
        <f t="shared" si="8"/>
        <v>94.78</v>
      </c>
      <c r="BY6" s="22">
        <f t="shared" si="8"/>
        <v>97.59</v>
      </c>
      <c r="BZ6" s="21" t="str">
        <f>IF(BZ7="","",IF(BZ7="-","【-】","【"&amp;SUBSTITUTE(TEXT(BZ7,"#,##0.00"),"-","△")&amp;"】"))</f>
        <v>【102.35】</v>
      </c>
      <c r="CA6" s="22">
        <f>IF(CA7="",NA(),CA7)</f>
        <v>133.61000000000001</v>
      </c>
      <c r="CB6" s="22">
        <f t="shared" ref="CB6:CJ6" si="9">IF(CB7="",NA(),CB7)</f>
        <v>181.36</v>
      </c>
      <c r="CC6" s="22">
        <f t="shared" si="9"/>
        <v>138.77000000000001</v>
      </c>
      <c r="CD6" s="22">
        <f t="shared" si="9"/>
        <v>168.25</v>
      </c>
      <c r="CE6" s="22">
        <f t="shared" si="9"/>
        <v>178.03</v>
      </c>
      <c r="CF6" s="22">
        <f t="shared" si="9"/>
        <v>174.97</v>
      </c>
      <c r="CG6" s="22">
        <f t="shared" si="9"/>
        <v>178.59</v>
      </c>
      <c r="CH6" s="22">
        <f t="shared" si="9"/>
        <v>178.92</v>
      </c>
      <c r="CI6" s="22">
        <f t="shared" si="9"/>
        <v>181.3</v>
      </c>
      <c r="CJ6" s="22">
        <f t="shared" si="9"/>
        <v>181.71</v>
      </c>
      <c r="CK6" s="21" t="str">
        <f>IF(CK7="","",IF(CK7="-","【-】","【"&amp;SUBSTITUTE(TEXT(CK7,"#,##0.00"),"-","△")&amp;"】"))</f>
        <v>【167.74】</v>
      </c>
      <c r="CL6" s="22">
        <f>IF(CL7="",NA(),CL7)</f>
        <v>69.48</v>
      </c>
      <c r="CM6" s="22">
        <f t="shared" ref="CM6:CU6" si="10">IF(CM7="",NA(),CM7)</f>
        <v>64.59</v>
      </c>
      <c r="CN6" s="22">
        <f t="shared" si="10"/>
        <v>61.57</v>
      </c>
      <c r="CO6" s="22">
        <f t="shared" si="10"/>
        <v>61</v>
      </c>
      <c r="CP6" s="22">
        <f t="shared" si="10"/>
        <v>61.62</v>
      </c>
      <c r="CQ6" s="22">
        <f t="shared" si="10"/>
        <v>55.63</v>
      </c>
      <c r="CR6" s="22">
        <f t="shared" si="10"/>
        <v>55.03</v>
      </c>
      <c r="CS6" s="22">
        <f t="shared" si="10"/>
        <v>55.14</v>
      </c>
      <c r="CT6" s="22">
        <f t="shared" si="10"/>
        <v>55.89</v>
      </c>
      <c r="CU6" s="22">
        <f t="shared" si="10"/>
        <v>55.72</v>
      </c>
      <c r="CV6" s="21" t="str">
        <f>IF(CV7="","",IF(CV7="-","【-】","【"&amp;SUBSTITUTE(TEXT(CV7,"#,##0.00"),"-","△")&amp;"】"))</f>
        <v>【60.29】</v>
      </c>
      <c r="CW6" s="22">
        <f>IF(CW7="",NA(),CW7)</f>
        <v>89.36</v>
      </c>
      <c r="CX6" s="22">
        <f t="shared" ref="CX6:DF6" si="11">IF(CX7="",NA(),CX7)</f>
        <v>85.22</v>
      </c>
      <c r="CY6" s="22">
        <f t="shared" si="11"/>
        <v>83.79</v>
      </c>
      <c r="CZ6" s="22">
        <f t="shared" si="11"/>
        <v>83.07</v>
      </c>
      <c r="DA6" s="22">
        <f t="shared" si="11"/>
        <v>82.05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59.66</v>
      </c>
      <c r="DI6" s="22">
        <f t="shared" ref="DI6:DQ6" si="12">IF(DI7="",NA(),DI7)</f>
        <v>42.45</v>
      </c>
      <c r="DJ6" s="22">
        <f t="shared" si="12"/>
        <v>44.91</v>
      </c>
      <c r="DK6" s="22">
        <f t="shared" si="12"/>
        <v>47.18</v>
      </c>
      <c r="DL6" s="22">
        <f t="shared" si="12"/>
        <v>49.41</v>
      </c>
      <c r="DM6" s="22">
        <f t="shared" si="12"/>
        <v>48.05</v>
      </c>
      <c r="DN6" s="22">
        <f t="shared" si="12"/>
        <v>48.87</v>
      </c>
      <c r="DO6" s="22">
        <f t="shared" si="12"/>
        <v>49.92</v>
      </c>
      <c r="DP6" s="22">
        <f t="shared" si="12"/>
        <v>50.63</v>
      </c>
      <c r="DQ6" s="22">
        <f t="shared" si="12"/>
        <v>51.29</v>
      </c>
      <c r="DR6" s="21" t="str">
        <f>IF(DR7="","",IF(DR7="-","【-】","【"&amp;SUBSTITUTE(TEXT(DR7,"#,##0.00"),"-","△")&amp;"】"))</f>
        <v>【50.88】</v>
      </c>
      <c r="DS6" s="22">
        <f>IF(DS7="",NA(),DS7)</f>
        <v>8.48</v>
      </c>
      <c r="DT6" s="22">
        <f t="shared" ref="DT6:EB6" si="13">IF(DT7="",NA(),DT7)</f>
        <v>24.44</v>
      </c>
      <c r="DU6" s="22">
        <f t="shared" si="13"/>
        <v>24.51</v>
      </c>
      <c r="DV6" s="22">
        <f t="shared" si="13"/>
        <v>24.75</v>
      </c>
      <c r="DW6" s="22">
        <f t="shared" si="13"/>
        <v>27.39</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1">
        <f t="shared" si="14"/>
        <v>0</v>
      </c>
      <c r="EG6" s="22">
        <f t="shared" si="14"/>
        <v>0.15</v>
      </c>
      <c r="EH6" s="22">
        <f t="shared" si="14"/>
        <v>0.17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422088</v>
      </c>
      <c r="D7" s="24">
        <v>46</v>
      </c>
      <c r="E7" s="24">
        <v>1</v>
      </c>
      <c r="F7" s="24">
        <v>0</v>
      </c>
      <c r="G7" s="24">
        <v>1</v>
      </c>
      <c r="H7" s="24" t="s">
        <v>93</v>
      </c>
      <c r="I7" s="24" t="s">
        <v>94</v>
      </c>
      <c r="J7" s="24" t="s">
        <v>95</v>
      </c>
      <c r="K7" s="24" t="s">
        <v>96</v>
      </c>
      <c r="L7" s="24" t="s">
        <v>97</v>
      </c>
      <c r="M7" s="24" t="s">
        <v>98</v>
      </c>
      <c r="N7" s="25" t="s">
        <v>99</v>
      </c>
      <c r="O7" s="25">
        <v>76.069999999999993</v>
      </c>
      <c r="P7" s="25">
        <v>99.83</v>
      </c>
      <c r="Q7" s="25">
        <v>2524</v>
      </c>
      <c r="R7" s="25">
        <v>21700</v>
      </c>
      <c r="S7" s="25">
        <v>130.55000000000001</v>
      </c>
      <c r="T7" s="25">
        <v>166.22</v>
      </c>
      <c r="U7" s="25">
        <v>21500</v>
      </c>
      <c r="V7" s="25">
        <v>86.5</v>
      </c>
      <c r="W7" s="25">
        <v>248.55</v>
      </c>
      <c r="X7" s="25">
        <v>94.32</v>
      </c>
      <c r="Y7" s="25">
        <v>91.24</v>
      </c>
      <c r="Z7" s="25">
        <v>118.11</v>
      </c>
      <c r="AA7" s="25">
        <v>103.46</v>
      </c>
      <c r="AB7" s="25">
        <v>98.06</v>
      </c>
      <c r="AC7" s="25">
        <v>110.05</v>
      </c>
      <c r="AD7" s="25">
        <v>108.87</v>
      </c>
      <c r="AE7" s="25">
        <v>108.61</v>
      </c>
      <c r="AF7" s="25">
        <v>108.35</v>
      </c>
      <c r="AG7" s="25">
        <v>108.84</v>
      </c>
      <c r="AH7" s="25">
        <v>111.39</v>
      </c>
      <c r="AI7" s="25">
        <v>0</v>
      </c>
      <c r="AJ7" s="25">
        <v>9.33</v>
      </c>
      <c r="AK7" s="25">
        <v>0</v>
      </c>
      <c r="AL7" s="25">
        <v>6.41</v>
      </c>
      <c r="AM7" s="25">
        <v>9.2799999999999994</v>
      </c>
      <c r="AN7" s="25">
        <v>2.64</v>
      </c>
      <c r="AO7" s="25">
        <v>3.16</v>
      </c>
      <c r="AP7" s="25">
        <v>3.59</v>
      </c>
      <c r="AQ7" s="25">
        <v>3.98</v>
      </c>
      <c r="AR7" s="25">
        <v>6.02</v>
      </c>
      <c r="AS7" s="25">
        <v>1.3</v>
      </c>
      <c r="AT7" s="25">
        <v>357.24</v>
      </c>
      <c r="AU7" s="25">
        <v>222.25</v>
      </c>
      <c r="AV7" s="25">
        <v>230.22</v>
      </c>
      <c r="AW7" s="25">
        <v>223.02</v>
      </c>
      <c r="AX7" s="25">
        <v>234.59</v>
      </c>
      <c r="AY7" s="25">
        <v>359.47</v>
      </c>
      <c r="AZ7" s="25">
        <v>369.69</v>
      </c>
      <c r="BA7" s="25">
        <v>379.08</v>
      </c>
      <c r="BB7" s="25">
        <v>367.55</v>
      </c>
      <c r="BC7" s="25">
        <v>378.56</v>
      </c>
      <c r="BD7" s="25">
        <v>261.51</v>
      </c>
      <c r="BE7" s="25">
        <v>153.91</v>
      </c>
      <c r="BF7" s="25">
        <v>402.24</v>
      </c>
      <c r="BG7" s="25">
        <v>373.3</v>
      </c>
      <c r="BH7" s="25">
        <v>328.18</v>
      </c>
      <c r="BI7" s="25">
        <v>277.55</v>
      </c>
      <c r="BJ7" s="25">
        <v>401.79</v>
      </c>
      <c r="BK7" s="25">
        <v>402.99</v>
      </c>
      <c r="BL7" s="25">
        <v>398.98</v>
      </c>
      <c r="BM7" s="25">
        <v>418.68</v>
      </c>
      <c r="BN7" s="25">
        <v>395.68</v>
      </c>
      <c r="BO7" s="25">
        <v>265.16000000000003</v>
      </c>
      <c r="BP7" s="25">
        <v>87.85</v>
      </c>
      <c r="BQ7" s="25">
        <v>75.05</v>
      </c>
      <c r="BR7" s="25">
        <v>98.77</v>
      </c>
      <c r="BS7" s="25">
        <v>81.680000000000007</v>
      </c>
      <c r="BT7" s="25">
        <v>76.849999999999994</v>
      </c>
      <c r="BU7" s="25">
        <v>100.12</v>
      </c>
      <c r="BV7" s="25">
        <v>98.66</v>
      </c>
      <c r="BW7" s="25">
        <v>98.64</v>
      </c>
      <c r="BX7" s="25">
        <v>94.78</v>
      </c>
      <c r="BY7" s="25">
        <v>97.59</v>
      </c>
      <c r="BZ7" s="25">
        <v>102.35</v>
      </c>
      <c r="CA7" s="25">
        <v>133.61000000000001</v>
      </c>
      <c r="CB7" s="25">
        <v>181.36</v>
      </c>
      <c r="CC7" s="25">
        <v>138.77000000000001</v>
      </c>
      <c r="CD7" s="25">
        <v>168.25</v>
      </c>
      <c r="CE7" s="25">
        <v>178.03</v>
      </c>
      <c r="CF7" s="25">
        <v>174.97</v>
      </c>
      <c r="CG7" s="25">
        <v>178.59</v>
      </c>
      <c r="CH7" s="25">
        <v>178.92</v>
      </c>
      <c r="CI7" s="25">
        <v>181.3</v>
      </c>
      <c r="CJ7" s="25">
        <v>181.71</v>
      </c>
      <c r="CK7" s="25">
        <v>167.74</v>
      </c>
      <c r="CL7" s="25">
        <v>69.48</v>
      </c>
      <c r="CM7" s="25">
        <v>64.59</v>
      </c>
      <c r="CN7" s="25">
        <v>61.57</v>
      </c>
      <c r="CO7" s="25">
        <v>61</v>
      </c>
      <c r="CP7" s="25">
        <v>61.62</v>
      </c>
      <c r="CQ7" s="25">
        <v>55.63</v>
      </c>
      <c r="CR7" s="25">
        <v>55.03</v>
      </c>
      <c r="CS7" s="25">
        <v>55.14</v>
      </c>
      <c r="CT7" s="25">
        <v>55.89</v>
      </c>
      <c r="CU7" s="25">
        <v>55.72</v>
      </c>
      <c r="CV7" s="25">
        <v>60.29</v>
      </c>
      <c r="CW7" s="25">
        <v>89.36</v>
      </c>
      <c r="CX7" s="25">
        <v>85.22</v>
      </c>
      <c r="CY7" s="25">
        <v>83.79</v>
      </c>
      <c r="CZ7" s="25">
        <v>83.07</v>
      </c>
      <c r="DA7" s="25">
        <v>82.05</v>
      </c>
      <c r="DB7" s="25">
        <v>82.04</v>
      </c>
      <c r="DC7" s="25">
        <v>81.900000000000006</v>
      </c>
      <c r="DD7" s="25">
        <v>81.39</v>
      </c>
      <c r="DE7" s="25">
        <v>81.27</v>
      </c>
      <c r="DF7" s="25">
        <v>81.260000000000005</v>
      </c>
      <c r="DG7" s="25">
        <v>90.12</v>
      </c>
      <c r="DH7" s="25">
        <v>59.66</v>
      </c>
      <c r="DI7" s="25">
        <v>42.45</v>
      </c>
      <c r="DJ7" s="25">
        <v>44.91</v>
      </c>
      <c r="DK7" s="25">
        <v>47.18</v>
      </c>
      <c r="DL7" s="25">
        <v>49.41</v>
      </c>
      <c r="DM7" s="25">
        <v>48.05</v>
      </c>
      <c r="DN7" s="25">
        <v>48.87</v>
      </c>
      <c r="DO7" s="25">
        <v>49.92</v>
      </c>
      <c r="DP7" s="25">
        <v>50.63</v>
      </c>
      <c r="DQ7" s="25">
        <v>51.29</v>
      </c>
      <c r="DR7" s="25">
        <v>50.88</v>
      </c>
      <c r="DS7" s="25">
        <v>8.48</v>
      </c>
      <c r="DT7" s="25">
        <v>24.44</v>
      </c>
      <c r="DU7" s="25">
        <v>24.51</v>
      </c>
      <c r="DV7" s="25">
        <v>24.75</v>
      </c>
      <c r="DW7" s="25">
        <v>27.39</v>
      </c>
      <c r="DX7" s="25">
        <v>13.39</v>
      </c>
      <c r="DY7" s="25">
        <v>14.85</v>
      </c>
      <c r="DZ7" s="25">
        <v>16.88</v>
      </c>
      <c r="EA7" s="25">
        <v>18.28</v>
      </c>
      <c r="EB7" s="25">
        <v>19.61</v>
      </c>
      <c r="EC7" s="25">
        <v>22.3</v>
      </c>
      <c r="ED7" s="25">
        <v>0</v>
      </c>
      <c r="EE7" s="25">
        <v>0</v>
      </c>
      <c r="EF7" s="25">
        <v>0</v>
      </c>
      <c r="EG7" s="25">
        <v>0.15</v>
      </c>
      <c r="EH7" s="25">
        <v>0.17</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2022-12-01T01:05:49Z</dcterms:created>
  <dcterms:modified xsi:type="dcterms:W3CDTF">2023-01-24T23:24:22Z</dcterms:modified>
  <cp:category/>
</cp:coreProperties>
</file>