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16080\03_温暖化対策班\6．未来環境条例に関すること\未来環境条例\【第15,16条】温室効果ガス排出削減報告\４．集計結果(H20～）\R3実績、計画一覧等\HPへの掲載データ\"/>
    </mc:Choice>
  </mc:AlternateContent>
  <xr:revisionPtr revIDLastSave="0" documentId="13_ncr:1_{E22B8C80-6318-4C93-9BB8-D8A08519AAFA}" xr6:coauthVersionLast="47" xr6:coauthVersionMax="47" xr10:uidLastSave="{00000000-0000-0000-0000-000000000000}"/>
  <bookViews>
    <workbookView xWindow="23880" yWindow="-120" windowWidth="20730" windowHeight="11160" tabRatio="680" xr2:uid="{00000000-000D-0000-FFFF-FFFF00000000}"/>
  </bookViews>
  <sheets>
    <sheet name="一覧表" sheetId="1" r:id="rId1"/>
    <sheet name="製造" sheetId="2" r:id="rId2"/>
    <sheet name="電気・ガス・熱供給" sheetId="4" r:id="rId3"/>
    <sheet name="運輸・郵便" sheetId="5" r:id="rId4"/>
    <sheet name="情報通信" sheetId="24" r:id="rId5"/>
    <sheet name="卸売・小売" sheetId="6" r:id="rId6"/>
    <sheet name="金融・保険" sheetId="7" r:id="rId7"/>
    <sheet name="宿泊・飲食サービス" sheetId="8" r:id="rId8"/>
    <sheet name="生活関連サービス・娯楽" sheetId="9" r:id="rId9"/>
    <sheet name="教育・学習支援" sheetId="10" r:id="rId10"/>
    <sheet name="医療・福祉" sheetId="11" r:id="rId11"/>
    <sheet name="複合サービス" sheetId="12" r:id="rId12"/>
    <sheet name="公務" sheetId="26" r:id="rId13"/>
    <sheet name="その他" sheetId="14" r:id="rId14"/>
    <sheet name="マルキョウ" sheetId="22" r:id="rId15"/>
    <sheet name="病院企業団" sheetId="21" r:id="rId16"/>
    <sheet name="ソニー" sheetId="19" r:id="rId17"/>
    <sheet name="九州スチールｾﾝﾀｰ" sheetId="15" r:id="rId18"/>
    <sheet name="電源開発" sheetId="3" r:id="rId19"/>
    <sheet name="日本遠洋旋網" sheetId="18" r:id="rId20"/>
    <sheet name="山崎製パン" sheetId="28" r:id="rId21"/>
    <sheet name="長崎大学" sheetId="16" r:id="rId22"/>
    <sheet name="日本赤十字社" sheetId="23" r:id="rId23"/>
    <sheet name="九電" sheetId="27" r:id="rId24"/>
    <sheet name="九電送配電" sheetId="17" r:id="rId25"/>
  </sheets>
  <definedNames>
    <definedName name="_xlnm._FilterDatabase" localSheetId="13" hidden="1">その他!$B$1:$V$4</definedName>
    <definedName name="_xlnm._FilterDatabase" localSheetId="10" hidden="1">医療・福祉!$B$1:$V$15</definedName>
    <definedName name="_xlnm._FilterDatabase" localSheetId="0" hidden="1">一覧表!$A$1:$V$121</definedName>
    <definedName name="_xlnm._FilterDatabase" localSheetId="3" hidden="1">運輸・郵便!$B$1:$V$8</definedName>
    <definedName name="_xlnm._FilterDatabase" localSheetId="5" hidden="1">卸売・小売!$B$1:$V$18</definedName>
    <definedName name="_xlnm._FilterDatabase" localSheetId="9" hidden="1">教育・学習支援!$B$1:$V$4</definedName>
    <definedName name="_xlnm._FilterDatabase" localSheetId="6" hidden="1">金融・保険!$B$1:$V$4</definedName>
    <definedName name="_xlnm._FilterDatabase" localSheetId="12" hidden="1">公務!$B$1:$V$24</definedName>
    <definedName name="_xlnm._FilterDatabase" localSheetId="7" hidden="1">宿泊・飲食サービス!$B$1:$V$6</definedName>
    <definedName name="_xlnm._FilterDatabase" localSheetId="4" hidden="1">情報通信!$B$1:$V$6</definedName>
    <definedName name="_xlnm._FilterDatabase" localSheetId="8" hidden="1">生活関連サービス・娯楽!$B$1:$V$8</definedName>
    <definedName name="_xlnm._FilterDatabase" localSheetId="1" hidden="1">製造!$B$1:$V$46</definedName>
    <definedName name="_xlnm._FilterDatabase" localSheetId="2" hidden="1">電気・ガス・熱供給!$B$1:$V$7</definedName>
    <definedName name="_xlnm._FilterDatabase" localSheetId="11" hidden="1">複合サービス!$B$1:$V$6</definedName>
    <definedName name="_xlnm.Print_Area" localSheetId="13">その他!$A$1:$V$5</definedName>
    <definedName name="_xlnm.Print_Area" localSheetId="10">医療・福祉!$A$1:$V$18</definedName>
    <definedName name="_xlnm.Print_Area" localSheetId="0">一覧表!$A$1:$V$121</definedName>
    <definedName name="_xlnm.Print_Area" localSheetId="3">運輸・郵便!$A$1:$V$13</definedName>
    <definedName name="_xlnm.Print_Area" localSheetId="5">卸売・小売!$A$1:$V$19</definedName>
    <definedName name="_xlnm.Print_Area" localSheetId="9">教育・学習支援!$A$1:$V$6</definedName>
    <definedName name="_xlnm.Print_Area" localSheetId="6">金融・保険!$A$1:$V$11</definedName>
    <definedName name="_xlnm.Print_Area" localSheetId="24">九電送配電!$A$1:$L$6</definedName>
    <definedName name="_xlnm.Print_Area" localSheetId="12">公務!$A$1:$V$25</definedName>
    <definedName name="_xlnm.Print_Area" localSheetId="7">宿泊・飲食サービス!$A$1:$V$8</definedName>
    <definedName name="_xlnm.Print_Area" localSheetId="4">情報通信!$A$1:$V$11</definedName>
    <definedName name="_xlnm.Print_Area" localSheetId="8">生活関連サービス・娯楽!$A$1:$V$9</definedName>
    <definedName name="_xlnm.Print_Area" localSheetId="1">製造!$A$1:$V$46</definedName>
    <definedName name="_xlnm.Print_Area" localSheetId="2">電気・ガス・熱供給!$A$1:$V$8</definedName>
    <definedName name="_xlnm.Print_Area" localSheetId="11">複合サービス!$A$1:$V$20</definedName>
    <definedName name="_xlnm.Print_Titles" localSheetId="13">その他!$1:$2</definedName>
    <definedName name="_xlnm.Print_Titles" localSheetId="10">医療・福祉!$1:$2</definedName>
    <definedName name="_xlnm.Print_Titles" localSheetId="0">一覧表!$1:$2</definedName>
    <definedName name="_xlnm.Print_Titles" localSheetId="3">運輸・郵便!$1:$2</definedName>
    <definedName name="_xlnm.Print_Titles" localSheetId="5">卸売・小売!$1:$2</definedName>
    <definedName name="_xlnm.Print_Titles" localSheetId="9">教育・学習支援!$1:$2</definedName>
    <definedName name="_xlnm.Print_Titles" localSheetId="6">金融・保険!$1:$2</definedName>
    <definedName name="_xlnm.Print_Titles" localSheetId="12">公務!$1:$2</definedName>
    <definedName name="_xlnm.Print_Titles" localSheetId="7">宿泊・飲食サービス!$1:$2</definedName>
    <definedName name="_xlnm.Print_Titles" localSheetId="4">情報通信!$1:$2</definedName>
    <definedName name="_xlnm.Print_Titles" localSheetId="8">生活関連サービス・娯楽!$1:$2</definedName>
    <definedName name="_xlnm.Print_Titles" localSheetId="1">製造!$1:$2</definedName>
    <definedName name="_xlnm.Print_Titles" localSheetId="2">電気・ガス・熱供給!$1:$2</definedName>
    <definedName name="_xlnm.Print_Titles" localSheetId="11">複合サービス!$1:$2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20" i="1" l="1"/>
  <c r="M120" i="1"/>
  <c r="L120" i="1"/>
  <c r="V3" i="14"/>
  <c r="U3" i="14"/>
  <c r="T3" i="14"/>
  <c r="S3" i="14"/>
  <c r="R3" i="14"/>
  <c r="Q3" i="14"/>
  <c r="O3" i="14"/>
  <c r="M3" i="14"/>
  <c r="L3" i="14"/>
  <c r="K3" i="14"/>
  <c r="J3" i="14"/>
  <c r="I3" i="14"/>
  <c r="H3" i="14"/>
  <c r="G3" i="14"/>
  <c r="F3" i="14"/>
  <c r="E3" i="14"/>
  <c r="D3" i="14"/>
  <c r="V22" i="26"/>
  <c r="U22" i="26"/>
  <c r="T22" i="26"/>
  <c r="S22" i="26"/>
  <c r="R22" i="26"/>
  <c r="Q22" i="26"/>
  <c r="O22" i="26"/>
  <c r="M22" i="26"/>
  <c r="L22" i="26"/>
  <c r="K22" i="26"/>
  <c r="J22" i="26"/>
  <c r="I22" i="26"/>
  <c r="H22" i="26"/>
  <c r="G22" i="26"/>
  <c r="F22" i="26"/>
  <c r="E22" i="26"/>
  <c r="D22" i="26"/>
  <c r="V18" i="26"/>
  <c r="U18" i="26"/>
  <c r="T18" i="26"/>
  <c r="S18" i="26"/>
  <c r="R18" i="26"/>
  <c r="Q18" i="26"/>
  <c r="O18" i="26"/>
  <c r="M18" i="26"/>
  <c r="L18" i="26"/>
  <c r="K18" i="26"/>
  <c r="J18" i="26"/>
  <c r="I18" i="26"/>
  <c r="H18" i="26"/>
  <c r="G18" i="26"/>
  <c r="F18" i="26"/>
  <c r="E18" i="26"/>
  <c r="D18" i="26"/>
  <c r="V17" i="26"/>
  <c r="U17" i="26"/>
  <c r="T17" i="26"/>
  <c r="S17" i="26"/>
  <c r="R17" i="26"/>
  <c r="Q17" i="26"/>
  <c r="O17" i="26"/>
  <c r="M17" i="26"/>
  <c r="L17" i="26"/>
  <c r="K17" i="26"/>
  <c r="J17" i="26"/>
  <c r="I17" i="26"/>
  <c r="H17" i="26"/>
  <c r="G17" i="26"/>
  <c r="F17" i="26"/>
  <c r="E17" i="26"/>
  <c r="D17" i="26"/>
  <c r="V8" i="26"/>
  <c r="U8" i="26"/>
  <c r="T8" i="26"/>
  <c r="S8" i="26"/>
  <c r="R8" i="26"/>
  <c r="Q8" i="26"/>
  <c r="O8" i="26"/>
  <c r="M8" i="26"/>
  <c r="L8" i="26"/>
  <c r="K8" i="26"/>
  <c r="J8" i="26"/>
  <c r="I8" i="26"/>
  <c r="H8" i="26"/>
  <c r="G8" i="26"/>
  <c r="F8" i="26"/>
  <c r="E8" i="26"/>
  <c r="D8" i="26"/>
  <c r="V15" i="26"/>
  <c r="U15" i="26"/>
  <c r="T15" i="26"/>
  <c r="S15" i="26"/>
  <c r="R15" i="26"/>
  <c r="Q15" i="26"/>
  <c r="O15" i="26"/>
  <c r="M15" i="26"/>
  <c r="L15" i="26"/>
  <c r="K15" i="26"/>
  <c r="J15" i="26"/>
  <c r="I15" i="26"/>
  <c r="H15" i="26"/>
  <c r="G15" i="26"/>
  <c r="F15" i="26"/>
  <c r="E15" i="26"/>
  <c r="D15" i="26"/>
  <c r="V14" i="26"/>
  <c r="U14" i="26"/>
  <c r="T14" i="26"/>
  <c r="S14" i="26"/>
  <c r="R14" i="26"/>
  <c r="Q14" i="26"/>
  <c r="O14" i="26"/>
  <c r="M14" i="26"/>
  <c r="L14" i="26"/>
  <c r="K14" i="26"/>
  <c r="J14" i="26"/>
  <c r="I14" i="26"/>
  <c r="H14" i="26"/>
  <c r="G14" i="26"/>
  <c r="F14" i="26"/>
  <c r="E14" i="26"/>
  <c r="D14" i="26"/>
  <c r="V13" i="26"/>
  <c r="U13" i="26"/>
  <c r="T13" i="26"/>
  <c r="S13" i="26"/>
  <c r="R13" i="26"/>
  <c r="Q13" i="26"/>
  <c r="O13" i="26"/>
  <c r="M13" i="26"/>
  <c r="L13" i="26"/>
  <c r="K13" i="26"/>
  <c r="J13" i="26"/>
  <c r="I13" i="26"/>
  <c r="H13" i="26"/>
  <c r="G13" i="26"/>
  <c r="F13" i="26"/>
  <c r="E13" i="26"/>
  <c r="D13" i="26"/>
  <c r="V12" i="26"/>
  <c r="U12" i="26"/>
  <c r="T12" i="26"/>
  <c r="S12" i="26"/>
  <c r="R12" i="26"/>
  <c r="Q12" i="26"/>
  <c r="O12" i="26"/>
  <c r="M12" i="26"/>
  <c r="L12" i="26"/>
  <c r="K12" i="26"/>
  <c r="J12" i="26"/>
  <c r="I12" i="26"/>
  <c r="H12" i="26"/>
  <c r="G12" i="26"/>
  <c r="F12" i="26"/>
  <c r="E12" i="26"/>
  <c r="D12" i="26"/>
  <c r="V11" i="26"/>
  <c r="U11" i="26"/>
  <c r="T11" i="26"/>
  <c r="S11" i="26"/>
  <c r="R11" i="26"/>
  <c r="Q11" i="26"/>
  <c r="O11" i="26"/>
  <c r="M11" i="26"/>
  <c r="L11" i="26"/>
  <c r="K11" i="26"/>
  <c r="J11" i="26"/>
  <c r="I11" i="26"/>
  <c r="H11" i="26"/>
  <c r="G11" i="26"/>
  <c r="F11" i="26"/>
  <c r="E11" i="26"/>
  <c r="D11" i="26"/>
  <c r="V10" i="26"/>
  <c r="U10" i="26"/>
  <c r="T10" i="26"/>
  <c r="S10" i="26"/>
  <c r="R10" i="26"/>
  <c r="Q10" i="26"/>
  <c r="O10" i="26"/>
  <c r="M10" i="26"/>
  <c r="L10" i="26"/>
  <c r="K10" i="26"/>
  <c r="J10" i="26"/>
  <c r="I10" i="26"/>
  <c r="H10" i="26"/>
  <c r="G10" i="26"/>
  <c r="F10" i="26"/>
  <c r="E10" i="26"/>
  <c r="D10" i="26"/>
  <c r="V9" i="26"/>
  <c r="U9" i="26"/>
  <c r="T9" i="26"/>
  <c r="S9" i="26"/>
  <c r="R9" i="26"/>
  <c r="Q9" i="26"/>
  <c r="O9" i="26"/>
  <c r="M9" i="26"/>
  <c r="L9" i="26"/>
  <c r="K9" i="26"/>
  <c r="J9" i="26"/>
  <c r="I9" i="26"/>
  <c r="H9" i="26"/>
  <c r="G9" i="26"/>
  <c r="F9" i="26"/>
  <c r="E9" i="26"/>
  <c r="D9" i="26"/>
  <c r="V20" i="26"/>
  <c r="T20" i="26"/>
  <c r="R20" i="26"/>
  <c r="Q20" i="26"/>
  <c r="O20" i="26"/>
  <c r="M20" i="26"/>
  <c r="L20" i="26"/>
  <c r="K20" i="26"/>
  <c r="J20" i="26"/>
  <c r="I20" i="26"/>
  <c r="H20" i="26"/>
  <c r="G20" i="26"/>
  <c r="F20" i="26"/>
  <c r="E20" i="26"/>
  <c r="D20" i="26"/>
  <c r="V19" i="26"/>
  <c r="T19" i="26"/>
  <c r="R19" i="26"/>
  <c r="Q19" i="26"/>
  <c r="O19" i="26"/>
  <c r="M19" i="26"/>
  <c r="L19" i="26"/>
  <c r="K19" i="26"/>
  <c r="J19" i="26"/>
  <c r="I19" i="26"/>
  <c r="H19" i="26"/>
  <c r="G19" i="26"/>
  <c r="F19" i="26"/>
  <c r="E19" i="26"/>
  <c r="D19" i="26"/>
  <c r="V23" i="26"/>
  <c r="T23" i="26"/>
  <c r="R23" i="26"/>
  <c r="Q23" i="26"/>
  <c r="O23" i="26"/>
  <c r="M23" i="26"/>
  <c r="L23" i="26"/>
  <c r="K23" i="26"/>
  <c r="J23" i="26"/>
  <c r="I23" i="26"/>
  <c r="H23" i="26"/>
  <c r="G23" i="26"/>
  <c r="F23" i="26"/>
  <c r="E23" i="26"/>
  <c r="D23" i="26"/>
  <c r="V3" i="26"/>
  <c r="U3" i="26"/>
  <c r="T3" i="26"/>
  <c r="S3" i="26"/>
  <c r="R3" i="26"/>
  <c r="Q3" i="26"/>
  <c r="O3" i="26"/>
  <c r="M3" i="26"/>
  <c r="L3" i="26"/>
  <c r="K3" i="26"/>
  <c r="J3" i="26"/>
  <c r="I3" i="26"/>
  <c r="H3" i="26"/>
  <c r="G3" i="26"/>
  <c r="F3" i="26"/>
  <c r="E3" i="26"/>
  <c r="D3" i="26"/>
  <c r="V16" i="26"/>
  <c r="U16" i="26"/>
  <c r="T16" i="26"/>
  <c r="S16" i="26"/>
  <c r="R16" i="26"/>
  <c r="Q16" i="26"/>
  <c r="O16" i="26"/>
  <c r="M16" i="26"/>
  <c r="L16" i="26"/>
  <c r="K16" i="26"/>
  <c r="J16" i="26"/>
  <c r="I16" i="26"/>
  <c r="H16" i="26"/>
  <c r="G16" i="26"/>
  <c r="F16" i="26"/>
  <c r="E16" i="26"/>
  <c r="D16" i="26"/>
  <c r="V7" i="26"/>
  <c r="U7" i="26"/>
  <c r="T7" i="26"/>
  <c r="S7" i="26"/>
  <c r="R7" i="26"/>
  <c r="Q7" i="26"/>
  <c r="O7" i="26"/>
  <c r="M7" i="26"/>
  <c r="L7" i="26"/>
  <c r="K7" i="26"/>
  <c r="J7" i="26"/>
  <c r="I7" i="26"/>
  <c r="H7" i="26"/>
  <c r="G7" i="26"/>
  <c r="F7" i="26"/>
  <c r="E7" i="26"/>
  <c r="D7" i="26"/>
  <c r="V6" i="26"/>
  <c r="U6" i="26"/>
  <c r="T6" i="26"/>
  <c r="S6" i="26"/>
  <c r="R6" i="26"/>
  <c r="Q6" i="26"/>
  <c r="O6" i="26"/>
  <c r="M6" i="26"/>
  <c r="L6" i="26"/>
  <c r="K6" i="26"/>
  <c r="J6" i="26"/>
  <c r="I6" i="26"/>
  <c r="H6" i="26"/>
  <c r="G6" i="26"/>
  <c r="F6" i="26"/>
  <c r="E6" i="26"/>
  <c r="D6" i="26"/>
  <c r="V5" i="26"/>
  <c r="U5" i="26"/>
  <c r="T5" i="26"/>
  <c r="S5" i="26"/>
  <c r="R5" i="26"/>
  <c r="Q5" i="26"/>
  <c r="O5" i="26"/>
  <c r="M5" i="26"/>
  <c r="L5" i="26"/>
  <c r="K5" i="26"/>
  <c r="J5" i="26"/>
  <c r="I5" i="26"/>
  <c r="H5" i="26"/>
  <c r="G5" i="26"/>
  <c r="F5" i="26"/>
  <c r="E5" i="26"/>
  <c r="D5" i="26"/>
  <c r="V4" i="26"/>
  <c r="U4" i="26"/>
  <c r="T4" i="26"/>
  <c r="S4" i="26"/>
  <c r="R4" i="26"/>
  <c r="Q4" i="26"/>
  <c r="O4" i="26"/>
  <c r="M4" i="26"/>
  <c r="L4" i="26"/>
  <c r="K4" i="26"/>
  <c r="J4" i="26"/>
  <c r="I4" i="26"/>
  <c r="H4" i="26"/>
  <c r="G4" i="26"/>
  <c r="F4" i="26"/>
  <c r="E4" i="26"/>
  <c r="D4" i="26"/>
  <c r="V21" i="26"/>
  <c r="U21" i="26"/>
  <c r="T21" i="26"/>
  <c r="S21" i="26"/>
  <c r="R21" i="26"/>
  <c r="Q21" i="26"/>
  <c r="O21" i="26"/>
  <c r="M21" i="26"/>
  <c r="L21" i="26"/>
  <c r="K21" i="26"/>
  <c r="J21" i="26"/>
  <c r="I21" i="26"/>
  <c r="H21" i="26"/>
  <c r="G21" i="26"/>
  <c r="F21" i="26"/>
  <c r="E21" i="26"/>
  <c r="D21" i="26"/>
  <c r="V4" i="12"/>
  <c r="U4" i="12"/>
  <c r="T4" i="12"/>
  <c r="S4" i="12"/>
  <c r="R4" i="12"/>
  <c r="Q4" i="12"/>
  <c r="O4" i="12"/>
  <c r="M4" i="12"/>
  <c r="L4" i="12"/>
  <c r="K4" i="12"/>
  <c r="J4" i="12"/>
  <c r="I4" i="12"/>
  <c r="H4" i="12"/>
  <c r="G4" i="12"/>
  <c r="F4" i="12"/>
  <c r="E4" i="12"/>
  <c r="D4" i="12"/>
  <c r="V5" i="12"/>
  <c r="U5" i="12"/>
  <c r="T5" i="12"/>
  <c r="S5" i="12"/>
  <c r="R5" i="12"/>
  <c r="Q5" i="12"/>
  <c r="O5" i="12"/>
  <c r="M5" i="12"/>
  <c r="L5" i="12"/>
  <c r="K5" i="12"/>
  <c r="J5" i="12"/>
  <c r="I5" i="12"/>
  <c r="H5" i="12"/>
  <c r="G5" i="12"/>
  <c r="F5" i="12"/>
  <c r="E5" i="12"/>
  <c r="D5" i="12"/>
  <c r="V3" i="12"/>
  <c r="T3" i="12"/>
  <c r="R3" i="12"/>
  <c r="Q3" i="12"/>
  <c r="O3" i="12"/>
  <c r="M3" i="12"/>
  <c r="L3" i="12"/>
  <c r="K3" i="12"/>
  <c r="J3" i="12"/>
  <c r="I3" i="12"/>
  <c r="H3" i="12"/>
  <c r="G3" i="12"/>
  <c r="F3" i="12"/>
  <c r="E3" i="12"/>
  <c r="D3" i="12"/>
  <c r="V14" i="11"/>
  <c r="U14" i="11"/>
  <c r="T14" i="11"/>
  <c r="S14" i="11"/>
  <c r="R14" i="11"/>
  <c r="Q14" i="11"/>
  <c r="O14" i="11"/>
  <c r="M14" i="11"/>
  <c r="L14" i="11"/>
  <c r="K14" i="11"/>
  <c r="J14" i="11"/>
  <c r="I14" i="11"/>
  <c r="H14" i="11"/>
  <c r="G14" i="11"/>
  <c r="F14" i="11"/>
  <c r="E14" i="11"/>
  <c r="D14" i="11"/>
  <c r="V13" i="11"/>
  <c r="U13" i="11"/>
  <c r="T13" i="11"/>
  <c r="S13" i="11"/>
  <c r="R13" i="11"/>
  <c r="Q13" i="11"/>
  <c r="O13" i="11"/>
  <c r="M13" i="11"/>
  <c r="L13" i="11"/>
  <c r="K13" i="11"/>
  <c r="J13" i="11"/>
  <c r="I13" i="11"/>
  <c r="H13" i="11"/>
  <c r="G13" i="11"/>
  <c r="F13" i="11"/>
  <c r="E13" i="11"/>
  <c r="D13" i="11"/>
  <c r="V12" i="11"/>
  <c r="T12" i="11"/>
  <c r="R12" i="11"/>
  <c r="Q12" i="11"/>
  <c r="P12" i="11"/>
  <c r="O12" i="11"/>
  <c r="N12" i="11"/>
  <c r="M12" i="11"/>
  <c r="L12" i="11"/>
  <c r="K12" i="11"/>
  <c r="J12" i="11"/>
  <c r="I12" i="11"/>
  <c r="H12" i="11"/>
  <c r="G12" i="11"/>
  <c r="F12" i="11"/>
  <c r="E12" i="11"/>
  <c r="D12" i="11"/>
  <c r="V3" i="11"/>
  <c r="T3" i="11"/>
  <c r="R3" i="11"/>
  <c r="Q3" i="11"/>
  <c r="O3" i="11"/>
  <c r="M3" i="11"/>
  <c r="L3" i="11"/>
  <c r="K3" i="11"/>
  <c r="J3" i="11"/>
  <c r="I3" i="11"/>
  <c r="H3" i="11"/>
  <c r="G3" i="11"/>
  <c r="F3" i="11"/>
  <c r="E3" i="11"/>
  <c r="D3" i="11"/>
  <c r="V11" i="11"/>
  <c r="U11" i="11"/>
  <c r="T11" i="11"/>
  <c r="S11" i="11"/>
  <c r="R11" i="11"/>
  <c r="Q11" i="11"/>
  <c r="O11" i="11"/>
  <c r="M11" i="11"/>
  <c r="L11" i="11"/>
  <c r="K11" i="11"/>
  <c r="J11" i="11"/>
  <c r="I11" i="11"/>
  <c r="H11" i="11"/>
  <c r="G11" i="11"/>
  <c r="F11" i="11"/>
  <c r="E11" i="11"/>
  <c r="D11" i="11"/>
  <c r="V10" i="11"/>
  <c r="T10" i="11"/>
  <c r="R10" i="11"/>
  <c r="Q10" i="11"/>
  <c r="P10" i="11"/>
  <c r="O10" i="11"/>
  <c r="N10" i="11"/>
  <c r="M10" i="11"/>
  <c r="L10" i="11"/>
  <c r="K10" i="11"/>
  <c r="J10" i="11"/>
  <c r="I10" i="11"/>
  <c r="H10" i="11"/>
  <c r="G10" i="11"/>
  <c r="F10" i="11"/>
  <c r="E10" i="11"/>
  <c r="D10" i="11"/>
  <c r="V9" i="11"/>
  <c r="U9" i="11"/>
  <c r="T9" i="11"/>
  <c r="S9" i="11"/>
  <c r="R9" i="11"/>
  <c r="Q9" i="11"/>
  <c r="O9" i="11"/>
  <c r="M9" i="11"/>
  <c r="L9" i="11"/>
  <c r="K9" i="11"/>
  <c r="J9" i="11"/>
  <c r="I9" i="11"/>
  <c r="H9" i="11"/>
  <c r="G9" i="11"/>
  <c r="F9" i="11"/>
  <c r="E9" i="11"/>
  <c r="D9" i="11"/>
  <c r="V7" i="11"/>
  <c r="U7" i="11"/>
  <c r="T7" i="11"/>
  <c r="S7" i="11"/>
  <c r="R7" i="11"/>
  <c r="Q7" i="11"/>
  <c r="O7" i="11"/>
  <c r="M7" i="11"/>
  <c r="L7" i="11"/>
  <c r="K7" i="11"/>
  <c r="J7" i="11"/>
  <c r="I7" i="11"/>
  <c r="H7" i="11"/>
  <c r="G7" i="11"/>
  <c r="F7" i="11"/>
  <c r="E7" i="11"/>
  <c r="D7" i="11"/>
  <c r="V6" i="11"/>
  <c r="U6" i="11"/>
  <c r="T6" i="11"/>
  <c r="S6" i="11"/>
  <c r="R6" i="11"/>
  <c r="Q6" i="11"/>
  <c r="O6" i="11"/>
  <c r="M6" i="11"/>
  <c r="L6" i="11"/>
  <c r="K6" i="11"/>
  <c r="J6" i="11"/>
  <c r="I6" i="11"/>
  <c r="H6" i="11"/>
  <c r="G6" i="11"/>
  <c r="F6" i="11"/>
  <c r="E6" i="11"/>
  <c r="D6" i="11"/>
  <c r="V5" i="11"/>
  <c r="T5" i="11"/>
  <c r="R5" i="11"/>
  <c r="Q5" i="11"/>
  <c r="O5" i="11"/>
  <c r="N5" i="11"/>
  <c r="M5" i="11"/>
  <c r="L5" i="11"/>
  <c r="K5" i="11"/>
  <c r="J5" i="11"/>
  <c r="I5" i="11"/>
  <c r="H5" i="11"/>
  <c r="G5" i="11"/>
  <c r="F5" i="11"/>
  <c r="E5" i="11"/>
  <c r="D5" i="11"/>
  <c r="V4" i="11"/>
  <c r="U4" i="11"/>
  <c r="T4" i="11"/>
  <c r="S4" i="11"/>
  <c r="R4" i="11"/>
  <c r="Q4" i="11"/>
  <c r="O4" i="11"/>
  <c r="M4" i="11"/>
  <c r="L4" i="11"/>
  <c r="K4" i="11"/>
  <c r="J4" i="11"/>
  <c r="I4" i="11"/>
  <c r="H4" i="11"/>
  <c r="G4" i="11"/>
  <c r="F4" i="11"/>
  <c r="E4" i="11"/>
  <c r="D4" i="11"/>
  <c r="V8" i="11"/>
  <c r="U8" i="11"/>
  <c r="T8" i="11"/>
  <c r="S8" i="11"/>
  <c r="R8" i="11"/>
  <c r="Q8" i="11"/>
  <c r="O8" i="11"/>
  <c r="M8" i="11"/>
  <c r="L8" i="11"/>
  <c r="K8" i="11"/>
  <c r="J8" i="11"/>
  <c r="I8" i="11"/>
  <c r="H8" i="11"/>
  <c r="G8" i="11"/>
  <c r="F8" i="11"/>
  <c r="E8" i="11"/>
  <c r="D8" i="11"/>
  <c r="V3" i="10"/>
  <c r="T3" i="10"/>
  <c r="R3" i="10"/>
  <c r="Q3" i="10"/>
  <c r="O3" i="10"/>
  <c r="N3" i="10"/>
  <c r="M3" i="10"/>
  <c r="L3" i="10"/>
  <c r="K3" i="10"/>
  <c r="J3" i="10"/>
  <c r="I3" i="10"/>
  <c r="H3" i="10"/>
  <c r="G3" i="10"/>
  <c r="F3" i="10"/>
  <c r="E3" i="10"/>
  <c r="D3" i="10"/>
  <c r="V4" i="9"/>
  <c r="U4" i="9"/>
  <c r="T4" i="9"/>
  <c r="S4" i="9"/>
  <c r="R4" i="9"/>
  <c r="Q4" i="9"/>
  <c r="O4" i="9"/>
  <c r="M4" i="9"/>
  <c r="L4" i="9"/>
  <c r="K4" i="9"/>
  <c r="J4" i="9"/>
  <c r="I4" i="9"/>
  <c r="H4" i="9"/>
  <c r="G4" i="9"/>
  <c r="F4" i="9"/>
  <c r="E4" i="9"/>
  <c r="D4" i="9"/>
  <c r="V3" i="9"/>
  <c r="U3" i="9"/>
  <c r="T3" i="9"/>
  <c r="S3" i="9"/>
  <c r="R3" i="9"/>
  <c r="Q3" i="9"/>
  <c r="O3" i="9"/>
  <c r="M3" i="9"/>
  <c r="L3" i="9"/>
  <c r="K3" i="9"/>
  <c r="J3" i="9"/>
  <c r="I3" i="9"/>
  <c r="H3" i="9"/>
  <c r="G3" i="9"/>
  <c r="F3" i="9"/>
  <c r="E3" i="9"/>
  <c r="D3" i="9"/>
  <c r="V6" i="9"/>
  <c r="U6" i="9"/>
  <c r="T6" i="9"/>
  <c r="S6" i="9"/>
  <c r="R6" i="9"/>
  <c r="Q6" i="9"/>
  <c r="O6" i="9"/>
  <c r="M6" i="9"/>
  <c r="L6" i="9"/>
  <c r="K6" i="9"/>
  <c r="J6" i="9"/>
  <c r="I6" i="9"/>
  <c r="H6" i="9"/>
  <c r="G6" i="9"/>
  <c r="F6" i="9"/>
  <c r="E6" i="9"/>
  <c r="D6" i="9"/>
  <c r="V5" i="9"/>
  <c r="T5" i="9"/>
  <c r="R5" i="9"/>
  <c r="Q5" i="9"/>
  <c r="P5" i="9"/>
  <c r="O5" i="9"/>
  <c r="N5" i="9"/>
  <c r="M5" i="9"/>
  <c r="L5" i="9"/>
  <c r="K5" i="9"/>
  <c r="J5" i="9"/>
  <c r="I5" i="9"/>
  <c r="H5" i="9"/>
  <c r="G5" i="9"/>
  <c r="F5" i="9"/>
  <c r="E5" i="9"/>
  <c r="D5" i="9"/>
  <c r="V7" i="9"/>
  <c r="U7" i="9"/>
  <c r="T7" i="9"/>
  <c r="S7" i="9"/>
  <c r="R7" i="9"/>
  <c r="Q7" i="9"/>
  <c r="O7" i="9"/>
  <c r="M7" i="9"/>
  <c r="L7" i="9"/>
  <c r="K7" i="9"/>
  <c r="J7" i="9"/>
  <c r="I7" i="9"/>
  <c r="H7" i="9"/>
  <c r="G7" i="9"/>
  <c r="F7" i="9"/>
  <c r="E7" i="9"/>
  <c r="D7" i="9"/>
  <c r="V5" i="8"/>
  <c r="U5" i="8"/>
  <c r="T5" i="8"/>
  <c r="S5" i="8"/>
  <c r="R5" i="8"/>
  <c r="Q5" i="8"/>
  <c r="O5" i="8"/>
  <c r="M5" i="8"/>
  <c r="L5" i="8"/>
  <c r="K5" i="8"/>
  <c r="J5" i="8"/>
  <c r="I5" i="8"/>
  <c r="H5" i="8"/>
  <c r="G5" i="8"/>
  <c r="F5" i="8"/>
  <c r="E5" i="8"/>
  <c r="D5" i="8"/>
  <c r="V4" i="8"/>
  <c r="T4" i="8"/>
  <c r="R4" i="8"/>
  <c r="Q4" i="8"/>
  <c r="O4" i="8"/>
  <c r="M4" i="8"/>
  <c r="L4" i="8"/>
  <c r="K4" i="8"/>
  <c r="J4" i="8"/>
  <c r="I4" i="8"/>
  <c r="H4" i="8"/>
  <c r="G4" i="8"/>
  <c r="F4" i="8"/>
  <c r="E4" i="8"/>
  <c r="D4" i="8"/>
  <c r="V3" i="8"/>
  <c r="U3" i="8"/>
  <c r="T3" i="8"/>
  <c r="S3" i="8"/>
  <c r="R3" i="8"/>
  <c r="Q3" i="8"/>
  <c r="O3" i="8"/>
  <c r="M3" i="8"/>
  <c r="L3" i="8"/>
  <c r="K3" i="8"/>
  <c r="J3" i="8"/>
  <c r="I3" i="8"/>
  <c r="H3" i="8"/>
  <c r="G3" i="8"/>
  <c r="F3" i="8"/>
  <c r="E3" i="8"/>
  <c r="D3" i="8"/>
  <c r="V3" i="7"/>
  <c r="T3" i="7"/>
  <c r="R3" i="7"/>
  <c r="Q3" i="7"/>
  <c r="P3" i="7"/>
  <c r="O3" i="7"/>
  <c r="N3" i="7"/>
  <c r="M3" i="7"/>
  <c r="L3" i="7"/>
  <c r="K3" i="7"/>
  <c r="J3" i="7"/>
  <c r="I3" i="7"/>
  <c r="H3" i="7"/>
  <c r="G3" i="7"/>
  <c r="F3" i="7"/>
  <c r="E3" i="7"/>
  <c r="D3" i="7"/>
  <c r="V16" i="6"/>
  <c r="T16" i="6"/>
  <c r="R16" i="6"/>
  <c r="Q16" i="6"/>
  <c r="O16" i="6"/>
  <c r="M16" i="6"/>
  <c r="L16" i="6"/>
  <c r="K16" i="6"/>
  <c r="J16" i="6"/>
  <c r="I16" i="6"/>
  <c r="H16" i="6"/>
  <c r="G16" i="6"/>
  <c r="F16" i="6"/>
  <c r="E16" i="6"/>
  <c r="D16" i="6"/>
  <c r="V8" i="6"/>
  <c r="T8" i="6"/>
  <c r="R8" i="6"/>
  <c r="Q8" i="6"/>
  <c r="P8" i="6"/>
  <c r="O8" i="6"/>
  <c r="N8" i="6"/>
  <c r="M8" i="6"/>
  <c r="L8" i="6"/>
  <c r="K8" i="6"/>
  <c r="J8" i="6"/>
  <c r="I8" i="6"/>
  <c r="H8" i="6"/>
  <c r="G8" i="6"/>
  <c r="F8" i="6"/>
  <c r="E8" i="6"/>
  <c r="D8" i="6"/>
  <c r="V15" i="6"/>
  <c r="U15" i="6"/>
  <c r="T15" i="6"/>
  <c r="S15" i="6"/>
  <c r="R15" i="6"/>
  <c r="Q15" i="6"/>
  <c r="O15" i="6"/>
  <c r="M15" i="6"/>
  <c r="L15" i="6"/>
  <c r="K15" i="6"/>
  <c r="J15" i="6"/>
  <c r="I15" i="6"/>
  <c r="H15" i="6"/>
  <c r="G15" i="6"/>
  <c r="F15" i="6"/>
  <c r="E15" i="6"/>
  <c r="D15" i="6"/>
  <c r="V14" i="6"/>
  <c r="U14" i="6"/>
  <c r="T14" i="6"/>
  <c r="S14" i="6"/>
  <c r="R14" i="6"/>
  <c r="Q14" i="6"/>
  <c r="O14" i="6"/>
  <c r="M14" i="6"/>
  <c r="L14" i="6"/>
  <c r="K14" i="6"/>
  <c r="J14" i="6"/>
  <c r="I14" i="6"/>
  <c r="H14" i="6"/>
  <c r="G14" i="6"/>
  <c r="F14" i="6"/>
  <c r="E14" i="6"/>
  <c r="D14" i="6"/>
  <c r="V7" i="6"/>
  <c r="T7" i="6"/>
  <c r="R7" i="6"/>
  <c r="Q7" i="6"/>
  <c r="O7" i="6"/>
  <c r="N7" i="6"/>
  <c r="M7" i="6"/>
  <c r="L7" i="6"/>
  <c r="K7" i="6"/>
  <c r="J7" i="6"/>
  <c r="I7" i="6"/>
  <c r="H7" i="6"/>
  <c r="G7" i="6"/>
  <c r="F7" i="6"/>
  <c r="E7" i="6"/>
  <c r="D7" i="6"/>
  <c r="V12" i="6"/>
  <c r="U12" i="6"/>
  <c r="T12" i="6"/>
  <c r="S12" i="6"/>
  <c r="R12" i="6"/>
  <c r="Q12" i="6"/>
  <c r="O12" i="6"/>
  <c r="M12" i="6"/>
  <c r="L12" i="6"/>
  <c r="K12" i="6"/>
  <c r="J12" i="6"/>
  <c r="I12" i="6"/>
  <c r="H12" i="6"/>
  <c r="G12" i="6"/>
  <c r="F12" i="6"/>
  <c r="E12" i="6"/>
  <c r="D12" i="6"/>
  <c r="V10" i="6"/>
  <c r="T10" i="6"/>
  <c r="R10" i="6"/>
  <c r="Q10" i="6"/>
  <c r="O10" i="6"/>
  <c r="M10" i="6"/>
  <c r="L10" i="6"/>
  <c r="K10" i="6"/>
  <c r="J10" i="6"/>
  <c r="I10" i="6"/>
  <c r="H10" i="6"/>
  <c r="G10" i="6"/>
  <c r="F10" i="6"/>
  <c r="E10" i="6"/>
  <c r="D10" i="6"/>
  <c r="V9" i="6"/>
  <c r="T9" i="6"/>
  <c r="R9" i="6"/>
  <c r="Q9" i="6"/>
  <c r="P9" i="6"/>
  <c r="O9" i="6"/>
  <c r="N9" i="6"/>
  <c r="M9" i="6"/>
  <c r="L9" i="6"/>
  <c r="K9" i="6"/>
  <c r="J9" i="6"/>
  <c r="I9" i="6"/>
  <c r="H9" i="6"/>
  <c r="G9" i="6"/>
  <c r="F9" i="6"/>
  <c r="E9" i="6"/>
  <c r="D9" i="6"/>
  <c r="V17" i="6"/>
  <c r="T17" i="6"/>
  <c r="R17" i="6"/>
  <c r="Q17" i="6"/>
  <c r="O17" i="6"/>
  <c r="M17" i="6"/>
  <c r="L17" i="6"/>
  <c r="K17" i="6"/>
  <c r="J17" i="6"/>
  <c r="I17" i="6"/>
  <c r="H17" i="6"/>
  <c r="G17" i="6"/>
  <c r="F17" i="6"/>
  <c r="E17" i="6"/>
  <c r="D17" i="6"/>
  <c r="V5" i="6"/>
  <c r="T5" i="6"/>
  <c r="R5" i="6"/>
  <c r="Q5" i="6"/>
  <c r="O5" i="6"/>
  <c r="M5" i="6"/>
  <c r="L5" i="6"/>
  <c r="K5" i="6"/>
  <c r="J5" i="6"/>
  <c r="I5" i="6"/>
  <c r="H5" i="6"/>
  <c r="G5" i="6"/>
  <c r="F5" i="6"/>
  <c r="E5" i="6"/>
  <c r="D5" i="6"/>
  <c r="V13" i="6"/>
  <c r="T13" i="6"/>
  <c r="R13" i="6"/>
  <c r="Q13" i="6"/>
  <c r="O13" i="6"/>
  <c r="M13" i="6"/>
  <c r="L13" i="6"/>
  <c r="K13" i="6"/>
  <c r="J13" i="6"/>
  <c r="I13" i="6"/>
  <c r="H13" i="6"/>
  <c r="G13" i="6"/>
  <c r="F13" i="6"/>
  <c r="E13" i="6"/>
  <c r="D13" i="6"/>
  <c r="V6" i="6"/>
  <c r="U6" i="6"/>
  <c r="T6" i="6"/>
  <c r="S6" i="6"/>
  <c r="R6" i="6"/>
  <c r="Q6" i="6"/>
  <c r="O6" i="6"/>
  <c r="M6" i="6"/>
  <c r="L6" i="6"/>
  <c r="K6" i="6"/>
  <c r="J6" i="6"/>
  <c r="I6" i="6"/>
  <c r="H6" i="6"/>
  <c r="G6" i="6"/>
  <c r="F6" i="6"/>
  <c r="E6" i="6"/>
  <c r="D6" i="6"/>
  <c r="V4" i="6"/>
  <c r="U4" i="6"/>
  <c r="T4" i="6"/>
  <c r="S4" i="6"/>
  <c r="R4" i="6"/>
  <c r="Q4" i="6"/>
  <c r="O4" i="6"/>
  <c r="M4" i="6"/>
  <c r="L4" i="6"/>
  <c r="K4" i="6"/>
  <c r="J4" i="6"/>
  <c r="I4" i="6"/>
  <c r="H4" i="6"/>
  <c r="G4" i="6"/>
  <c r="F4" i="6"/>
  <c r="E4" i="6"/>
  <c r="D4" i="6"/>
  <c r="V3" i="6"/>
  <c r="U3" i="6"/>
  <c r="T3" i="6"/>
  <c r="S3" i="6"/>
  <c r="R3" i="6"/>
  <c r="Q3" i="6"/>
  <c r="O3" i="6"/>
  <c r="M3" i="6"/>
  <c r="L3" i="6"/>
  <c r="K3" i="6"/>
  <c r="J3" i="6"/>
  <c r="I3" i="6"/>
  <c r="H3" i="6"/>
  <c r="G3" i="6"/>
  <c r="F3" i="6"/>
  <c r="E3" i="6"/>
  <c r="D3" i="6"/>
  <c r="V11" i="6"/>
  <c r="U11" i="6"/>
  <c r="T11" i="6"/>
  <c r="S11" i="6"/>
  <c r="R11" i="6"/>
  <c r="Q11" i="6"/>
  <c r="O11" i="6"/>
  <c r="M11" i="6"/>
  <c r="L11" i="6"/>
  <c r="K11" i="6"/>
  <c r="J11" i="6"/>
  <c r="I11" i="6"/>
  <c r="H11" i="6"/>
  <c r="G11" i="6"/>
  <c r="F11" i="6"/>
  <c r="E11" i="6"/>
  <c r="D11" i="6"/>
  <c r="V4" i="24"/>
  <c r="T4" i="24"/>
  <c r="R4" i="24"/>
  <c r="Q4" i="24"/>
  <c r="O4" i="24"/>
  <c r="M4" i="24"/>
  <c r="L4" i="24"/>
  <c r="K4" i="24"/>
  <c r="J4" i="24"/>
  <c r="I4" i="24"/>
  <c r="H4" i="24"/>
  <c r="G4" i="24"/>
  <c r="F4" i="24"/>
  <c r="E4" i="24"/>
  <c r="D4" i="24"/>
  <c r="V5" i="24"/>
  <c r="U5" i="24"/>
  <c r="T5" i="24"/>
  <c r="S5" i="24"/>
  <c r="R5" i="24"/>
  <c r="Q5" i="24"/>
  <c r="O5" i="24"/>
  <c r="M5" i="24"/>
  <c r="L5" i="24"/>
  <c r="K5" i="24"/>
  <c r="J5" i="24"/>
  <c r="I5" i="24"/>
  <c r="H5" i="24"/>
  <c r="G5" i="24"/>
  <c r="F5" i="24"/>
  <c r="E5" i="24"/>
  <c r="D5" i="24"/>
  <c r="V3" i="24"/>
  <c r="T3" i="24"/>
  <c r="R3" i="24"/>
  <c r="Q3" i="24"/>
  <c r="O3" i="24"/>
  <c r="M3" i="24"/>
  <c r="L3" i="24"/>
  <c r="K3" i="24"/>
  <c r="J3" i="24"/>
  <c r="I3" i="24"/>
  <c r="H3" i="24"/>
  <c r="G3" i="24"/>
  <c r="F3" i="24"/>
  <c r="E3" i="24"/>
  <c r="D3" i="24"/>
  <c r="V5" i="5"/>
  <c r="U5" i="5"/>
  <c r="T5" i="5"/>
  <c r="S5" i="5"/>
  <c r="R5" i="5"/>
  <c r="Q5" i="5"/>
  <c r="O5" i="5"/>
  <c r="M5" i="5"/>
  <c r="L5" i="5"/>
  <c r="K5" i="5"/>
  <c r="J5" i="5"/>
  <c r="I5" i="5"/>
  <c r="H5" i="5"/>
  <c r="G5" i="5"/>
  <c r="F5" i="5"/>
  <c r="E5" i="5"/>
  <c r="D5" i="5"/>
  <c r="V7" i="5"/>
  <c r="U7" i="5"/>
  <c r="T7" i="5"/>
  <c r="S7" i="5"/>
  <c r="R7" i="5"/>
  <c r="Q7" i="5"/>
  <c r="O7" i="5"/>
  <c r="M7" i="5"/>
  <c r="L7" i="5"/>
  <c r="K7" i="5"/>
  <c r="J7" i="5"/>
  <c r="I7" i="5"/>
  <c r="H7" i="5"/>
  <c r="G7" i="5"/>
  <c r="F7" i="5"/>
  <c r="E7" i="5"/>
  <c r="D7" i="5"/>
  <c r="V4" i="5"/>
  <c r="U4" i="5"/>
  <c r="T4" i="5"/>
  <c r="S4" i="5"/>
  <c r="R4" i="5"/>
  <c r="Q4" i="5"/>
  <c r="O4" i="5"/>
  <c r="M4" i="5"/>
  <c r="L4" i="5"/>
  <c r="K4" i="5"/>
  <c r="J4" i="5"/>
  <c r="I4" i="5"/>
  <c r="H4" i="5"/>
  <c r="G4" i="5"/>
  <c r="F4" i="5"/>
  <c r="E4" i="5"/>
  <c r="D4" i="5"/>
  <c r="V6" i="5"/>
  <c r="U6" i="5"/>
  <c r="T6" i="5"/>
  <c r="S6" i="5"/>
  <c r="R6" i="5"/>
  <c r="Q6" i="5"/>
  <c r="O6" i="5"/>
  <c r="M6" i="5"/>
  <c r="L6" i="5"/>
  <c r="K6" i="5"/>
  <c r="J6" i="5"/>
  <c r="I6" i="5"/>
  <c r="H6" i="5"/>
  <c r="G6" i="5"/>
  <c r="F6" i="5"/>
  <c r="E6" i="5"/>
  <c r="D6" i="5"/>
  <c r="V3" i="5"/>
  <c r="U3" i="5"/>
  <c r="T3" i="5"/>
  <c r="S3" i="5"/>
  <c r="R3" i="5"/>
  <c r="Q3" i="5"/>
  <c r="O3" i="5"/>
  <c r="M3" i="5"/>
  <c r="L3" i="5"/>
  <c r="K3" i="5"/>
  <c r="J3" i="5"/>
  <c r="I3" i="5"/>
  <c r="H3" i="5"/>
  <c r="G3" i="5"/>
  <c r="F3" i="5"/>
  <c r="E3" i="5"/>
  <c r="D3" i="5"/>
  <c r="V4" i="4"/>
  <c r="T4" i="4"/>
  <c r="R4" i="4"/>
  <c r="Q4" i="4"/>
  <c r="O4" i="4"/>
  <c r="M4" i="4"/>
  <c r="L4" i="4"/>
  <c r="K4" i="4"/>
  <c r="J4" i="4"/>
  <c r="I4" i="4"/>
  <c r="H4" i="4"/>
  <c r="G4" i="4"/>
  <c r="F4" i="4"/>
  <c r="E4" i="4"/>
  <c r="D4" i="4"/>
  <c r="V6" i="4"/>
  <c r="T6" i="4"/>
  <c r="S6" i="4"/>
  <c r="R6" i="4"/>
  <c r="Q6" i="4"/>
  <c r="O6" i="4"/>
  <c r="N6" i="4"/>
  <c r="M6" i="4"/>
  <c r="L6" i="4"/>
  <c r="K6" i="4"/>
  <c r="J6" i="4"/>
  <c r="I6" i="4"/>
  <c r="H6" i="4"/>
  <c r="G6" i="4"/>
  <c r="F6" i="4"/>
  <c r="E6" i="4"/>
  <c r="D6" i="4"/>
  <c r="V5" i="4"/>
  <c r="U5" i="4"/>
  <c r="T5" i="4"/>
  <c r="S5" i="4"/>
  <c r="R5" i="4"/>
  <c r="Q5" i="4"/>
  <c r="O5" i="4"/>
  <c r="N5" i="4"/>
  <c r="M5" i="4"/>
  <c r="L5" i="4"/>
  <c r="K5" i="4"/>
  <c r="J5" i="4"/>
  <c r="I5" i="4"/>
  <c r="H5" i="4"/>
  <c r="G5" i="4"/>
  <c r="F5" i="4"/>
  <c r="E5" i="4"/>
  <c r="D5" i="4"/>
  <c r="V3" i="4"/>
  <c r="T3" i="4"/>
  <c r="R3" i="4"/>
  <c r="Q3" i="4"/>
  <c r="O3" i="4"/>
  <c r="M3" i="4"/>
  <c r="L3" i="4"/>
  <c r="K3" i="4"/>
  <c r="J3" i="4"/>
  <c r="I3" i="4"/>
  <c r="H3" i="4"/>
  <c r="G3" i="4"/>
  <c r="F3" i="4"/>
  <c r="E3" i="4"/>
  <c r="D3" i="4"/>
  <c r="V45" i="2"/>
  <c r="T45" i="2"/>
  <c r="R45" i="2"/>
  <c r="Q45" i="2"/>
  <c r="P45" i="2"/>
  <c r="O45" i="2"/>
  <c r="N45" i="2"/>
  <c r="M45" i="2"/>
  <c r="L45" i="2"/>
  <c r="K45" i="2"/>
  <c r="J45" i="2"/>
  <c r="I45" i="2"/>
  <c r="H45" i="2"/>
  <c r="G45" i="2"/>
  <c r="F45" i="2"/>
  <c r="E45" i="2"/>
  <c r="D45" i="2"/>
  <c r="V42" i="2"/>
  <c r="T42" i="2"/>
  <c r="R42" i="2"/>
  <c r="Q42" i="2"/>
  <c r="P42" i="2"/>
  <c r="O42" i="2"/>
  <c r="N42" i="2"/>
  <c r="M42" i="2"/>
  <c r="L42" i="2"/>
  <c r="K42" i="2"/>
  <c r="J42" i="2"/>
  <c r="I42" i="2"/>
  <c r="H42" i="2"/>
  <c r="G42" i="2"/>
  <c r="F42" i="2"/>
  <c r="E42" i="2"/>
  <c r="D42" i="2"/>
  <c r="V41" i="2"/>
  <c r="T41" i="2"/>
  <c r="R41" i="2"/>
  <c r="Q41" i="2"/>
  <c r="O41" i="2"/>
  <c r="N41" i="2"/>
  <c r="M41" i="2"/>
  <c r="L41" i="2"/>
  <c r="K41" i="2"/>
  <c r="J41" i="2"/>
  <c r="I41" i="2"/>
  <c r="H41" i="2"/>
  <c r="G41" i="2"/>
  <c r="F41" i="2"/>
  <c r="E41" i="2"/>
  <c r="D41" i="2"/>
  <c r="V40" i="2"/>
  <c r="T40" i="2"/>
  <c r="R40" i="2"/>
  <c r="Q40" i="2"/>
  <c r="O40" i="2"/>
  <c r="M40" i="2"/>
  <c r="L40" i="2"/>
  <c r="K40" i="2"/>
  <c r="J40" i="2"/>
  <c r="I40" i="2"/>
  <c r="H40" i="2"/>
  <c r="G40" i="2"/>
  <c r="F40" i="2"/>
  <c r="E40" i="2"/>
  <c r="D40" i="2"/>
  <c r="V38" i="2"/>
  <c r="T38" i="2"/>
  <c r="R38" i="2"/>
  <c r="Q38" i="2"/>
  <c r="O38" i="2"/>
  <c r="M38" i="2"/>
  <c r="L38" i="2"/>
  <c r="K38" i="2"/>
  <c r="J38" i="2"/>
  <c r="I38" i="2"/>
  <c r="H38" i="2"/>
  <c r="G38" i="2"/>
  <c r="F38" i="2"/>
  <c r="E38" i="2"/>
  <c r="D38" i="2"/>
  <c r="V37" i="2"/>
  <c r="U37" i="2"/>
  <c r="T37" i="2"/>
  <c r="S37" i="2"/>
  <c r="R37" i="2"/>
  <c r="Q37" i="2"/>
  <c r="O37" i="2"/>
  <c r="M37" i="2"/>
  <c r="L37" i="2"/>
  <c r="K37" i="2"/>
  <c r="J37" i="2"/>
  <c r="I37" i="2"/>
  <c r="H37" i="2"/>
  <c r="G37" i="2"/>
  <c r="F37" i="2"/>
  <c r="E37" i="2"/>
  <c r="D37" i="2"/>
  <c r="V36" i="2"/>
  <c r="T36" i="2"/>
  <c r="R36" i="2"/>
  <c r="Q36" i="2"/>
  <c r="O36" i="2"/>
  <c r="M36" i="2"/>
  <c r="L36" i="2"/>
  <c r="K36" i="2"/>
  <c r="J36" i="2"/>
  <c r="I36" i="2"/>
  <c r="H36" i="2"/>
  <c r="G36" i="2"/>
  <c r="F36" i="2"/>
  <c r="E36" i="2"/>
  <c r="D36" i="2"/>
  <c r="V35" i="2"/>
  <c r="T35" i="2"/>
  <c r="R35" i="2"/>
  <c r="Q35" i="2"/>
  <c r="P35" i="2"/>
  <c r="O35" i="2"/>
  <c r="N35" i="2"/>
  <c r="M35" i="2"/>
  <c r="L35" i="2"/>
  <c r="K35" i="2"/>
  <c r="J35" i="2"/>
  <c r="I35" i="2"/>
  <c r="H35" i="2"/>
  <c r="G35" i="2"/>
  <c r="F35" i="2"/>
  <c r="E35" i="2"/>
  <c r="D35" i="2"/>
  <c r="V34" i="2"/>
  <c r="T34" i="2"/>
  <c r="R34" i="2"/>
  <c r="Q34" i="2"/>
  <c r="O34" i="2"/>
  <c r="M34" i="2"/>
  <c r="L34" i="2"/>
  <c r="K34" i="2"/>
  <c r="J34" i="2"/>
  <c r="I34" i="2"/>
  <c r="H34" i="2"/>
  <c r="G34" i="2"/>
  <c r="F34" i="2"/>
  <c r="E34" i="2"/>
  <c r="D34" i="2"/>
  <c r="E32" i="2"/>
  <c r="D32" i="2"/>
  <c r="V11" i="2"/>
  <c r="T11" i="2"/>
  <c r="R11" i="2"/>
  <c r="Q11" i="2"/>
  <c r="O11" i="2"/>
  <c r="M11" i="2"/>
  <c r="L11" i="2"/>
  <c r="K11" i="2"/>
  <c r="J11" i="2"/>
  <c r="I11" i="2"/>
  <c r="H11" i="2"/>
  <c r="G11" i="2"/>
  <c r="F11" i="2"/>
  <c r="V31" i="2"/>
  <c r="T31" i="2"/>
  <c r="R31" i="2"/>
  <c r="Q31" i="2"/>
  <c r="O31" i="2"/>
  <c r="M31" i="2"/>
  <c r="L31" i="2"/>
  <c r="K31" i="2"/>
  <c r="J31" i="2"/>
  <c r="I31" i="2"/>
  <c r="H31" i="2"/>
  <c r="G31" i="2"/>
  <c r="F31" i="2"/>
  <c r="V30" i="2"/>
  <c r="T30" i="2"/>
  <c r="R30" i="2"/>
  <c r="Q30" i="2"/>
  <c r="O30" i="2"/>
  <c r="M30" i="2"/>
  <c r="L30" i="2"/>
  <c r="K30" i="2"/>
  <c r="J30" i="2"/>
  <c r="I30" i="2"/>
  <c r="H30" i="2"/>
  <c r="G30" i="2"/>
  <c r="F30" i="2"/>
  <c r="V8" i="2"/>
  <c r="T8" i="2"/>
  <c r="R8" i="2"/>
  <c r="Q8" i="2"/>
  <c r="O8" i="2"/>
  <c r="M8" i="2"/>
  <c r="L8" i="2"/>
  <c r="K8" i="2"/>
  <c r="J8" i="2"/>
  <c r="I8" i="2"/>
  <c r="H8" i="2"/>
  <c r="G8" i="2"/>
  <c r="F8" i="2"/>
  <c r="V27" i="2"/>
  <c r="T27" i="2"/>
  <c r="R27" i="2"/>
  <c r="Q27" i="2"/>
  <c r="P27" i="2"/>
  <c r="O27" i="2"/>
  <c r="N27" i="2"/>
  <c r="M27" i="2"/>
  <c r="L27" i="2"/>
  <c r="K27" i="2"/>
  <c r="J27" i="2"/>
  <c r="I27" i="2"/>
  <c r="H27" i="2"/>
  <c r="G27" i="2"/>
  <c r="F27" i="2"/>
  <c r="V26" i="2"/>
  <c r="T26" i="2"/>
  <c r="R26" i="2"/>
  <c r="Q26" i="2"/>
  <c r="O26" i="2"/>
  <c r="M26" i="2"/>
  <c r="L26" i="2"/>
  <c r="K26" i="2"/>
  <c r="J26" i="2"/>
  <c r="I26" i="2"/>
  <c r="H26" i="2"/>
  <c r="G26" i="2"/>
  <c r="F26" i="2"/>
  <c r="V25" i="2"/>
  <c r="T25" i="2"/>
  <c r="S25" i="2"/>
  <c r="R25" i="2"/>
  <c r="Q25" i="2"/>
  <c r="O25" i="2"/>
  <c r="M25" i="2"/>
  <c r="L25" i="2"/>
  <c r="K25" i="2"/>
  <c r="J25" i="2"/>
  <c r="I25" i="2"/>
  <c r="H25" i="2"/>
  <c r="G25" i="2"/>
  <c r="F25" i="2"/>
  <c r="V3" i="2"/>
  <c r="T3" i="2"/>
  <c r="R3" i="2"/>
  <c r="Q3" i="2"/>
  <c r="O3" i="2"/>
  <c r="M3" i="2"/>
  <c r="L3" i="2"/>
  <c r="K3" i="2"/>
  <c r="J3" i="2"/>
  <c r="I3" i="2"/>
  <c r="H3" i="2"/>
  <c r="G3" i="2"/>
  <c r="F3" i="2"/>
  <c r="V24" i="2"/>
  <c r="T24" i="2"/>
  <c r="R24" i="2"/>
  <c r="Q24" i="2"/>
  <c r="O24" i="2"/>
  <c r="N24" i="2"/>
  <c r="M24" i="2"/>
  <c r="L24" i="2"/>
  <c r="K24" i="2"/>
  <c r="J24" i="2"/>
  <c r="I24" i="2"/>
  <c r="H24" i="2"/>
  <c r="G24" i="2"/>
  <c r="F24" i="2"/>
  <c r="V23" i="2"/>
  <c r="T23" i="2"/>
  <c r="R23" i="2"/>
  <c r="Q23" i="2"/>
  <c r="O23" i="2"/>
  <c r="M23" i="2"/>
  <c r="L23" i="2"/>
  <c r="K23" i="2"/>
  <c r="J23" i="2"/>
  <c r="I23" i="2"/>
  <c r="H23" i="2"/>
  <c r="G23" i="2"/>
  <c r="F23" i="2"/>
  <c r="V17" i="2"/>
  <c r="T17" i="2"/>
  <c r="R17" i="2"/>
  <c r="Q17" i="2"/>
  <c r="P17" i="2"/>
  <c r="O17" i="2"/>
  <c r="N17" i="2"/>
  <c r="M17" i="2"/>
  <c r="L17" i="2"/>
  <c r="K17" i="2"/>
  <c r="J17" i="2"/>
  <c r="I17" i="2"/>
  <c r="H17" i="2"/>
  <c r="G17" i="2"/>
  <c r="F17" i="2"/>
  <c r="V16" i="2"/>
  <c r="T16" i="2"/>
  <c r="R16" i="2"/>
  <c r="Q16" i="2"/>
  <c r="O16" i="2"/>
  <c r="M16" i="2"/>
  <c r="L16" i="2"/>
  <c r="K16" i="2"/>
  <c r="J16" i="2"/>
  <c r="I16" i="2"/>
  <c r="H16" i="2"/>
  <c r="G16" i="2"/>
  <c r="F16" i="2"/>
  <c r="V15" i="2"/>
  <c r="T15" i="2"/>
  <c r="R15" i="2"/>
  <c r="Q15" i="2"/>
  <c r="O15" i="2"/>
  <c r="N15" i="2"/>
  <c r="M15" i="2"/>
  <c r="L15" i="2"/>
  <c r="K15" i="2"/>
  <c r="J15" i="2"/>
  <c r="I15" i="2"/>
  <c r="H15" i="2"/>
  <c r="G15" i="2"/>
  <c r="F15" i="2"/>
  <c r="V21" i="2"/>
  <c r="T21" i="2"/>
  <c r="R21" i="2"/>
  <c r="Q21" i="2"/>
  <c r="O21" i="2"/>
  <c r="N21" i="2"/>
  <c r="M21" i="2"/>
  <c r="L21" i="2"/>
  <c r="K21" i="2"/>
  <c r="J21" i="2"/>
  <c r="I21" i="2"/>
  <c r="H21" i="2"/>
  <c r="G21" i="2"/>
  <c r="F21" i="2"/>
  <c r="V44" i="2"/>
  <c r="T44" i="2"/>
  <c r="R44" i="2"/>
  <c r="Q44" i="2"/>
  <c r="P44" i="2"/>
  <c r="O44" i="2"/>
  <c r="N44" i="2"/>
  <c r="M44" i="2"/>
  <c r="L44" i="2"/>
  <c r="K44" i="2"/>
  <c r="J44" i="2"/>
  <c r="I44" i="2"/>
  <c r="H44" i="2"/>
  <c r="G44" i="2"/>
  <c r="F44" i="2"/>
  <c r="V43" i="2"/>
  <c r="T43" i="2"/>
  <c r="R43" i="2"/>
  <c r="Q43" i="2"/>
  <c r="O43" i="2"/>
  <c r="M43" i="2"/>
  <c r="L43" i="2"/>
  <c r="K43" i="2"/>
  <c r="J43" i="2"/>
  <c r="I43" i="2"/>
  <c r="H43" i="2"/>
  <c r="G43" i="2"/>
  <c r="F43" i="2"/>
  <c r="V20" i="2"/>
  <c r="T20" i="2"/>
  <c r="R20" i="2"/>
  <c r="Q20" i="2"/>
  <c r="P20" i="2"/>
  <c r="O20" i="2"/>
  <c r="N20" i="2"/>
  <c r="M20" i="2"/>
  <c r="L20" i="2"/>
  <c r="K20" i="2"/>
  <c r="J20" i="2"/>
  <c r="I20" i="2"/>
  <c r="H20" i="2"/>
  <c r="G20" i="2"/>
  <c r="F20" i="2"/>
  <c r="V13" i="2"/>
  <c r="T13" i="2"/>
  <c r="R13" i="2"/>
  <c r="Q13" i="2"/>
  <c r="O13" i="2"/>
  <c r="M13" i="2"/>
  <c r="L13" i="2"/>
  <c r="K13" i="2"/>
  <c r="J13" i="2"/>
  <c r="I13" i="2"/>
  <c r="H13" i="2"/>
  <c r="G13" i="2"/>
  <c r="F13" i="2"/>
  <c r="V39" i="2"/>
  <c r="T39" i="2"/>
  <c r="R39" i="2"/>
  <c r="Q39" i="2"/>
  <c r="O39" i="2"/>
  <c r="M39" i="2"/>
  <c r="L39" i="2"/>
  <c r="K39" i="2"/>
  <c r="J39" i="2"/>
  <c r="I39" i="2"/>
  <c r="H39" i="2"/>
  <c r="G39" i="2"/>
  <c r="F39" i="2"/>
  <c r="V19" i="2"/>
  <c r="T19" i="2"/>
  <c r="R19" i="2"/>
  <c r="Q19" i="2"/>
  <c r="O19" i="2"/>
  <c r="N19" i="2"/>
  <c r="M19" i="2"/>
  <c r="L19" i="2"/>
  <c r="K19" i="2"/>
  <c r="J19" i="2"/>
  <c r="I19" i="2"/>
  <c r="H19" i="2"/>
  <c r="G19" i="2"/>
  <c r="F19" i="2"/>
  <c r="V18" i="2"/>
  <c r="T18" i="2"/>
  <c r="R18" i="2"/>
  <c r="Q18" i="2"/>
  <c r="O18" i="2"/>
  <c r="M18" i="2"/>
  <c r="L18" i="2"/>
  <c r="K18" i="2"/>
  <c r="J18" i="2"/>
  <c r="I18" i="2"/>
  <c r="H18" i="2"/>
  <c r="G18" i="2"/>
  <c r="F18" i="2"/>
  <c r="V22" i="2"/>
  <c r="T22" i="2"/>
  <c r="R22" i="2"/>
  <c r="Q22" i="2"/>
  <c r="O22" i="2"/>
  <c r="M22" i="2"/>
  <c r="L22" i="2"/>
  <c r="K22" i="2"/>
  <c r="J22" i="2"/>
  <c r="I22" i="2"/>
  <c r="H22" i="2"/>
  <c r="G22" i="2"/>
  <c r="F22" i="2"/>
  <c r="V14" i="2"/>
  <c r="U14" i="2"/>
  <c r="T14" i="2"/>
  <c r="S14" i="2"/>
  <c r="R14" i="2"/>
  <c r="Q14" i="2"/>
  <c r="O14" i="2"/>
  <c r="M14" i="2"/>
  <c r="L14" i="2"/>
  <c r="K14" i="2"/>
  <c r="J14" i="2"/>
  <c r="I14" i="2"/>
  <c r="H14" i="2"/>
  <c r="G14" i="2"/>
  <c r="F14" i="2"/>
  <c r="V12" i="2"/>
  <c r="T12" i="2"/>
  <c r="R12" i="2"/>
  <c r="Q12" i="2"/>
  <c r="O12" i="2"/>
  <c r="M12" i="2"/>
  <c r="L12" i="2"/>
  <c r="K12" i="2"/>
  <c r="J12" i="2"/>
  <c r="I12" i="2"/>
  <c r="H12" i="2"/>
  <c r="G12" i="2"/>
  <c r="F12" i="2"/>
  <c r="V10" i="2"/>
  <c r="U10" i="2"/>
  <c r="T10" i="2"/>
  <c r="S10" i="2"/>
  <c r="R10" i="2"/>
  <c r="Q10" i="2"/>
  <c r="O10" i="2"/>
  <c r="M10" i="2"/>
  <c r="L10" i="2"/>
  <c r="K10" i="2"/>
  <c r="J10" i="2"/>
  <c r="I10" i="2"/>
  <c r="H10" i="2"/>
  <c r="G10" i="2"/>
  <c r="F10" i="2"/>
  <c r="V9" i="2"/>
  <c r="T9" i="2"/>
  <c r="R9" i="2"/>
  <c r="Q9" i="2"/>
  <c r="O9" i="2"/>
  <c r="M9" i="2"/>
  <c r="L9" i="2"/>
  <c r="K9" i="2"/>
  <c r="J9" i="2"/>
  <c r="I9" i="2"/>
  <c r="H9" i="2"/>
  <c r="G9" i="2"/>
  <c r="F9" i="2"/>
  <c r="V29" i="2"/>
  <c r="U29" i="2"/>
  <c r="T29" i="2"/>
  <c r="S29" i="2"/>
  <c r="R29" i="2"/>
  <c r="Q29" i="2"/>
  <c r="O29" i="2"/>
  <c r="M29" i="2"/>
  <c r="L29" i="2"/>
  <c r="K29" i="2"/>
  <c r="J29" i="2"/>
  <c r="I29" i="2"/>
  <c r="H29" i="2"/>
  <c r="G29" i="2"/>
  <c r="F29" i="2"/>
  <c r="V28" i="2"/>
  <c r="U28" i="2"/>
  <c r="T28" i="2"/>
  <c r="S28" i="2"/>
  <c r="R28" i="2"/>
  <c r="Q28" i="2"/>
  <c r="O28" i="2"/>
  <c r="H28" i="2"/>
  <c r="G28" i="2"/>
  <c r="F28" i="2"/>
  <c r="V7" i="2"/>
  <c r="U7" i="2"/>
  <c r="T7" i="2"/>
  <c r="S7" i="2"/>
  <c r="R7" i="2"/>
  <c r="Q7" i="2"/>
  <c r="O7" i="2"/>
  <c r="M7" i="2"/>
  <c r="L7" i="2"/>
  <c r="K7" i="2"/>
  <c r="J7" i="2"/>
  <c r="I7" i="2"/>
  <c r="H7" i="2"/>
  <c r="G7" i="2"/>
  <c r="F7" i="2"/>
  <c r="V6" i="2"/>
  <c r="T6" i="2"/>
  <c r="R6" i="2"/>
  <c r="Q6" i="2"/>
  <c r="O6" i="2"/>
  <c r="M6" i="2"/>
  <c r="L6" i="2"/>
  <c r="K6" i="2"/>
  <c r="J6" i="2"/>
  <c r="I6" i="2"/>
  <c r="H6" i="2"/>
  <c r="G6" i="2"/>
  <c r="F6" i="2"/>
  <c r="V5" i="2"/>
  <c r="T5" i="2"/>
  <c r="R5" i="2"/>
  <c r="Q5" i="2"/>
  <c r="O5" i="2"/>
  <c r="M5" i="2"/>
  <c r="L5" i="2"/>
  <c r="K5" i="2"/>
  <c r="J5" i="2"/>
  <c r="I5" i="2"/>
  <c r="H5" i="2"/>
  <c r="G5" i="2"/>
  <c r="F5" i="2"/>
  <c r="V4" i="2"/>
  <c r="T4" i="2"/>
  <c r="R4" i="2"/>
  <c r="Q4" i="2"/>
  <c r="O4" i="2"/>
  <c r="M4" i="2"/>
  <c r="L4" i="2"/>
  <c r="K4" i="2"/>
  <c r="J4" i="2"/>
  <c r="H4" i="2"/>
  <c r="G4" i="2"/>
  <c r="F4" i="2"/>
  <c r="M28" i="2"/>
  <c r="L28" i="2"/>
  <c r="K28" i="2"/>
  <c r="J28" i="2"/>
  <c r="I28" i="2"/>
  <c r="E29" i="2"/>
  <c r="E9" i="2"/>
  <c r="E10" i="2"/>
  <c r="E12" i="2"/>
  <c r="E14" i="2"/>
  <c r="E22" i="2"/>
  <c r="E18" i="2"/>
  <c r="E19" i="2"/>
  <c r="E39" i="2"/>
  <c r="E13" i="2"/>
  <c r="E20" i="2"/>
  <c r="E43" i="2"/>
  <c r="E44" i="2"/>
  <c r="E21" i="2"/>
  <c r="E15" i="2"/>
  <c r="E16" i="2"/>
  <c r="E17" i="2"/>
  <c r="E23" i="2"/>
  <c r="E24" i="2"/>
  <c r="E3" i="2"/>
  <c r="E25" i="2"/>
  <c r="E26" i="2"/>
  <c r="E27" i="2"/>
  <c r="E8" i="2"/>
  <c r="E30" i="2"/>
  <c r="E31" i="2"/>
  <c r="E11" i="2"/>
  <c r="D29" i="2"/>
  <c r="D9" i="2"/>
  <c r="D10" i="2"/>
  <c r="D12" i="2"/>
  <c r="D14" i="2"/>
  <c r="D22" i="2"/>
  <c r="D18" i="2"/>
  <c r="D19" i="2"/>
  <c r="D39" i="2"/>
  <c r="D13" i="2"/>
  <c r="D20" i="2"/>
  <c r="D43" i="2"/>
  <c r="D44" i="2"/>
  <c r="D21" i="2"/>
  <c r="D15" i="2"/>
  <c r="D16" i="2"/>
  <c r="D17" i="2"/>
  <c r="D23" i="2"/>
  <c r="D24" i="2"/>
  <c r="D3" i="2"/>
  <c r="D25" i="2"/>
  <c r="D26" i="2"/>
  <c r="D27" i="2"/>
  <c r="D8" i="2"/>
  <c r="D30" i="2"/>
  <c r="D31" i="2"/>
  <c r="D11" i="2"/>
  <c r="E4" i="2"/>
  <c r="E5" i="2"/>
  <c r="E6" i="2"/>
  <c r="E7" i="2"/>
  <c r="E28" i="2"/>
  <c r="D4" i="2"/>
  <c r="D5" i="2"/>
  <c r="D6" i="2"/>
  <c r="D7" i="2"/>
  <c r="D28" i="2"/>
  <c r="U33" i="2"/>
  <c r="S33" i="2"/>
  <c r="U32" i="2"/>
  <c r="S32" i="2"/>
  <c r="M24" i="26" l="1"/>
  <c r="O24" i="26"/>
  <c r="L24" i="26"/>
  <c r="U89" i="1"/>
  <c r="U17" i="6" s="1"/>
  <c r="S89" i="1"/>
  <c r="S17" i="6" s="1"/>
  <c r="P89" i="1"/>
  <c r="P17" i="6" s="1"/>
  <c r="N89" i="1"/>
  <c r="N17" i="6" s="1"/>
  <c r="U51" i="1" l="1"/>
  <c r="U3" i="7" s="1"/>
  <c r="S51" i="1"/>
  <c r="S3" i="7" s="1"/>
  <c r="U53" i="1"/>
  <c r="U6" i="4" s="1"/>
  <c r="P58" i="1"/>
  <c r="P26" i="2" s="1"/>
  <c r="N58" i="1"/>
  <c r="N26" i="2" s="1"/>
  <c r="U28" i="1"/>
  <c r="U3" i="11" s="1"/>
  <c r="S28" i="1"/>
  <c r="S3" i="11" s="1"/>
  <c r="U5" i="1"/>
  <c r="U5" i="2" s="1"/>
  <c r="S5" i="1"/>
  <c r="S5" i="2" s="1"/>
  <c r="P63" i="1"/>
  <c r="P31" i="2" s="1"/>
  <c r="N63" i="1"/>
  <c r="N31" i="2" s="1"/>
  <c r="N38" i="1"/>
  <c r="N8" i="26" s="1"/>
  <c r="P38" i="1"/>
  <c r="P8" i="26" s="1"/>
  <c r="P53" i="1"/>
  <c r="P6" i="4" s="1"/>
  <c r="N27" i="1"/>
  <c r="N4" i="9" s="1"/>
  <c r="P27" i="1"/>
  <c r="P4" i="9" s="1"/>
  <c r="U8" i="1"/>
  <c r="U8" i="2" s="1"/>
  <c r="S8" i="1"/>
  <c r="S8" i="2" s="1"/>
  <c r="P8" i="1"/>
  <c r="P8" i="2" s="1"/>
  <c r="N8" i="1"/>
  <c r="N8" i="2" s="1"/>
  <c r="S99" i="1"/>
  <c r="S10" i="11" s="1"/>
  <c r="B13" i="23"/>
  <c r="U88" i="1"/>
  <c r="U16" i="6" s="1"/>
  <c r="S88" i="1"/>
  <c r="S16" i="6" s="1"/>
  <c r="P88" i="1"/>
  <c r="P16" i="6" s="1"/>
  <c r="N88" i="1"/>
  <c r="N16" i="6" s="1"/>
  <c r="U55" i="1"/>
  <c r="U23" i="2" s="1"/>
  <c r="S55" i="1"/>
  <c r="S23" i="2" s="1"/>
  <c r="L18" i="6" l="1"/>
  <c r="M18" i="6"/>
  <c r="O18" i="6"/>
  <c r="P55" i="1"/>
  <c r="P23" i="2" s="1"/>
  <c r="U40" i="1" l="1"/>
  <c r="U15" i="2" s="1"/>
  <c r="S40" i="1"/>
  <c r="S15" i="2" s="1"/>
  <c r="P40" i="1"/>
  <c r="P15" i="2" s="1"/>
  <c r="U24" i="1" l="1"/>
  <c r="U4" i="8" s="1"/>
  <c r="S24" i="1"/>
  <c r="S4" i="8" s="1"/>
  <c r="P24" i="1"/>
  <c r="P4" i="8" s="1"/>
  <c r="N24" i="1"/>
  <c r="N4" i="8" s="1"/>
  <c r="U50" i="1"/>
  <c r="U10" i="6" s="1"/>
  <c r="S50" i="1"/>
  <c r="S10" i="6" s="1"/>
  <c r="P50" i="1"/>
  <c r="P10" i="6" s="1"/>
  <c r="N50" i="1"/>
  <c r="N10" i="6" s="1"/>
  <c r="U21" i="1"/>
  <c r="U5" i="6" s="1"/>
  <c r="S21" i="1"/>
  <c r="S5" i="6" s="1"/>
  <c r="P21" i="1"/>
  <c r="P5" i="6" s="1"/>
  <c r="N21" i="1"/>
  <c r="N5" i="6" s="1"/>
  <c r="U63" i="1"/>
  <c r="U31" i="2" s="1"/>
  <c r="S63" i="1"/>
  <c r="S31" i="2" s="1"/>
  <c r="P110" i="1" l="1"/>
  <c r="P13" i="26" s="1"/>
  <c r="N110" i="1"/>
  <c r="N13" i="26" s="1"/>
  <c r="U49" i="1" l="1"/>
  <c r="U9" i="6" s="1"/>
  <c r="S49" i="1"/>
  <c r="S9" i="6" s="1"/>
  <c r="B12" i="18" l="1"/>
  <c r="U78" i="1" l="1"/>
  <c r="U3" i="24" s="1"/>
  <c r="S78" i="1"/>
  <c r="S3" i="24" s="1"/>
  <c r="P78" i="1"/>
  <c r="P3" i="24" s="1"/>
  <c r="N78" i="1"/>
  <c r="N3" i="24" s="1"/>
  <c r="U46" i="1" l="1"/>
  <c r="U21" i="2" s="1"/>
  <c r="S46" i="1"/>
  <c r="S21" i="2" s="1"/>
  <c r="P46" i="1"/>
  <c r="P21" i="2" s="1"/>
  <c r="P111" i="1" l="1"/>
  <c r="P14" i="26" s="1"/>
  <c r="N111" i="1"/>
  <c r="N14" i="26" s="1"/>
  <c r="U99" i="1" l="1"/>
  <c r="U10" i="11" s="1"/>
  <c r="P115" i="1" l="1"/>
  <c r="P18" i="26" s="1"/>
  <c r="N115" i="1"/>
  <c r="N18" i="26" s="1"/>
  <c r="U66" i="1" l="1"/>
  <c r="U34" i="2" s="1"/>
  <c r="S66" i="1"/>
  <c r="S34" i="2" s="1"/>
  <c r="P66" i="1"/>
  <c r="P34" i="2" s="1"/>
  <c r="N66" i="1"/>
  <c r="N34" i="2" s="1"/>
  <c r="P96" i="1" l="1"/>
  <c r="P7" i="11" s="1"/>
  <c r="N96" i="1"/>
  <c r="N7" i="11" s="1"/>
  <c r="P60" i="1" l="1"/>
  <c r="P28" i="2" s="1"/>
  <c r="N60" i="1"/>
  <c r="N28" i="2" s="1"/>
  <c r="O8" i="5"/>
  <c r="M8" i="5"/>
  <c r="L8" i="5"/>
  <c r="O46" i="2"/>
  <c r="M46" i="2"/>
  <c r="L46" i="2"/>
  <c r="U76" i="1"/>
  <c r="U44" i="2" s="1"/>
  <c r="S76" i="1"/>
  <c r="S44" i="2" s="1"/>
  <c r="P32" i="1"/>
  <c r="P5" i="12" s="1"/>
  <c r="N32" i="1"/>
  <c r="N5" i="12" s="1"/>
  <c r="P114" i="1" l="1"/>
  <c r="P17" i="26" s="1"/>
  <c r="N114" i="1"/>
  <c r="N17" i="26" s="1"/>
  <c r="P29" i="1" l="1"/>
  <c r="P4" i="11" s="1"/>
  <c r="N29" i="1"/>
  <c r="N4" i="11" s="1"/>
  <c r="S117" i="1" l="1"/>
  <c r="S23" i="26" s="1"/>
  <c r="N117" i="1"/>
  <c r="N23" i="26" s="1"/>
  <c r="U43" i="1" l="1"/>
  <c r="U18" i="2" s="1"/>
  <c r="S43" i="1"/>
  <c r="S18" i="2" s="1"/>
  <c r="P43" i="1"/>
  <c r="P18" i="2" s="1"/>
  <c r="N43" i="1"/>
  <c r="N18" i="2" s="1"/>
  <c r="P24" i="26" l="1"/>
  <c r="N24" i="26"/>
  <c r="O4" i="7" l="1"/>
  <c r="O15" i="11" l="1"/>
  <c r="M15" i="11"/>
  <c r="L15" i="11"/>
  <c r="U11" i="1" l="1"/>
  <c r="U11" i="2" s="1"/>
  <c r="S11" i="1"/>
  <c r="S11" i="2" s="1"/>
  <c r="P11" i="1"/>
  <c r="P11" i="2" s="1"/>
  <c r="N11" i="1"/>
  <c r="N11" i="2" s="1"/>
  <c r="M4" i="7" l="1"/>
  <c r="L4" i="7"/>
  <c r="P103" i="1" l="1"/>
  <c r="P14" i="11" s="1"/>
  <c r="N103" i="1"/>
  <c r="N14" i="11" s="1"/>
  <c r="U85" i="1"/>
  <c r="U13" i="6" s="1"/>
  <c r="S85" i="1"/>
  <c r="S13" i="6" s="1"/>
  <c r="P85" i="1"/>
  <c r="P13" i="6" s="1"/>
  <c r="N85" i="1"/>
  <c r="N13" i="6" s="1"/>
  <c r="P116" i="1"/>
  <c r="P22" i="26" s="1"/>
  <c r="N116" i="1"/>
  <c r="N22" i="26" s="1"/>
  <c r="P69" i="1" l="1"/>
  <c r="P37" i="2" s="1"/>
  <c r="N69" i="1"/>
  <c r="N37" i="2" s="1"/>
  <c r="P80" i="1" l="1"/>
  <c r="P5" i="24" s="1"/>
  <c r="N80" i="1"/>
  <c r="N5" i="24" s="1"/>
  <c r="U71" i="1"/>
  <c r="U39" i="2" s="1"/>
  <c r="S71" i="1"/>
  <c r="S39" i="2" s="1"/>
  <c r="P71" i="1"/>
  <c r="P39" i="2" s="1"/>
  <c r="N71" i="1"/>
  <c r="N39" i="2" s="1"/>
  <c r="U65" i="1" l="1"/>
  <c r="S65" i="1"/>
  <c r="U64" i="1"/>
  <c r="S64" i="1"/>
  <c r="U48" i="1" l="1"/>
  <c r="U8" i="6" s="1"/>
  <c r="S48" i="1"/>
  <c r="S8" i="6" s="1"/>
  <c r="O7" i="4" l="1"/>
  <c r="M7" i="4"/>
  <c r="L7" i="4"/>
  <c r="U44" i="1"/>
  <c r="U19" i="2" s="1"/>
  <c r="S44" i="1"/>
  <c r="S19" i="2" s="1"/>
  <c r="P44" i="1"/>
  <c r="P19" i="2" s="1"/>
  <c r="P33" i="1"/>
  <c r="P14" i="2" s="1"/>
  <c r="N33" i="1"/>
  <c r="N14" i="2" s="1"/>
  <c r="P23" i="1"/>
  <c r="P3" i="8" s="1"/>
  <c r="N23" i="1"/>
  <c r="N3" i="8" s="1"/>
  <c r="P7" i="4" l="1"/>
  <c r="U117" i="1"/>
  <c r="U23" i="26" s="1"/>
  <c r="P117" i="1"/>
  <c r="P23" i="26" s="1"/>
  <c r="N75" i="1" l="1"/>
  <c r="N43" i="2" s="1"/>
  <c r="U75" i="1"/>
  <c r="U43" i="2" s="1"/>
  <c r="S75" i="1"/>
  <c r="S43" i="2" s="1"/>
  <c r="P75" i="1"/>
  <c r="P43" i="2" s="1"/>
  <c r="D8" i="18" l="1"/>
  <c r="D9" i="18"/>
  <c r="D10" i="18"/>
  <c r="D11" i="18"/>
  <c r="D6" i="18"/>
  <c r="P91" i="1" l="1"/>
  <c r="P6" i="9" s="1"/>
  <c r="N91" i="1"/>
  <c r="N6" i="9" s="1"/>
  <c r="O8" i="9"/>
  <c r="M8" i="9"/>
  <c r="L8" i="9"/>
  <c r="P28" i="1" l="1"/>
  <c r="P3" i="11" s="1"/>
  <c r="N28" i="1"/>
  <c r="N3" i="11" s="1"/>
  <c r="U4" i="1" l="1"/>
  <c r="U4" i="2" s="1"/>
  <c r="S4" i="1"/>
  <c r="S4" i="2" s="1"/>
  <c r="P4" i="1"/>
  <c r="P4" i="2" s="1"/>
  <c r="N4" i="1"/>
  <c r="N4" i="2" s="1"/>
  <c r="P31" i="1"/>
  <c r="P4" i="12" s="1"/>
  <c r="N31" i="1"/>
  <c r="N4" i="12" s="1"/>
  <c r="O6" i="12"/>
  <c r="M6" i="12"/>
  <c r="L6" i="12"/>
  <c r="P100" i="1" l="1"/>
  <c r="P11" i="11" s="1"/>
  <c r="N100" i="1"/>
  <c r="N11" i="11" s="1"/>
  <c r="U58" i="1"/>
  <c r="U26" i="2" s="1"/>
  <c r="S58" i="1"/>
  <c r="S26" i="2" s="1"/>
  <c r="O6" i="8" l="1"/>
  <c r="M6" i="8"/>
  <c r="L6" i="8"/>
  <c r="N13" i="1"/>
  <c r="N13" i="2" s="1"/>
  <c r="P86" i="1" l="1"/>
  <c r="P14" i="6" s="1"/>
  <c r="N86" i="1"/>
  <c r="N14" i="6" s="1"/>
  <c r="P102" i="1" l="1"/>
  <c r="P13" i="11" s="1"/>
  <c r="N102" i="1"/>
  <c r="N13" i="11" s="1"/>
  <c r="U101" i="1" l="1"/>
  <c r="U12" i="11" s="1"/>
  <c r="S101" i="1"/>
  <c r="S12" i="11" s="1"/>
  <c r="O6" i="24" l="1"/>
  <c r="M6" i="24"/>
  <c r="L6" i="24"/>
  <c r="N6" i="24" l="1"/>
  <c r="P6" i="24"/>
  <c r="O4" i="14" l="1"/>
  <c r="P6" i="12"/>
  <c r="N6" i="12"/>
  <c r="N120" i="1"/>
  <c r="P120" i="1"/>
  <c r="N6" i="8" l="1"/>
  <c r="N8" i="9"/>
  <c r="P4" i="7"/>
  <c r="N4" i="7"/>
  <c r="P15" i="11"/>
  <c r="P46" i="2"/>
  <c r="N46" i="2"/>
  <c r="N15" i="11"/>
  <c r="P8" i="9"/>
  <c r="P6" i="8"/>
  <c r="P39" i="1" l="1"/>
  <c r="P3" i="26" s="1"/>
  <c r="F7" i="22" l="1"/>
  <c r="F8" i="22"/>
  <c r="F9" i="22"/>
  <c r="F10" i="22"/>
  <c r="F11" i="22"/>
  <c r="F12" i="22"/>
  <c r="F13" i="22"/>
  <c r="F14" i="22"/>
  <c r="F15" i="22"/>
  <c r="F16" i="22"/>
  <c r="F17" i="22"/>
  <c r="F18" i="22"/>
  <c r="D7" i="22"/>
  <c r="D8" i="22"/>
  <c r="D9" i="22"/>
  <c r="D10" i="22"/>
  <c r="D11" i="22"/>
  <c r="D12" i="22"/>
  <c r="D13" i="22"/>
  <c r="D14" i="22"/>
  <c r="D15" i="22"/>
  <c r="D16" i="22"/>
  <c r="D17" i="22"/>
  <c r="D18" i="22"/>
  <c r="E22" i="22"/>
  <c r="C22" i="22"/>
  <c r="B22" i="22"/>
  <c r="F21" i="22"/>
  <c r="D21" i="22"/>
  <c r="F20" i="22"/>
  <c r="D20" i="22"/>
  <c r="F19" i="22"/>
  <c r="D19" i="22"/>
  <c r="F6" i="22"/>
  <c r="D6" i="22"/>
  <c r="P18" i="1"/>
  <c r="P5" i="5" s="1"/>
  <c r="N18" i="1"/>
  <c r="N5" i="5" s="1"/>
  <c r="D22" i="22" l="1"/>
  <c r="F22" i="22"/>
  <c r="P106" i="1"/>
  <c r="P21" i="26" s="1"/>
  <c r="N106" i="1"/>
  <c r="N21" i="26" s="1"/>
  <c r="U56" i="1"/>
  <c r="U24" i="2" s="1"/>
  <c r="S56" i="1"/>
  <c r="S24" i="2" s="1"/>
  <c r="P56" i="1"/>
  <c r="P24" i="2" s="1"/>
  <c r="F21" i="18" l="1"/>
  <c r="F22" i="18"/>
  <c r="F23" i="18"/>
  <c r="F24" i="18"/>
  <c r="D21" i="18"/>
  <c r="D22" i="18"/>
  <c r="D23" i="18"/>
  <c r="D24" i="18"/>
  <c r="C25" i="18"/>
  <c r="D19" i="18"/>
  <c r="C12" i="18"/>
  <c r="D12" i="18" s="1"/>
  <c r="E12" i="18"/>
  <c r="E25" i="18"/>
  <c r="B25" i="18"/>
  <c r="F19" i="18"/>
  <c r="N62" i="1"/>
  <c r="N30" i="2" s="1"/>
  <c r="F12" i="18" l="1"/>
  <c r="F25" i="18"/>
  <c r="D25" i="18"/>
  <c r="N72" i="1" l="1"/>
  <c r="N40" i="2" s="1"/>
  <c r="P72" i="1"/>
  <c r="P40" i="2" s="1"/>
  <c r="U45" i="1"/>
  <c r="U20" i="2" s="1"/>
  <c r="S45" i="1"/>
  <c r="S20" i="2" s="1"/>
  <c r="D7" i="16"/>
  <c r="D6" i="16"/>
  <c r="E17" i="16"/>
  <c r="C8" i="16"/>
  <c r="E8" i="16"/>
  <c r="B17" i="16"/>
  <c r="B8" i="16"/>
  <c r="F17" i="16" l="1"/>
  <c r="D8" i="16"/>
  <c r="F8" i="16"/>
  <c r="C17" i="3" l="1"/>
  <c r="E17" i="3"/>
  <c r="B17" i="3"/>
  <c r="F17" i="3" l="1"/>
  <c r="D17" i="3"/>
  <c r="E13" i="23"/>
  <c r="C13" i="23"/>
  <c r="F11" i="23"/>
  <c r="D11" i="23"/>
  <c r="E17" i="15"/>
  <c r="C17" i="15"/>
  <c r="B17" i="15"/>
  <c r="C8" i="15"/>
  <c r="E8" i="15"/>
  <c r="B8" i="15"/>
  <c r="F9" i="23"/>
  <c r="D9" i="23"/>
  <c r="F12" i="23"/>
  <c r="D12" i="23"/>
  <c r="F10" i="23"/>
  <c r="D10" i="23"/>
  <c r="D17" i="15" l="1"/>
  <c r="D8" i="15"/>
  <c r="F17" i="15"/>
  <c r="F8" i="15"/>
  <c r="D13" i="23"/>
  <c r="F13" i="23"/>
  <c r="F16" i="3"/>
  <c r="D16" i="3"/>
  <c r="F15" i="3"/>
  <c r="D15" i="3"/>
  <c r="F9" i="3"/>
  <c r="F8" i="3"/>
  <c r="F11" i="18" l="1"/>
  <c r="F10" i="18"/>
  <c r="F9" i="18"/>
  <c r="F8" i="18"/>
  <c r="F6" i="18"/>
  <c r="F16" i="16"/>
  <c r="F15" i="16"/>
  <c r="F7" i="16"/>
  <c r="F6" i="16"/>
  <c r="F16" i="15"/>
  <c r="D16" i="15"/>
  <c r="F15" i="15"/>
  <c r="D15" i="15"/>
  <c r="F7" i="15"/>
  <c r="D7" i="15"/>
  <c r="F6" i="15"/>
  <c r="D6" i="15"/>
  <c r="P22" i="1" l="1"/>
  <c r="P6" i="6" s="1"/>
  <c r="N22" i="1"/>
  <c r="N6" i="6" s="1"/>
  <c r="P5" i="1"/>
  <c r="P5" i="2" s="1"/>
  <c r="N5" i="1"/>
  <c r="N5" i="2" s="1"/>
  <c r="M4" i="14" l="1"/>
  <c r="L4" i="14"/>
  <c r="L4" i="10"/>
  <c r="N8" i="5"/>
  <c r="N4" i="14" l="1"/>
  <c r="N7" i="4"/>
  <c r="P4" i="14"/>
  <c r="O4" i="10"/>
  <c r="P8" i="5"/>
  <c r="P4" i="10" l="1"/>
  <c r="U79" i="1"/>
  <c r="U4" i="24" s="1"/>
  <c r="S79" i="1"/>
  <c r="S4" i="24" s="1"/>
  <c r="P79" i="1"/>
  <c r="P4" i="24" s="1"/>
  <c r="N79" i="1"/>
  <c r="N4" i="24" s="1"/>
  <c r="P98" i="1"/>
  <c r="P9" i="11" s="1"/>
  <c r="N98" i="1"/>
  <c r="N9" i="11" s="1"/>
  <c r="P7" i="1"/>
  <c r="P7" i="2" s="1"/>
  <c r="N7" i="1"/>
  <c r="N7" i="2" s="1"/>
  <c r="U68" i="1"/>
  <c r="U36" i="2" s="1"/>
  <c r="S68" i="1"/>
  <c r="S36" i="2" s="1"/>
  <c r="P68" i="1"/>
  <c r="P36" i="2" s="1"/>
  <c r="N68" i="1"/>
  <c r="N36" i="2" s="1"/>
  <c r="U77" i="1"/>
  <c r="U45" i="2" s="1"/>
  <c r="S77" i="1"/>
  <c r="S45" i="2" s="1"/>
  <c r="U74" i="1"/>
  <c r="U42" i="2" s="1"/>
  <c r="S74" i="1"/>
  <c r="S42" i="2" s="1"/>
  <c r="P20" i="1"/>
  <c r="P4" i="6" s="1"/>
  <c r="N20" i="1"/>
  <c r="N4" i="6" s="1"/>
  <c r="U6" i="1"/>
  <c r="U6" i="2" s="1"/>
  <c r="S6" i="1"/>
  <c r="S6" i="2" s="1"/>
  <c r="P6" i="1"/>
  <c r="P6" i="2" s="1"/>
  <c r="N6" i="1"/>
  <c r="N6" i="2" s="1"/>
  <c r="U15" i="1"/>
  <c r="U4" i="4" s="1"/>
  <c r="S15" i="1"/>
  <c r="S4" i="4" s="1"/>
  <c r="P15" i="1"/>
  <c r="P4" i="4" s="1"/>
  <c r="N15" i="1"/>
  <c r="N4" i="4" s="1"/>
  <c r="P92" i="1"/>
  <c r="P7" i="9" s="1"/>
  <c r="N92" i="1"/>
  <c r="N7" i="9" s="1"/>
  <c r="U57" i="1"/>
  <c r="U25" i="2" s="1"/>
  <c r="P57" i="1"/>
  <c r="P25" i="2" s="1"/>
  <c r="N57" i="1"/>
  <c r="N25" i="2" s="1"/>
  <c r="U3" i="1"/>
  <c r="U3" i="2" s="1"/>
  <c r="S3" i="1"/>
  <c r="S3" i="2" s="1"/>
  <c r="P3" i="1"/>
  <c r="P3" i="2" s="1"/>
  <c r="N3" i="1"/>
  <c r="N3" i="2" s="1"/>
  <c r="N55" i="1"/>
  <c r="N23" i="2" s="1"/>
  <c r="P17" i="1"/>
  <c r="P4" i="5" s="1"/>
  <c r="N17" i="1"/>
  <c r="N4" i="5" s="1"/>
  <c r="P97" i="1"/>
  <c r="P8" i="11" s="1"/>
  <c r="N97" i="1"/>
  <c r="N8" i="11" s="1"/>
  <c r="U72" i="1"/>
  <c r="U40" i="2" s="1"/>
  <c r="S72" i="1"/>
  <c r="S40" i="2" s="1"/>
  <c r="P118" i="1"/>
  <c r="P3" i="14" s="1"/>
  <c r="N118" i="1"/>
  <c r="N3" i="14" s="1"/>
  <c r="U70" i="1"/>
  <c r="U38" i="2" s="1"/>
  <c r="S70" i="1"/>
  <c r="S38" i="2" s="1"/>
  <c r="P70" i="1"/>
  <c r="P38" i="2" s="1"/>
  <c r="N70" i="1"/>
  <c r="N38" i="2" s="1"/>
  <c r="U14" i="1"/>
  <c r="U3" i="4" s="1"/>
  <c r="S14" i="1"/>
  <c r="S3" i="4" s="1"/>
  <c r="P14" i="1"/>
  <c r="P3" i="4" s="1"/>
  <c r="N14" i="1"/>
  <c r="N3" i="4" s="1"/>
  <c r="U59" i="1"/>
  <c r="U27" i="2" s="1"/>
  <c r="S59" i="1"/>
  <c r="S27" i="2" s="1"/>
  <c r="P61" i="1"/>
  <c r="P29" i="2" s="1"/>
  <c r="N61" i="1"/>
  <c r="N29" i="2" s="1"/>
  <c r="U67" i="1"/>
  <c r="U35" i="2" s="1"/>
  <c r="S67" i="1"/>
  <c r="S35" i="2" s="1"/>
  <c r="U30" i="1"/>
  <c r="U3" i="12" s="1"/>
  <c r="S30" i="1"/>
  <c r="S3" i="12" s="1"/>
  <c r="P30" i="1"/>
  <c r="P3" i="12" s="1"/>
  <c r="N30" i="1"/>
  <c r="N3" i="12" s="1"/>
  <c r="P10" i="1"/>
  <c r="P10" i="2" s="1"/>
  <c r="N10" i="1"/>
  <c r="N10" i="2" s="1"/>
  <c r="P16" i="1"/>
  <c r="P3" i="5" s="1"/>
  <c r="N16" i="1"/>
  <c r="N3" i="5" s="1"/>
  <c r="U73" i="1"/>
  <c r="U41" i="2" s="1"/>
  <c r="S73" i="1"/>
  <c r="S41" i="2" s="1"/>
  <c r="P73" i="1"/>
  <c r="P41" i="2" s="1"/>
  <c r="P81" i="1"/>
  <c r="P6" i="5" s="1"/>
  <c r="N81" i="1"/>
  <c r="N6" i="5" s="1"/>
  <c r="U62" i="1"/>
  <c r="U30" i="2" s="1"/>
  <c r="S62" i="1"/>
  <c r="S30" i="2" s="1"/>
  <c r="P62" i="1"/>
  <c r="P30" i="2" s="1"/>
  <c r="P95" i="1"/>
  <c r="P6" i="11" s="1"/>
  <c r="N95" i="1"/>
  <c r="N6" i="11" s="1"/>
  <c r="U94" i="1"/>
  <c r="U5" i="11" s="1"/>
  <c r="S94" i="1"/>
  <c r="S5" i="11" s="1"/>
  <c r="P94" i="1"/>
  <c r="P5" i="11" s="1"/>
  <c r="U93" i="1"/>
  <c r="U3" i="10" s="1"/>
  <c r="S93" i="1"/>
  <c r="S3" i="10" s="1"/>
  <c r="P93" i="1"/>
  <c r="P3" i="10" s="1"/>
  <c r="P82" i="1"/>
  <c r="P7" i="5" s="1"/>
  <c r="N82" i="1"/>
  <c r="N7" i="5" s="1"/>
  <c r="P52" i="1"/>
  <c r="P5" i="4" s="1"/>
  <c r="U54" i="1"/>
  <c r="U22" i="2" s="1"/>
  <c r="S54" i="1"/>
  <c r="S22" i="2" s="1"/>
  <c r="P54" i="1"/>
  <c r="P22" i="2" s="1"/>
  <c r="N54" i="1"/>
  <c r="N22" i="2" s="1"/>
  <c r="P25" i="1"/>
  <c r="P5" i="8" s="1"/>
  <c r="N25" i="1"/>
  <c r="N5" i="8" s="1"/>
  <c r="P19" i="1"/>
  <c r="P3" i="6" s="1"/>
  <c r="N19" i="1"/>
  <c r="N3" i="6" s="1"/>
  <c r="U12" i="1"/>
  <c r="U12" i="2" s="1"/>
  <c r="S12" i="1"/>
  <c r="S12" i="2" s="1"/>
  <c r="P12" i="1"/>
  <c r="P12" i="2" s="1"/>
  <c r="N12" i="1"/>
  <c r="N12" i="2" s="1"/>
  <c r="U42" i="1"/>
  <c r="U17" i="2" s="1"/>
  <c r="S42" i="1"/>
  <c r="S17" i="2" s="1"/>
  <c r="P26" i="1"/>
  <c r="P3" i="9" s="1"/>
  <c r="N26" i="1"/>
  <c r="N3" i="9" s="1"/>
  <c r="P87" i="1"/>
  <c r="P15" i="6" s="1"/>
  <c r="N87" i="1"/>
  <c r="N15" i="6" s="1"/>
  <c r="U41" i="1"/>
  <c r="U16" i="2" s="1"/>
  <c r="S41" i="1"/>
  <c r="S16" i="2" s="1"/>
  <c r="P41" i="1"/>
  <c r="P16" i="2" s="1"/>
  <c r="N41" i="1"/>
  <c r="N16" i="2" s="1"/>
  <c r="U90" i="1"/>
  <c r="U5" i="9" s="1"/>
  <c r="S90" i="1"/>
  <c r="S5" i="9" s="1"/>
  <c r="U13" i="1"/>
  <c r="U13" i="2" s="1"/>
  <c r="S13" i="1"/>
  <c r="S13" i="2" s="1"/>
  <c r="P13" i="1"/>
  <c r="P13" i="2" s="1"/>
  <c r="U47" i="1"/>
  <c r="U7" i="6" s="1"/>
  <c r="S47" i="1"/>
  <c r="S7" i="6" s="1"/>
  <c r="P47" i="1"/>
  <c r="P7" i="6" s="1"/>
  <c r="P84" i="1"/>
  <c r="P12" i="6" s="1"/>
  <c r="N84" i="1"/>
  <c r="N12" i="6" s="1"/>
  <c r="U105" i="1"/>
  <c r="U20" i="26" s="1"/>
  <c r="S105" i="1"/>
  <c r="S20" i="26" s="1"/>
  <c r="P105" i="1"/>
  <c r="P20" i="26" s="1"/>
  <c r="N105" i="1"/>
  <c r="N20" i="26" s="1"/>
  <c r="U104" i="1"/>
  <c r="U19" i="26" s="1"/>
  <c r="S104" i="1"/>
  <c r="S19" i="26" s="1"/>
  <c r="P104" i="1"/>
  <c r="P19" i="26" s="1"/>
  <c r="N104" i="1"/>
  <c r="N19" i="26" s="1"/>
  <c r="U9" i="1"/>
  <c r="U9" i="2" s="1"/>
  <c r="S9" i="1"/>
  <c r="S9" i="2" s="1"/>
  <c r="P9" i="1"/>
  <c r="P9" i="2" s="1"/>
  <c r="N9" i="1"/>
  <c r="N9" i="2" s="1"/>
  <c r="P83" i="1"/>
  <c r="P11" i="6" s="1"/>
  <c r="N83" i="1"/>
  <c r="N11" i="6" s="1"/>
  <c r="N39" i="1"/>
  <c r="N3" i="26" s="1"/>
  <c r="P113" i="1"/>
  <c r="P16" i="26" s="1"/>
  <c r="N113" i="1"/>
  <c r="N16" i="26" s="1"/>
  <c r="P37" i="1"/>
  <c r="P7" i="26" s="1"/>
  <c r="N37" i="1"/>
  <c r="N7" i="26" s="1"/>
  <c r="P36" i="1"/>
  <c r="P6" i="26" s="1"/>
  <c r="N36" i="1"/>
  <c r="N6" i="26" s="1"/>
  <c r="P112" i="1"/>
  <c r="P15" i="26" s="1"/>
  <c r="N112" i="1"/>
  <c r="N15" i="26" s="1"/>
  <c r="P35" i="1"/>
  <c r="P5" i="26" s="1"/>
  <c r="N35" i="1"/>
  <c r="N5" i="26" s="1"/>
  <c r="P34" i="1"/>
  <c r="P4" i="26" s="1"/>
  <c r="N34" i="1"/>
  <c r="N4" i="26" s="1"/>
  <c r="P119" i="1"/>
  <c r="P12" i="26" s="1"/>
  <c r="N119" i="1"/>
  <c r="N12" i="26" s="1"/>
  <c r="P109" i="1"/>
  <c r="P11" i="26" s="1"/>
  <c r="N109" i="1"/>
  <c r="N11" i="26" s="1"/>
  <c r="P108" i="1"/>
  <c r="P10" i="26" s="1"/>
  <c r="N108" i="1"/>
  <c r="N10" i="26" s="1"/>
  <c r="P107" i="1"/>
  <c r="P9" i="26" s="1"/>
  <c r="N107" i="1"/>
  <c r="N9" i="26" s="1"/>
  <c r="N18" i="6" l="1"/>
  <c r="P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 哲士</author>
    <author>深堀 晶子</author>
  </authors>
  <commentList>
    <comment ref="C85" authorId="0" shapeId="0" xr:uid="{3CDFCC09-3F4B-400D-BE2E-869A91F9FD2E}">
      <text>
        <r>
          <rPr>
            <b/>
            <sz val="9"/>
            <color indexed="81"/>
            <rFont val="MS P ゴシック"/>
            <family val="3"/>
            <charset val="128"/>
          </rPr>
          <t>H28.9.1　別会社の(株)ジョフルサンアルファに事業承継され、承継後の会社の事業はH28.9.1～H29.3.31であり、期間中のエネルギー消費量は1,4.19kLのため対象外。
※但しH29年度実績から対象（H30に計画書提出、H31に実績報告書提出）となる。</t>
        </r>
      </text>
    </comment>
    <comment ref="V97" authorId="1" shapeId="0" xr:uid="{00000000-0006-0000-0000-000001000000}">
      <text>
        <r>
          <rPr>
            <sz val="11"/>
            <color indexed="81"/>
            <rFont val="ＭＳ Ｐゴシック"/>
            <family val="3"/>
            <charset val="128"/>
          </rPr>
          <t>クリックすると別シートにとぶので、そのシートに入力する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 哲士</author>
  </authors>
  <commentList>
    <comment ref="C13" authorId="0" shapeId="0" xr:uid="{6634BC53-E07F-4571-A94E-1BEC0D2EA0E3}">
      <text>
        <r>
          <rPr>
            <b/>
            <sz val="9"/>
            <color indexed="81"/>
            <rFont val="MS P ゴシック"/>
            <family val="3"/>
            <charset val="128"/>
          </rPr>
          <t>H28.9.1　別会社の(株)ジョフルサンアルファに事業承継され、承継後の会社の事業はH28.9.1～H29.3.31であり、期間中のエネルギー消費量は1,4.19kLのため対象外。
※但しH29年度実績から対象（H30に計画書提出、H31に実績報告書提出）となる。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深堀 晶子</author>
  </authors>
  <commentList>
    <comment ref="V8" authorId="0" shapeId="0" xr:uid="{66384114-51B0-4C81-94E1-A841D069E278}">
      <text>
        <r>
          <rPr>
            <sz val="11"/>
            <color indexed="81"/>
            <rFont val="ＭＳ Ｐゴシック"/>
            <family val="3"/>
            <charset val="128"/>
          </rPr>
          <t>クリックすると別シートにとぶので、そのシートに入力する</t>
        </r>
      </text>
    </comment>
  </commentList>
</comments>
</file>

<file path=xl/sharedStrings.xml><?xml version="1.0" encoding="utf-8"?>
<sst xmlns="http://schemas.openxmlformats.org/spreadsheetml/2006/main" count="2140" uniqueCount="940">
  <si>
    <t>番号</t>
    <rPh sb="0" eb="2">
      <t>バンゴウ</t>
    </rPh>
    <phoneticPr fontId="2"/>
  </si>
  <si>
    <t>特定事業者</t>
    <rPh sb="0" eb="2">
      <t>トクテイ</t>
    </rPh>
    <rPh sb="2" eb="5">
      <t>ジギョウシャ</t>
    </rPh>
    <phoneticPr fontId="2"/>
  </si>
  <si>
    <t>郵便番号</t>
    <rPh sb="0" eb="2">
      <t>ユウビン</t>
    </rPh>
    <rPh sb="2" eb="4">
      <t>バンゴウ</t>
    </rPh>
    <phoneticPr fontId="2"/>
  </si>
  <si>
    <t>所在地</t>
    <rPh sb="0" eb="3">
      <t>ショザイチ</t>
    </rPh>
    <phoneticPr fontId="2"/>
  </si>
  <si>
    <t>事業所</t>
    <rPh sb="0" eb="3">
      <t>ジギョウショ</t>
    </rPh>
    <phoneticPr fontId="2"/>
  </si>
  <si>
    <t>業種</t>
    <rPh sb="0" eb="2">
      <t>ギョウシュ</t>
    </rPh>
    <phoneticPr fontId="2"/>
  </si>
  <si>
    <t>事業の概要</t>
    <rPh sb="0" eb="2">
      <t>ジギョウ</t>
    </rPh>
    <rPh sb="3" eb="5">
      <t>ガイヨウ</t>
    </rPh>
    <phoneticPr fontId="2"/>
  </si>
  <si>
    <t>計画期間</t>
    <rPh sb="0" eb="2">
      <t>ケイカク</t>
    </rPh>
    <rPh sb="2" eb="4">
      <t>キカン</t>
    </rPh>
    <phoneticPr fontId="2"/>
  </si>
  <si>
    <t>排出量（t-CO2）</t>
    <rPh sb="0" eb="3">
      <t>ハイシュツリョウ</t>
    </rPh>
    <phoneticPr fontId="2"/>
  </si>
  <si>
    <t>原単位排出量（t-CO2）</t>
    <rPh sb="0" eb="3">
      <t>ゲンタンイ</t>
    </rPh>
    <rPh sb="3" eb="6">
      <t>ハイシュツリョウ</t>
    </rPh>
    <phoneticPr fontId="2"/>
  </si>
  <si>
    <t>基準年度</t>
    <rPh sb="0" eb="2">
      <t>キジュン</t>
    </rPh>
    <rPh sb="2" eb="4">
      <t>ネンド</t>
    </rPh>
    <phoneticPr fontId="2"/>
  </si>
  <si>
    <t>目標年度</t>
    <rPh sb="0" eb="2">
      <t>モクヒョウ</t>
    </rPh>
    <rPh sb="2" eb="4">
      <t>ネンド</t>
    </rPh>
    <phoneticPr fontId="2"/>
  </si>
  <si>
    <t>目標率</t>
    <rPh sb="0" eb="2">
      <t>モクヒョウ</t>
    </rPh>
    <rPh sb="2" eb="3">
      <t>リツ</t>
    </rPh>
    <phoneticPr fontId="2"/>
  </si>
  <si>
    <t>削減率(%)</t>
    <rPh sb="0" eb="2">
      <t>サクゲン</t>
    </rPh>
    <rPh sb="2" eb="3">
      <t>リツ</t>
    </rPh>
    <phoneticPr fontId="2"/>
  </si>
  <si>
    <t>長崎市</t>
    <rPh sb="0" eb="3">
      <t>ナガサキシ</t>
    </rPh>
    <phoneticPr fontId="2"/>
  </si>
  <si>
    <t>850-8685</t>
  </si>
  <si>
    <t>長崎市桜町２－２２</t>
    <rPh sb="0" eb="3">
      <t>ナガサキシ</t>
    </rPh>
    <rPh sb="3" eb="5">
      <t>サクラマチ</t>
    </rPh>
    <phoneticPr fontId="2"/>
  </si>
  <si>
    <t>長崎市役所</t>
    <rPh sb="0" eb="3">
      <t>ナガサキシ</t>
    </rPh>
    <rPh sb="3" eb="5">
      <t>ヤクショ</t>
    </rPh>
    <phoneticPr fontId="2"/>
  </si>
  <si>
    <t>市町村機関</t>
    <rPh sb="0" eb="3">
      <t>シチョウソン</t>
    </rPh>
    <rPh sb="3" eb="5">
      <t>キカン</t>
    </rPh>
    <phoneticPr fontId="2"/>
  </si>
  <si>
    <t>-</t>
    <phoneticPr fontId="2"/>
  </si>
  <si>
    <t>佐世保市</t>
  </si>
  <si>
    <t>857-8585</t>
  </si>
  <si>
    <t>佐世保市八幡町１－１０</t>
    <rPh sb="0" eb="4">
      <t>サセボシ</t>
    </rPh>
    <rPh sb="4" eb="7">
      <t>ハチマンチョウ</t>
    </rPh>
    <phoneticPr fontId="2"/>
  </si>
  <si>
    <t>佐世保市役所</t>
    <rPh sb="0" eb="4">
      <t>サセボシ</t>
    </rPh>
    <rPh sb="4" eb="6">
      <t>ヤクショ</t>
    </rPh>
    <phoneticPr fontId="2"/>
  </si>
  <si>
    <t>島原市</t>
  </si>
  <si>
    <t>855-8555</t>
  </si>
  <si>
    <t>島原市上の町５３７</t>
    <rPh sb="0" eb="3">
      <t>シマバラシ</t>
    </rPh>
    <rPh sb="3" eb="4">
      <t>ウエ</t>
    </rPh>
    <rPh sb="5" eb="6">
      <t>マチ</t>
    </rPh>
    <phoneticPr fontId="2"/>
  </si>
  <si>
    <t>島原市役所</t>
    <rPh sb="0" eb="3">
      <t>シマバラシ</t>
    </rPh>
    <rPh sb="3" eb="5">
      <t>ヤクショ</t>
    </rPh>
    <phoneticPr fontId="2"/>
  </si>
  <si>
    <t>諫早市</t>
  </si>
  <si>
    <t>854-8601</t>
  </si>
  <si>
    <t>諫早市東小路町７－１</t>
    <rPh sb="0" eb="3">
      <t>イサハヤシ</t>
    </rPh>
    <rPh sb="3" eb="6">
      <t>ヒガシコウジ</t>
    </rPh>
    <rPh sb="6" eb="7">
      <t>マチ</t>
    </rPh>
    <phoneticPr fontId="2"/>
  </si>
  <si>
    <t>諫早市役所</t>
    <rPh sb="0" eb="3">
      <t>イサハヤシ</t>
    </rPh>
    <rPh sb="3" eb="5">
      <t>ヤクショ</t>
    </rPh>
    <phoneticPr fontId="2"/>
  </si>
  <si>
    <t>大村市</t>
  </si>
  <si>
    <t>856-8686</t>
  </si>
  <si>
    <t>大村市役所</t>
    <rPh sb="0" eb="3">
      <t>オオムラシ</t>
    </rPh>
    <rPh sb="3" eb="5">
      <t>ヤクショ</t>
    </rPh>
    <phoneticPr fontId="2"/>
  </si>
  <si>
    <t>平戸市</t>
  </si>
  <si>
    <t>859-5192</t>
  </si>
  <si>
    <t>平戸市岩の上町１５０８－３</t>
    <rPh sb="0" eb="3">
      <t>ヒラドシ</t>
    </rPh>
    <rPh sb="3" eb="4">
      <t>イワ</t>
    </rPh>
    <rPh sb="5" eb="7">
      <t>ウエチョウ</t>
    </rPh>
    <phoneticPr fontId="2"/>
  </si>
  <si>
    <t>平戸市役所</t>
    <rPh sb="0" eb="3">
      <t>ヒラドシ</t>
    </rPh>
    <rPh sb="3" eb="5">
      <t>ヤクショ</t>
    </rPh>
    <phoneticPr fontId="2"/>
  </si>
  <si>
    <t>松浦市</t>
  </si>
  <si>
    <t>859-4598</t>
  </si>
  <si>
    <t>松浦市志佐町里免３６５</t>
    <rPh sb="0" eb="3">
      <t>マツウラシ</t>
    </rPh>
    <rPh sb="3" eb="6">
      <t>シサチョウ</t>
    </rPh>
    <rPh sb="6" eb="8">
      <t>サトメン</t>
    </rPh>
    <phoneticPr fontId="2"/>
  </si>
  <si>
    <t>松浦市役所</t>
    <rPh sb="0" eb="5">
      <t>マツウラシヤクショ</t>
    </rPh>
    <phoneticPr fontId="2"/>
  </si>
  <si>
    <t>対馬市</t>
  </si>
  <si>
    <t>対馬市厳原町国分１４４１</t>
    <rPh sb="0" eb="3">
      <t>ツシマシ</t>
    </rPh>
    <rPh sb="3" eb="6">
      <t>イヅハラマチ</t>
    </rPh>
    <rPh sb="6" eb="8">
      <t>コクブ</t>
    </rPh>
    <phoneticPr fontId="2"/>
  </si>
  <si>
    <t>対馬市役所</t>
    <rPh sb="0" eb="3">
      <t>ツシマシ</t>
    </rPh>
    <rPh sb="3" eb="5">
      <t>ヤクショ</t>
    </rPh>
    <phoneticPr fontId="2"/>
  </si>
  <si>
    <t>811-5192</t>
  </si>
  <si>
    <t>壱岐市郷ノ浦町本村触５６２</t>
    <rPh sb="0" eb="3">
      <t>イキシ</t>
    </rPh>
    <rPh sb="3" eb="4">
      <t>ゴウ</t>
    </rPh>
    <rPh sb="5" eb="7">
      <t>ウラチョウ</t>
    </rPh>
    <rPh sb="7" eb="9">
      <t>モトムラ</t>
    </rPh>
    <rPh sb="9" eb="10">
      <t>フ</t>
    </rPh>
    <phoneticPr fontId="2"/>
  </si>
  <si>
    <t>壱岐市役所</t>
    <rPh sb="0" eb="2">
      <t>イキ</t>
    </rPh>
    <rPh sb="2" eb="5">
      <t>シヤクショ</t>
    </rPh>
    <phoneticPr fontId="2"/>
  </si>
  <si>
    <t>853-8501</t>
  </si>
  <si>
    <t>五島市福江町１－１</t>
    <rPh sb="0" eb="3">
      <t>ゴトウシ</t>
    </rPh>
    <rPh sb="3" eb="6">
      <t>フクエマチ</t>
    </rPh>
    <phoneticPr fontId="2"/>
  </si>
  <si>
    <t>五島市役所</t>
    <rPh sb="0" eb="3">
      <t>ゴトウシ</t>
    </rPh>
    <rPh sb="3" eb="5">
      <t>ヤクショ</t>
    </rPh>
    <phoneticPr fontId="2"/>
  </si>
  <si>
    <t>西海市</t>
  </si>
  <si>
    <t>西海市大瀬戸町瀬戸樫浦郷２２２２</t>
    <rPh sb="0" eb="3">
      <t>サイカイシ</t>
    </rPh>
    <rPh sb="3" eb="7">
      <t>オオセトチョウ</t>
    </rPh>
    <rPh sb="7" eb="9">
      <t>セト</t>
    </rPh>
    <rPh sb="9" eb="10">
      <t>カシ</t>
    </rPh>
    <rPh sb="10" eb="12">
      <t>ウラゴウ</t>
    </rPh>
    <phoneticPr fontId="2"/>
  </si>
  <si>
    <t>西海市役所</t>
    <rPh sb="0" eb="3">
      <t>サイカイシ</t>
    </rPh>
    <rPh sb="3" eb="5">
      <t>ヤクショ</t>
    </rPh>
    <phoneticPr fontId="2"/>
  </si>
  <si>
    <t>雲仙市</t>
  </si>
  <si>
    <t>859-1107</t>
  </si>
  <si>
    <t>雲仙市吾妻町牛口名７１４</t>
    <rPh sb="0" eb="2">
      <t>ウンゼン</t>
    </rPh>
    <rPh sb="2" eb="3">
      <t>シ</t>
    </rPh>
    <rPh sb="3" eb="6">
      <t>アヅマチョウ</t>
    </rPh>
    <rPh sb="6" eb="7">
      <t>ウシ</t>
    </rPh>
    <rPh sb="7" eb="8">
      <t>クチ</t>
    </rPh>
    <rPh sb="8" eb="9">
      <t>ミョウ</t>
    </rPh>
    <phoneticPr fontId="2"/>
  </si>
  <si>
    <t>雲仙市役所</t>
    <rPh sb="0" eb="2">
      <t>ウンゼン</t>
    </rPh>
    <rPh sb="2" eb="3">
      <t>シ</t>
    </rPh>
    <rPh sb="3" eb="5">
      <t>ヤクショ</t>
    </rPh>
    <phoneticPr fontId="2"/>
  </si>
  <si>
    <t>長与町</t>
  </si>
  <si>
    <t>851-2185</t>
  </si>
  <si>
    <t>西彼杵郡長与町嬉里郷６５９－１</t>
    <rPh sb="0" eb="4">
      <t>ニシソノギグン</t>
    </rPh>
    <rPh sb="4" eb="7">
      <t>ナガヨチョウ</t>
    </rPh>
    <rPh sb="7" eb="9">
      <t>ウレリ</t>
    </rPh>
    <rPh sb="9" eb="10">
      <t>ゴウ</t>
    </rPh>
    <phoneticPr fontId="2"/>
  </si>
  <si>
    <t>長与町役場</t>
    <rPh sb="0" eb="3">
      <t>ナガヨチョウ</t>
    </rPh>
    <rPh sb="3" eb="5">
      <t>ヤクバ</t>
    </rPh>
    <phoneticPr fontId="2"/>
  </si>
  <si>
    <t>新上五島町</t>
    <rPh sb="0" eb="1">
      <t>シン</t>
    </rPh>
    <rPh sb="1" eb="5">
      <t>カミゴトウチョウ</t>
    </rPh>
    <phoneticPr fontId="2"/>
  </si>
  <si>
    <t>857-4495</t>
  </si>
  <si>
    <t>南松浦郡新上五島町青方郷１５８５－１</t>
    <rPh sb="0" eb="4">
      <t>ミナミマツウラグン</t>
    </rPh>
    <rPh sb="4" eb="5">
      <t>シン</t>
    </rPh>
    <rPh sb="5" eb="9">
      <t>カミゴトウチョウ</t>
    </rPh>
    <rPh sb="9" eb="10">
      <t>アオ</t>
    </rPh>
    <rPh sb="10" eb="11">
      <t>カタ</t>
    </rPh>
    <rPh sb="11" eb="12">
      <t>ゴウ</t>
    </rPh>
    <phoneticPr fontId="2"/>
  </si>
  <si>
    <t>新上五島町役場</t>
    <rPh sb="0" eb="1">
      <t>シン</t>
    </rPh>
    <rPh sb="1" eb="5">
      <t>カミゴトウチョウ</t>
    </rPh>
    <rPh sb="5" eb="7">
      <t>ヤクバ</t>
    </rPh>
    <phoneticPr fontId="2"/>
  </si>
  <si>
    <t>長崎県</t>
    <rPh sb="0" eb="3">
      <t>ナガサキケン</t>
    </rPh>
    <phoneticPr fontId="2"/>
  </si>
  <si>
    <t>850-8570</t>
    <phoneticPr fontId="2"/>
  </si>
  <si>
    <t>県庁</t>
    <rPh sb="0" eb="2">
      <t>ケンチョウ</t>
    </rPh>
    <phoneticPr fontId="2"/>
  </si>
  <si>
    <t>地方行政</t>
    <rPh sb="0" eb="2">
      <t>チホウ</t>
    </rPh>
    <rPh sb="2" eb="4">
      <t>ギョウセイ</t>
    </rPh>
    <phoneticPr fontId="2"/>
  </si>
  <si>
    <t>JR九州ハウステンボスホテル　株式会社</t>
    <rPh sb="2" eb="4">
      <t>キュウシュウ</t>
    </rPh>
    <rPh sb="15" eb="19">
      <t>カブシキガイシャ</t>
    </rPh>
    <phoneticPr fontId="2"/>
  </si>
  <si>
    <t>859-3296</t>
    <phoneticPr fontId="2"/>
  </si>
  <si>
    <t>佐世保市ハウステンボス町１０</t>
    <rPh sb="0" eb="4">
      <t>サセボシ</t>
    </rPh>
    <rPh sb="11" eb="12">
      <t>チョウ</t>
    </rPh>
    <phoneticPr fontId="2"/>
  </si>
  <si>
    <t>856-8555</t>
    <phoneticPr fontId="2"/>
  </si>
  <si>
    <t>大村市雄ヶ原町１３２４－２</t>
    <rPh sb="0" eb="3">
      <t>オオムラシ</t>
    </rPh>
    <rPh sb="3" eb="4">
      <t>オ</t>
    </rPh>
    <rPh sb="5" eb="6">
      <t>ハラ</t>
    </rPh>
    <rPh sb="6" eb="7">
      <t>チョウ</t>
    </rPh>
    <phoneticPr fontId="2"/>
  </si>
  <si>
    <t>長崎工場</t>
    <rPh sb="0" eb="2">
      <t>ナガサキ</t>
    </rPh>
    <rPh sb="2" eb="4">
      <t>コウジョウ</t>
    </rPh>
    <phoneticPr fontId="2"/>
  </si>
  <si>
    <t>857-0361</t>
    <phoneticPr fontId="2"/>
  </si>
  <si>
    <t>北松浦郡佐々町小浦免字小浦浜１５７２－２１</t>
    <rPh sb="0" eb="4">
      <t>キタマツウラグン</t>
    </rPh>
    <rPh sb="4" eb="7">
      <t>サザチョウ</t>
    </rPh>
    <rPh sb="7" eb="9">
      <t>コウラ</t>
    </rPh>
    <rPh sb="9" eb="10">
      <t>メン</t>
    </rPh>
    <rPh sb="10" eb="11">
      <t>アザ</t>
    </rPh>
    <rPh sb="11" eb="13">
      <t>コウラ</t>
    </rPh>
    <rPh sb="13" eb="14">
      <t>ハマ</t>
    </rPh>
    <phoneticPr fontId="2"/>
  </si>
  <si>
    <t>天然調味料の製造、加工、販売</t>
    <rPh sb="0" eb="2">
      <t>テンネン</t>
    </rPh>
    <rPh sb="2" eb="5">
      <t>チョウミリョウ</t>
    </rPh>
    <rPh sb="6" eb="8">
      <t>セイゾウ</t>
    </rPh>
    <rPh sb="9" eb="11">
      <t>カコウ</t>
    </rPh>
    <rPh sb="12" eb="14">
      <t>ハンバイ</t>
    </rPh>
    <phoneticPr fontId="2"/>
  </si>
  <si>
    <t>イオン九州　株式会社</t>
    <rPh sb="3" eb="5">
      <t>キュウシュウ</t>
    </rPh>
    <rPh sb="6" eb="10">
      <t>カブシキガイシャ</t>
    </rPh>
    <phoneticPr fontId="2"/>
  </si>
  <si>
    <t>812-0016</t>
    <phoneticPr fontId="2"/>
  </si>
  <si>
    <t>520-2152</t>
    <phoneticPr fontId="2"/>
  </si>
  <si>
    <t>859-4755</t>
    <phoneticPr fontId="2"/>
  </si>
  <si>
    <t>松浦市御厨町横久保免２－１</t>
    <rPh sb="0" eb="3">
      <t>マツウラシ</t>
    </rPh>
    <rPh sb="3" eb="5">
      <t>ミクリヤ</t>
    </rPh>
    <rPh sb="5" eb="6">
      <t>マチ</t>
    </rPh>
    <rPh sb="6" eb="10">
      <t>ヨコクボメン</t>
    </rPh>
    <phoneticPr fontId="2"/>
  </si>
  <si>
    <t>大村セラテック　株式会社</t>
    <rPh sb="0" eb="2">
      <t>オオムラ</t>
    </rPh>
    <rPh sb="8" eb="12">
      <t>カブシキガイシャ</t>
    </rPh>
    <phoneticPr fontId="2"/>
  </si>
  <si>
    <t>856-0808</t>
    <phoneticPr fontId="2"/>
  </si>
  <si>
    <t>大村市黒丸町１０３５</t>
    <rPh sb="0" eb="3">
      <t>オオムラシ</t>
    </rPh>
    <rPh sb="3" eb="6">
      <t>クロマルマチ</t>
    </rPh>
    <phoneticPr fontId="2"/>
  </si>
  <si>
    <t>耐火物原料の製造、販売</t>
    <rPh sb="0" eb="3">
      <t>タイカブツ</t>
    </rPh>
    <rPh sb="3" eb="5">
      <t>ゲンリョウ</t>
    </rPh>
    <rPh sb="6" eb="8">
      <t>セイゾウ</t>
    </rPh>
    <rPh sb="9" eb="11">
      <t>ハンバイ</t>
    </rPh>
    <phoneticPr fontId="2"/>
  </si>
  <si>
    <t>海上自衛隊佐世保教育隊</t>
    <rPh sb="0" eb="2">
      <t>カイジョウ</t>
    </rPh>
    <rPh sb="2" eb="4">
      <t>ジエイ</t>
    </rPh>
    <rPh sb="4" eb="5">
      <t>タイ</t>
    </rPh>
    <rPh sb="5" eb="8">
      <t>サセボ</t>
    </rPh>
    <rPh sb="8" eb="10">
      <t>キョウイク</t>
    </rPh>
    <rPh sb="10" eb="11">
      <t>タイ</t>
    </rPh>
    <phoneticPr fontId="2"/>
  </si>
  <si>
    <t>857-1176</t>
    <phoneticPr fontId="2"/>
  </si>
  <si>
    <t>佐世保市崎辺町無番地</t>
    <rPh sb="0" eb="4">
      <t>サセボシ</t>
    </rPh>
    <rPh sb="4" eb="7">
      <t>サキベチョウ</t>
    </rPh>
    <rPh sb="7" eb="8">
      <t>ム</t>
    </rPh>
    <rPh sb="8" eb="10">
      <t>バンチ</t>
    </rPh>
    <phoneticPr fontId="2"/>
  </si>
  <si>
    <t>崎辺地区海上自衛隊施設</t>
    <rPh sb="0" eb="2">
      <t>サキベ</t>
    </rPh>
    <rPh sb="2" eb="4">
      <t>チク</t>
    </rPh>
    <rPh sb="4" eb="6">
      <t>カイジョウ</t>
    </rPh>
    <rPh sb="6" eb="9">
      <t>ジエイタイ</t>
    </rPh>
    <rPh sb="9" eb="11">
      <t>シセツ</t>
    </rPh>
    <phoneticPr fontId="2"/>
  </si>
  <si>
    <t>佐世保市崎辺町無番地</t>
    <rPh sb="0" eb="7">
      <t>サセボシサキベチョウ</t>
    </rPh>
    <rPh sb="7" eb="8">
      <t>ム</t>
    </rPh>
    <rPh sb="8" eb="10">
      <t>バンチ</t>
    </rPh>
    <phoneticPr fontId="2"/>
  </si>
  <si>
    <t>海上自衛隊基地施設</t>
    <rPh sb="0" eb="2">
      <t>カイジョウ</t>
    </rPh>
    <rPh sb="2" eb="5">
      <t>ジエイタイ</t>
    </rPh>
    <rPh sb="5" eb="7">
      <t>キチ</t>
    </rPh>
    <rPh sb="7" eb="9">
      <t>シセツ</t>
    </rPh>
    <phoneticPr fontId="2"/>
  </si>
  <si>
    <t>海上自衛隊第２２航空群司令</t>
    <rPh sb="0" eb="2">
      <t>カイジョウ</t>
    </rPh>
    <rPh sb="2" eb="5">
      <t>ジエイタイ</t>
    </rPh>
    <rPh sb="5" eb="6">
      <t>ダイ</t>
    </rPh>
    <rPh sb="8" eb="11">
      <t>コウクウグン</t>
    </rPh>
    <rPh sb="11" eb="13">
      <t>シレイ</t>
    </rPh>
    <phoneticPr fontId="2"/>
  </si>
  <si>
    <t>856-8585</t>
    <phoneticPr fontId="2"/>
  </si>
  <si>
    <t>大村市今津町１０番地</t>
    <rPh sb="0" eb="3">
      <t>オオムラシ</t>
    </rPh>
    <rPh sb="3" eb="6">
      <t>イマヅマチ</t>
    </rPh>
    <rPh sb="8" eb="10">
      <t>バンチ</t>
    </rPh>
    <phoneticPr fontId="2"/>
  </si>
  <si>
    <t>株式会社　イズミ</t>
    <rPh sb="0" eb="4">
      <t>カブシキガイシャ</t>
    </rPh>
    <phoneticPr fontId="2"/>
  </si>
  <si>
    <t>夢彩都</t>
    <rPh sb="0" eb="1">
      <t>ユメ</t>
    </rPh>
    <rPh sb="1" eb="2">
      <t>サイ</t>
    </rPh>
    <rPh sb="2" eb="3">
      <t>ト</t>
    </rPh>
    <phoneticPr fontId="2"/>
  </si>
  <si>
    <t>850-0035</t>
    <phoneticPr fontId="2"/>
  </si>
  <si>
    <t>長崎市元船町１０－１</t>
    <rPh sb="0" eb="3">
      <t>ナガサキシ</t>
    </rPh>
    <rPh sb="3" eb="6">
      <t>モトフナマチ</t>
    </rPh>
    <phoneticPr fontId="2"/>
  </si>
  <si>
    <t>110-6150</t>
    <phoneticPr fontId="2"/>
  </si>
  <si>
    <t>東京都千代田区永田町2－11－1</t>
    <rPh sb="0" eb="3">
      <t>トウキョウト</t>
    </rPh>
    <rPh sb="3" eb="7">
      <t>チヨダク</t>
    </rPh>
    <rPh sb="7" eb="10">
      <t>ナガタチョウ</t>
    </rPh>
    <phoneticPr fontId="2"/>
  </si>
  <si>
    <t>通信業</t>
    <rPh sb="0" eb="3">
      <t>ツウシンギョウ</t>
    </rPh>
    <phoneticPr fontId="2"/>
  </si>
  <si>
    <t>株式会社 エレナ</t>
    <rPh sb="0" eb="4">
      <t>カブシキガイシャ</t>
    </rPh>
    <phoneticPr fontId="2"/>
  </si>
  <si>
    <t>食品スーパーや物販小売店舗</t>
    <rPh sb="0" eb="2">
      <t>ショクヒン</t>
    </rPh>
    <rPh sb="7" eb="9">
      <t>ブッパン</t>
    </rPh>
    <rPh sb="9" eb="11">
      <t>コウリ</t>
    </rPh>
    <rPh sb="11" eb="13">
      <t>テンポ</t>
    </rPh>
    <phoneticPr fontId="2"/>
  </si>
  <si>
    <t>株式会社　大島造船所</t>
    <rPh sb="0" eb="4">
      <t>カブシキガイシャ</t>
    </rPh>
    <rPh sb="5" eb="7">
      <t>オオシマ</t>
    </rPh>
    <rPh sb="7" eb="10">
      <t>ゾウセンショ</t>
    </rPh>
    <phoneticPr fontId="2"/>
  </si>
  <si>
    <t>857-2494</t>
    <phoneticPr fontId="2"/>
  </si>
  <si>
    <t>西海市大島町１６０５－１</t>
    <rPh sb="0" eb="3">
      <t>サイカイシ</t>
    </rPh>
    <rPh sb="3" eb="6">
      <t>オオシマチョウ</t>
    </rPh>
    <phoneticPr fontId="2"/>
  </si>
  <si>
    <t>株式会社　九州スチールセンター</t>
    <rPh sb="0" eb="4">
      <t>カブシキガイシャ</t>
    </rPh>
    <rPh sb="5" eb="7">
      <t>キュウシュウ</t>
    </rPh>
    <phoneticPr fontId="2"/>
  </si>
  <si>
    <t>851-0391</t>
    <phoneticPr fontId="2"/>
  </si>
  <si>
    <t>香焼工場</t>
    <rPh sb="0" eb="2">
      <t>コウヤギ</t>
    </rPh>
    <rPh sb="2" eb="4">
      <t>コウジョウ</t>
    </rPh>
    <phoneticPr fontId="2"/>
  </si>
  <si>
    <t>九州スチールセンター</t>
    <rPh sb="0" eb="2">
      <t>キュウシュウ</t>
    </rPh>
    <phoneticPr fontId="2"/>
  </si>
  <si>
    <t>株式会社　九州たまがわ</t>
    <rPh sb="0" eb="4">
      <t>カブシキガイシャ</t>
    </rPh>
    <rPh sb="5" eb="7">
      <t>キュウシュウ</t>
    </rPh>
    <phoneticPr fontId="2"/>
  </si>
  <si>
    <t>859-3806</t>
    <phoneticPr fontId="2"/>
  </si>
  <si>
    <t>東彼杵郡東彼杵町三根郷８９３－１</t>
    <rPh sb="0" eb="4">
      <t>ヒガシソノギグン</t>
    </rPh>
    <rPh sb="4" eb="8">
      <t>ヒガシソノギチョウ</t>
    </rPh>
    <rPh sb="8" eb="10">
      <t>ミネ</t>
    </rPh>
    <rPh sb="10" eb="11">
      <t>ゴウ</t>
    </rPh>
    <phoneticPr fontId="2"/>
  </si>
  <si>
    <t>ホテル・病院へリネン用品を提供</t>
    <rPh sb="4" eb="6">
      <t>ビョウイン</t>
    </rPh>
    <rPh sb="10" eb="12">
      <t>ヨウヒン</t>
    </rPh>
    <rPh sb="13" eb="15">
      <t>テイキョウ</t>
    </rPh>
    <phoneticPr fontId="2"/>
  </si>
  <si>
    <t>859-0402</t>
    <phoneticPr fontId="2"/>
  </si>
  <si>
    <t>諫早市多良見町囲３３６</t>
    <rPh sb="0" eb="3">
      <t>イサハヤシ</t>
    </rPh>
    <rPh sb="3" eb="7">
      <t>タラミチョウ</t>
    </rPh>
    <rPh sb="7" eb="8">
      <t>カコ</t>
    </rPh>
    <phoneticPr fontId="2"/>
  </si>
  <si>
    <t>食パン・菓子パン等製造販売</t>
    <rPh sb="0" eb="1">
      <t>ショク</t>
    </rPh>
    <rPh sb="4" eb="6">
      <t>カシ</t>
    </rPh>
    <rPh sb="8" eb="9">
      <t>トウ</t>
    </rPh>
    <rPh sb="9" eb="11">
      <t>セイゾウ</t>
    </rPh>
    <rPh sb="11" eb="13">
      <t>ハンバイ</t>
    </rPh>
    <phoneticPr fontId="2"/>
  </si>
  <si>
    <t>株式会社　コスモス薬品</t>
    <rPh sb="0" eb="4">
      <t>カブシキガイシャ</t>
    </rPh>
    <rPh sb="9" eb="11">
      <t>ヤクヒン</t>
    </rPh>
    <phoneticPr fontId="2"/>
  </si>
  <si>
    <t>812-0013</t>
    <phoneticPr fontId="2"/>
  </si>
  <si>
    <t>スーパードラッグコスモス</t>
    <phoneticPr fontId="2"/>
  </si>
  <si>
    <t>ドラッグストア</t>
    <phoneticPr fontId="2"/>
  </si>
  <si>
    <t>850-0841</t>
    <phoneticPr fontId="2"/>
  </si>
  <si>
    <t>長崎市銅座町１－１１</t>
    <rPh sb="0" eb="3">
      <t>ナガサキシ</t>
    </rPh>
    <rPh sb="3" eb="6">
      <t>ドウザマチ</t>
    </rPh>
    <phoneticPr fontId="2"/>
  </si>
  <si>
    <t>地方銀行</t>
    <rPh sb="0" eb="2">
      <t>チホウ</t>
    </rPh>
    <rPh sb="2" eb="4">
      <t>ギンコウ</t>
    </rPh>
    <phoneticPr fontId="2"/>
  </si>
  <si>
    <t>ジョイフルサン</t>
    <phoneticPr fontId="2"/>
  </si>
  <si>
    <t>株式会社　セブン-イレブン・ジャパン</t>
    <rPh sb="0" eb="4">
      <t>カブシキガイシャ</t>
    </rPh>
    <phoneticPr fontId="2"/>
  </si>
  <si>
    <t>東京都千代田区二番町８－８</t>
    <rPh sb="0" eb="3">
      <t>トウキョウト</t>
    </rPh>
    <rPh sb="3" eb="7">
      <t>チヨダク</t>
    </rPh>
    <rPh sb="7" eb="8">
      <t>ニ</t>
    </rPh>
    <rPh sb="8" eb="10">
      <t>バンチョウ</t>
    </rPh>
    <phoneticPr fontId="2"/>
  </si>
  <si>
    <t>セブンイレブン</t>
    <phoneticPr fontId="2"/>
  </si>
  <si>
    <t>コンビニエンスストア事業の展開</t>
    <rPh sb="10" eb="12">
      <t>ジギョウ</t>
    </rPh>
    <rPh sb="13" eb="15">
      <t>テンカイ</t>
    </rPh>
    <phoneticPr fontId="2"/>
  </si>
  <si>
    <t>フェスタ</t>
    <phoneticPr fontId="2"/>
  </si>
  <si>
    <t>（８店舗）</t>
    <rPh sb="2" eb="4">
      <t>テンポ</t>
    </rPh>
    <phoneticPr fontId="2"/>
  </si>
  <si>
    <t>株式会社　ナフコ</t>
    <rPh sb="0" eb="4">
      <t>カブシキガイシャ</t>
    </rPh>
    <phoneticPr fontId="2"/>
  </si>
  <si>
    <t>802-0006</t>
    <phoneticPr fontId="2"/>
  </si>
  <si>
    <t>ホームプラザナフコ</t>
    <phoneticPr fontId="2"/>
  </si>
  <si>
    <t>（１６店舗）</t>
    <rPh sb="3" eb="5">
      <t>テンポ</t>
    </rPh>
    <phoneticPr fontId="2"/>
  </si>
  <si>
    <t>104-8402</t>
    <phoneticPr fontId="2"/>
  </si>
  <si>
    <t>856-0806</t>
    <phoneticPr fontId="2"/>
  </si>
  <si>
    <t>大村市富の原１－１５５７－１</t>
    <rPh sb="0" eb="3">
      <t>オオムラシ</t>
    </rPh>
    <rPh sb="3" eb="4">
      <t>トミ</t>
    </rPh>
    <rPh sb="5" eb="6">
      <t>ハラ</t>
    </rPh>
    <phoneticPr fontId="2"/>
  </si>
  <si>
    <t>冷凍食品の製造</t>
    <rPh sb="0" eb="2">
      <t>レイトウ</t>
    </rPh>
    <rPh sb="2" eb="4">
      <t>ショクヒン</t>
    </rPh>
    <rPh sb="5" eb="7">
      <t>セイゾウ</t>
    </rPh>
    <phoneticPr fontId="2"/>
  </si>
  <si>
    <t>107-0052</t>
    <phoneticPr fontId="2"/>
  </si>
  <si>
    <t>機械本部</t>
    <rPh sb="0" eb="2">
      <t>キカイ</t>
    </rPh>
    <rPh sb="2" eb="4">
      <t>ホンブ</t>
    </rPh>
    <phoneticPr fontId="2"/>
  </si>
  <si>
    <t>859-4501</t>
    <phoneticPr fontId="2"/>
  </si>
  <si>
    <t>一般機械器具製造業</t>
    <rPh sb="0" eb="2">
      <t>イッパン</t>
    </rPh>
    <rPh sb="2" eb="4">
      <t>キカイ</t>
    </rPh>
    <rPh sb="4" eb="6">
      <t>キグ</t>
    </rPh>
    <rPh sb="6" eb="9">
      <t>セイゾウギョウ</t>
    </rPh>
    <phoneticPr fontId="2"/>
  </si>
  <si>
    <t>株式会社　浜屋百貨店</t>
    <rPh sb="0" eb="4">
      <t>カブシキガイシャ</t>
    </rPh>
    <rPh sb="5" eb="7">
      <t>ハマヤ</t>
    </rPh>
    <rPh sb="7" eb="10">
      <t>ヒャッカテン</t>
    </rPh>
    <phoneticPr fontId="2"/>
  </si>
  <si>
    <t>850-8510</t>
    <phoneticPr fontId="2"/>
  </si>
  <si>
    <t>長崎市浜町７－１１</t>
    <rPh sb="0" eb="3">
      <t>ナガサキシ</t>
    </rPh>
    <rPh sb="3" eb="5">
      <t>ハママチ</t>
    </rPh>
    <phoneticPr fontId="2"/>
  </si>
  <si>
    <t>浜屋百貨店</t>
    <rPh sb="0" eb="5">
      <t>ハマヤヒャッカテン</t>
    </rPh>
    <phoneticPr fontId="2"/>
  </si>
  <si>
    <t>株式会社　ひぐち</t>
    <rPh sb="0" eb="4">
      <t>カブシキガイシャ</t>
    </rPh>
    <phoneticPr fontId="2"/>
  </si>
  <si>
    <t>850-8585</t>
    <phoneticPr fontId="2"/>
  </si>
  <si>
    <t>株式会社　ファミリーマート</t>
    <rPh sb="0" eb="4">
      <t>カブシキガイシャ</t>
    </rPh>
    <phoneticPr fontId="2"/>
  </si>
  <si>
    <t>ファミリーマート</t>
    <phoneticPr fontId="2"/>
  </si>
  <si>
    <t>コンビニエンスストア</t>
    <phoneticPr fontId="2"/>
  </si>
  <si>
    <t>株式会社　フランソア</t>
    <rPh sb="0" eb="4">
      <t>カブシキガイシャ</t>
    </rPh>
    <phoneticPr fontId="2"/>
  </si>
  <si>
    <t>811-0193</t>
    <phoneticPr fontId="2"/>
  </si>
  <si>
    <t>福岡県糟屋郡新宮町緑ヶ浜３－１－１</t>
    <rPh sb="0" eb="3">
      <t>フクオカケン</t>
    </rPh>
    <rPh sb="3" eb="6">
      <t>カスヤグン</t>
    </rPh>
    <rPh sb="6" eb="9">
      <t>シングウチョウ</t>
    </rPh>
    <rPh sb="9" eb="10">
      <t>ミドリ</t>
    </rPh>
    <rPh sb="11" eb="12">
      <t>ハマ</t>
    </rPh>
    <phoneticPr fontId="2"/>
  </si>
  <si>
    <t>株式会社　マルキョウ</t>
    <rPh sb="0" eb="4">
      <t>カブシキガイシャ</t>
    </rPh>
    <phoneticPr fontId="2"/>
  </si>
  <si>
    <t>816-8567</t>
    <phoneticPr fontId="2"/>
  </si>
  <si>
    <t>マルキョウ</t>
    <phoneticPr fontId="2"/>
  </si>
  <si>
    <t>食品スーパー</t>
    <rPh sb="0" eb="2">
      <t>ショクヒン</t>
    </rPh>
    <phoneticPr fontId="2"/>
  </si>
  <si>
    <t>株式会社　ローソン</t>
    <rPh sb="0" eb="4">
      <t>カブシキガイシャ</t>
    </rPh>
    <phoneticPr fontId="2"/>
  </si>
  <si>
    <t>141-8643</t>
    <phoneticPr fontId="2"/>
  </si>
  <si>
    <t>ローソン</t>
    <phoneticPr fontId="2"/>
  </si>
  <si>
    <t>九州電力　株式会社</t>
    <rPh sb="0" eb="4">
      <t>キュウシュウデンリョク</t>
    </rPh>
    <rPh sb="5" eb="9">
      <t>カブシキガイシャ</t>
    </rPh>
    <phoneticPr fontId="2"/>
  </si>
  <si>
    <t>810-8720</t>
    <phoneticPr fontId="2"/>
  </si>
  <si>
    <t>電力供給事業</t>
    <rPh sb="0" eb="2">
      <t>デンリョク</t>
    </rPh>
    <rPh sb="2" eb="4">
      <t>キョウキュウ</t>
    </rPh>
    <rPh sb="4" eb="5">
      <t>ジ</t>
    </rPh>
    <rPh sb="5" eb="6">
      <t>ギョウ</t>
    </rPh>
    <phoneticPr fontId="2"/>
  </si>
  <si>
    <t>九州名鉄運輸　株式会社</t>
    <rPh sb="0" eb="2">
      <t>キュウシュウ</t>
    </rPh>
    <rPh sb="2" eb="4">
      <t>メイテツ</t>
    </rPh>
    <rPh sb="4" eb="6">
      <t>ウンユ</t>
    </rPh>
    <rPh sb="7" eb="11">
      <t>カブシキガイシャ</t>
    </rPh>
    <phoneticPr fontId="2"/>
  </si>
  <si>
    <t>県央県南広域環境組合</t>
    <rPh sb="0" eb="2">
      <t>ケンオウ</t>
    </rPh>
    <rPh sb="2" eb="4">
      <t>ケンナン</t>
    </rPh>
    <rPh sb="4" eb="6">
      <t>コウイキ</t>
    </rPh>
    <rPh sb="6" eb="8">
      <t>カンキョウ</t>
    </rPh>
    <rPh sb="8" eb="10">
      <t>クミアイ</t>
    </rPh>
    <phoneticPr fontId="2"/>
  </si>
  <si>
    <t>854-0001</t>
    <phoneticPr fontId="2"/>
  </si>
  <si>
    <t>諫早市福田町１２５０</t>
    <rPh sb="0" eb="3">
      <t>イサハヤシ</t>
    </rPh>
    <rPh sb="3" eb="6">
      <t>フクダマチ</t>
    </rPh>
    <phoneticPr fontId="2"/>
  </si>
  <si>
    <t>県央県南クリーンセンター</t>
    <rPh sb="0" eb="2">
      <t>ケンオウ</t>
    </rPh>
    <rPh sb="2" eb="4">
      <t>ケンナン</t>
    </rPh>
    <phoneticPr fontId="2"/>
  </si>
  <si>
    <t>諫早市福田町１２５０番地</t>
    <rPh sb="0" eb="3">
      <t>イサハヤシ</t>
    </rPh>
    <rPh sb="3" eb="6">
      <t>フクダマチ</t>
    </rPh>
    <rPh sb="10" eb="12">
      <t>バンチ</t>
    </rPh>
    <phoneticPr fontId="2"/>
  </si>
  <si>
    <t>一般廃棄物の処理</t>
    <rPh sb="0" eb="2">
      <t>イッパン</t>
    </rPh>
    <rPh sb="2" eb="5">
      <t>ハイキブツ</t>
    </rPh>
    <rPh sb="6" eb="8">
      <t>ショリ</t>
    </rPh>
    <phoneticPr fontId="2"/>
  </si>
  <si>
    <t>国立大学法人　長崎大学</t>
    <rPh sb="0" eb="2">
      <t>コクリツ</t>
    </rPh>
    <rPh sb="2" eb="4">
      <t>ダイガク</t>
    </rPh>
    <rPh sb="4" eb="6">
      <t>ホウジン</t>
    </rPh>
    <rPh sb="7" eb="9">
      <t>ナガサキ</t>
    </rPh>
    <rPh sb="9" eb="11">
      <t>ダイガク</t>
    </rPh>
    <phoneticPr fontId="2"/>
  </si>
  <si>
    <t>852-8521</t>
    <phoneticPr fontId="2"/>
  </si>
  <si>
    <t>長崎市文教町１－１４</t>
    <rPh sb="0" eb="3">
      <t>ナガサキシ</t>
    </rPh>
    <rPh sb="3" eb="6">
      <t>ブンキョウマチ</t>
    </rPh>
    <phoneticPr fontId="2"/>
  </si>
  <si>
    <t>国立大学法人　長崎大学医学部・歯学部付属病院</t>
    <phoneticPr fontId="2"/>
  </si>
  <si>
    <t>国家公務員共済組合連合会（佐世保共済病院）</t>
    <rPh sb="0" eb="2">
      <t>コッカ</t>
    </rPh>
    <rPh sb="2" eb="5">
      <t>コウムイン</t>
    </rPh>
    <rPh sb="5" eb="7">
      <t>キョウサイ</t>
    </rPh>
    <rPh sb="7" eb="9">
      <t>クミアイ</t>
    </rPh>
    <rPh sb="9" eb="12">
      <t>レンゴウカイ</t>
    </rPh>
    <rPh sb="13" eb="16">
      <t>サセボ</t>
    </rPh>
    <rPh sb="16" eb="18">
      <t>キョウサイ</t>
    </rPh>
    <rPh sb="18" eb="20">
      <t>ビョウイン</t>
    </rPh>
    <phoneticPr fontId="2"/>
  </si>
  <si>
    <t>佐世保共済病院</t>
    <rPh sb="0" eb="3">
      <t>サセボ</t>
    </rPh>
    <rPh sb="3" eb="5">
      <t>キョウサイ</t>
    </rPh>
    <rPh sb="5" eb="7">
      <t>ビョウイン</t>
    </rPh>
    <phoneticPr fontId="2"/>
  </si>
  <si>
    <t>857-8585</t>
    <phoneticPr fontId="2"/>
  </si>
  <si>
    <t>佐世保市島地町１０番１７号</t>
    <rPh sb="0" eb="4">
      <t>サセボシ</t>
    </rPh>
    <rPh sb="4" eb="7">
      <t>シマンジチョウ</t>
    </rPh>
    <rPh sb="9" eb="10">
      <t>バン</t>
    </rPh>
    <rPh sb="12" eb="13">
      <t>ゴウ</t>
    </rPh>
    <phoneticPr fontId="2"/>
  </si>
  <si>
    <t>病院</t>
    <rPh sb="0" eb="2">
      <t>ビョウイン</t>
    </rPh>
    <phoneticPr fontId="2"/>
  </si>
  <si>
    <t>859-3605</t>
    <phoneticPr fontId="2"/>
  </si>
  <si>
    <t>東彼杵郡川棚町百津郷２９６</t>
    <rPh sb="0" eb="4">
      <t>ヒガシソノギグン</t>
    </rPh>
    <rPh sb="4" eb="7">
      <t>カワタナチョウ</t>
    </rPh>
    <rPh sb="7" eb="8">
      <t>モモ</t>
    </rPh>
    <rPh sb="8" eb="9">
      <t>ツ</t>
    </rPh>
    <rPh sb="9" eb="10">
      <t>ゴウ</t>
    </rPh>
    <phoneticPr fontId="2"/>
  </si>
  <si>
    <t>石英ガラス製品製造業</t>
    <rPh sb="0" eb="2">
      <t>セキエイ</t>
    </rPh>
    <rPh sb="5" eb="7">
      <t>セイヒン</t>
    </rPh>
    <rPh sb="7" eb="10">
      <t>セイゾウギョウ</t>
    </rPh>
    <phoneticPr fontId="2"/>
  </si>
  <si>
    <t>西肥自動車　株式会社</t>
    <rPh sb="0" eb="2">
      <t>サイヒ</t>
    </rPh>
    <rPh sb="2" eb="5">
      <t>ジドウシャ</t>
    </rPh>
    <rPh sb="6" eb="10">
      <t>カブシキガイシャ</t>
    </rPh>
    <phoneticPr fontId="2"/>
  </si>
  <si>
    <t>（８事業所）</t>
    <rPh sb="2" eb="5">
      <t>ジギョウショ</t>
    </rPh>
    <phoneticPr fontId="2"/>
  </si>
  <si>
    <t>旅客運送業</t>
    <rPh sb="0" eb="2">
      <t>リョカク</t>
    </rPh>
    <rPh sb="2" eb="5">
      <t>ウンソウギョウ</t>
    </rPh>
    <phoneticPr fontId="2"/>
  </si>
  <si>
    <t xml:space="preserve">857-8501 </t>
    <phoneticPr fontId="2"/>
  </si>
  <si>
    <t>佐世保市立神町 １</t>
    <phoneticPr fontId="2"/>
  </si>
  <si>
    <t>ジェイエイ北九州くみあい飼料　株式会社</t>
    <rPh sb="5" eb="8">
      <t>キタキュウシュウ</t>
    </rPh>
    <rPh sb="12" eb="14">
      <t>シリョウ</t>
    </rPh>
    <rPh sb="15" eb="19">
      <t>カブシキガイシャ</t>
    </rPh>
    <phoneticPr fontId="2"/>
  </si>
  <si>
    <t>810-0071</t>
    <phoneticPr fontId="2"/>
  </si>
  <si>
    <t>857-0852</t>
    <phoneticPr fontId="2"/>
  </si>
  <si>
    <t>牛・鶏・豚用配合飼料の製造</t>
    <rPh sb="0" eb="1">
      <t>ギュウ</t>
    </rPh>
    <rPh sb="2" eb="3">
      <t>ケイ</t>
    </rPh>
    <rPh sb="4" eb="5">
      <t>トン</t>
    </rPh>
    <rPh sb="5" eb="6">
      <t>ヨウ</t>
    </rPh>
    <rPh sb="6" eb="8">
      <t>ハイゴウ</t>
    </rPh>
    <rPh sb="8" eb="10">
      <t>シリョウ</t>
    </rPh>
    <rPh sb="11" eb="13">
      <t>セイゾウ</t>
    </rPh>
    <phoneticPr fontId="2"/>
  </si>
  <si>
    <t>島原鉄道　株式会社</t>
    <rPh sb="0" eb="2">
      <t>シマバラ</t>
    </rPh>
    <rPh sb="2" eb="4">
      <t>テツドウ</t>
    </rPh>
    <rPh sb="5" eb="9">
      <t>カブシキガイシャ</t>
    </rPh>
    <phoneticPr fontId="2"/>
  </si>
  <si>
    <t>855-0802</t>
    <phoneticPr fontId="2"/>
  </si>
  <si>
    <t>本社、駅、ホテルなど</t>
    <rPh sb="0" eb="2">
      <t>ホンシャ</t>
    </rPh>
    <rPh sb="3" eb="4">
      <t>エキ</t>
    </rPh>
    <phoneticPr fontId="2"/>
  </si>
  <si>
    <t>島原半島中心に運輸業を展開</t>
    <rPh sb="0" eb="2">
      <t>シマバラ</t>
    </rPh>
    <rPh sb="2" eb="4">
      <t>ハントウ</t>
    </rPh>
    <rPh sb="4" eb="6">
      <t>チュウシン</t>
    </rPh>
    <rPh sb="7" eb="10">
      <t>ウンユギョウ</t>
    </rPh>
    <rPh sb="11" eb="13">
      <t>テンカイ</t>
    </rPh>
    <phoneticPr fontId="2"/>
  </si>
  <si>
    <t>佐世保工場</t>
    <rPh sb="0" eb="3">
      <t>サセボ</t>
    </rPh>
    <rPh sb="3" eb="5">
      <t>コウジョウ</t>
    </rPh>
    <phoneticPr fontId="2"/>
  </si>
  <si>
    <t>859-3153</t>
    <phoneticPr fontId="2"/>
  </si>
  <si>
    <t>佐世保市三川内新町１－１</t>
    <rPh sb="0" eb="4">
      <t>サセボシ</t>
    </rPh>
    <rPh sb="4" eb="9">
      <t>ミカワチシンマチ</t>
    </rPh>
    <phoneticPr fontId="2"/>
  </si>
  <si>
    <t>生活協同組合ララコープ</t>
    <rPh sb="0" eb="2">
      <t>セイカツ</t>
    </rPh>
    <rPh sb="2" eb="4">
      <t>キョウドウ</t>
    </rPh>
    <rPh sb="4" eb="6">
      <t>クミアイ</t>
    </rPh>
    <phoneticPr fontId="2"/>
  </si>
  <si>
    <t>851-2121</t>
    <phoneticPr fontId="2"/>
  </si>
  <si>
    <t>西彼杵郡長与町岡郷１４７４</t>
    <rPh sb="0" eb="4">
      <t>ニシソノギグン</t>
    </rPh>
    <rPh sb="4" eb="7">
      <t>ナガヨチョウ</t>
    </rPh>
    <rPh sb="7" eb="8">
      <t>オカ</t>
    </rPh>
    <rPh sb="8" eb="9">
      <t>ゴウ</t>
    </rPh>
    <phoneticPr fontId="2"/>
  </si>
  <si>
    <t>ララコープ</t>
    <phoneticPr fontId="2"/>
  </si>
  <si>
    <t>無店舗、店舗業態による商品供給</t>
    <rPh sb="0" eb="3">
      <t>ムテンポ</t>
    </rPh>
    <rPh sb="4" eb="6">
      <t>テンポ</t>
    </rPh>
    <rPh sb="6" eb="8">
      <t>ギョウタイ</t>
    </rPh>
    <rPh sb="11" eb="13">
      <t>ショウヒン</t>
    </rPh>
    <rPh sb="13" eb="15">
      <t>キョウキュウ</t>
    </rPh>
    <phoneticPr fontId="2"/>
  </si>
  <si>
    <t>869-1102</t>
    <phoneticPr fontId="2"/>
  </si>
  <si>
    <t>長崎テクノロジーセンター</t>
    <rPh sb="0" eb="2">
      <t>ナガサキ</t>
    </rPh>
    <phoneticPr fontId="2"/>
  </si>
  <si>
    <t>854-0065</t>
    <phoneticPr fontId="2"/>
  </si>
  <si>
    <t>諫早市津久葉町１８８３－４３</t>
    <rPh sb="0" eb="3">
      <t>イサハヤシ</t>
    </rPh>
    <rPh sb="3" eb="7">
      <t>ツクバマチ</t>
    </rPh>
    <phoneticPr fontId="2"/>
  </si>
  <si>
    <t>164-8721</t>
    <phoneticPr fontId="2"/>
  </si>
  <si>
    <t>崎戸工場</t>
    <rPh sb="0" eb="2">
      <t>サキト</t>
    </rPh>
    <rPh sb="2" eb="4">
      <t>コウジョウ</t>
    </rPh>
    <phoneticPr fontId="2"/>
  </si>
  <si>
    <t>857-3101</t>
    <phoneticPr fontId="2"/>
  </si>
  <si>
    <t>西海市崎戸町蛎浦郷１５１７－３</t>
    <rPh sb="0" eb="3">
      <t>サイカイシ</t>
    </rPh>
    <rPh sb="3" eb="6">
      <t>サキトチョウ</t>
    </rPh>
    <rPh sb="6" eb="7">
      <t>カキ</t>
    </rPh>
    <rPh sb="7" eb="9">
      <t>ウラゴウ</t>
    </rPh>
    <phoneticPr fontId="2"/>
  </si>
  <si>
    <t>塩及び化成品の製造</t>
    <rPh sb="0" eb="1">
      <t>シオ</t>
    </rPh>
    <rPh sb="1" eb="2">
      <t>オヨ</t>
    </rPh>
    <rPh sb="3" eb="6">
      <t>カセイヒン</t>
    </rPh>
    <rPh sb="7" eb="9">
      <t>セイゾウ</t>
    </rPh>
    <phoneticPr fontId="2"/>
  </si>
  <si>
    <t>812-0012</t>
    <phoneticPr fontId="2"/>
  </si>
  <si>
    <t>福岡県福岡市博多区博多駅中央街１－１</t>
    <rPh sb="0" eb="3">
      <t>フクオカケン</t>
    </rPh>
    <rPh sb="3" eb="6">
      <t>フクオカシ</t>
    </rPh>
    <rPh sb="6" eb="9">
      <t>ハカタク</t>
    </rPh>
    <rPh sb="9" eb="11">
      <t>ハカタ</t>
    </rPh>
    <rPh sb="11" eb="12">
      <t>エキ</t>
    </rPh>
    <rPh sb="12" eb="15">
      <t>チュウオウガイ</t>
    </rPh>
    <phoneticPr fontId="2"/>
  </si>
  <si>
    <t>諫早ガスセンター</t>
    <rPh sb="0" eb="2">
      <t>イサハヤ</t>
    </rPh>
    <phoneticPr fontId="2"/>
  </si>
  <si>
    <t>諫早市津久葉町６－３１</t>
    <rPh sb="0" eb="3">
      <t>イサハヤシ</t>
    </rPh>
    <rPh sb="3" eb="7">
      <t>ツクバマチ</t>
    </rPh>
    <phoneticPr fontId="2"/>
  </si>
  <si>
    <t>高圧ガスの製造、販売</t>
    <rPh sb="0" eb="2">
      <t>コウアツ</t>
    </rPh>
    <rPh sb="5" eb="7">
      <t>セイゾウ</t>
    </rPh>
    <rPh sb="8" eb="10">
      <t>ハンバイ</t>
    </rPh>
    <phoneticPr fontId="2"/>
  </si>
  <si>
    <t>島原工場</t>
    <rPh sb="0" eb="2">
      <t>シマバラ</t>
    </rPh>
    <rPh sb="2" eb="4">
      <t>コウジョウ</t>
    </rPh>
    <phoneticPr fontId="2"/>
  </si>
  <si>
    <t>アルコールの精製</t>
    <rPh sb="6" eb="8">
      <t>セイセイ</t>
    </rPh>
    <phoneticPr fontId="2"/>
  </si>
  <si>
    <t>（２工場）</t>
    <rPh sb="2" eb="4">
      <t>コウジョウ</t>
    </rPh>
    <phoneticPr fontId="2"/>
  </si>
  <si>
    <t>フッ素樹脂を主材料とした加工業</t>
    <rPh sb="2" eb="3">
      <t>ソ</t>
    </rPh>
    <rPh sb="3" eb="5">
      <t>ジュシ</t>
    </rPh>
    <rPh sb="6" eb="9">
      <t>シュザイリョウ</t>
    </rPh>
    <rPh sb="12" eb="15">
      <t>カコウギョウ</t>
    </rPh>
    <phoneticPr fontId="2"/>
  </si>
  <si>
    <t>長工醤油味噌協同組合</t>
    <rPh sb="0" eb="1">
      <t>チョウ</t>
    </rPh>
    <rPh sb="1" eb="2">
      <t>コウ</t>
    </rPh>
    <rPh sb="2" eb="4">
      <t>ショウユ</t>
    </rPh>
    <rPh sb="4" eb="6">
      <t>ミソ</t>
    </rPh>
    <rPh sb="6" eb="8">
      <t>キョウドウ</t>
    </rPh>
    <rPh sb="8" eb="10">
      <t>クミアイ</t>
    </rPh>
    <phoneticPr fontId="2"/>
  </si>
  <si>
    <t>856-0844</t>
    <phoneticPr fontId="2"/>
  </si>
  <si>
    <t>大村市の醤油工場・味噌工場・酢ソース工場にて醸造</t>
    <rPh sb="0" eb="3">
      <t>オオムラシ</t>
    </rPh>
    <rPh sb="4" eb="6">
      <t>ショウユ</t>
    </rPh>
    <rPh sb="6" eb="8">
      <t>コウジョウ</t>
    </rPh>
    <rPh sb="9" eb="11">
      <t>ミソ</t>
    </rPh>
    <rPh sb="11" eb="13">
      <t>コウジョウ</t>
    </rPh>
    <rPh sb="14" eb="15">
      <t>ス</t>
    </rPh>
    <rPh sb="18" eb="20">
      <t>コウジョウ</t>
    </rPh>
    <rPh sb="22" eb="24">
      <t>ジョウゾウ</t>
    </rPh>
    <phoneticPr fontId="2"/>
  </si>
  <si>
    <t>電源開発　株式会社</t>
    <rPh sb="0" eb="2">
      <t>デンゲン</t>
    </rPh>
    <rPh sb="2" eb="4">
      <t>カイハツ</t>
    </rPh>
    <rPh sb="5" eb="9">
      <t>カブシキガイシャ</t>
    </rPh>
    <phoneticPr fontId="2"/>
  </si>
  <si>
    <t>104-8165</t>
    <phoneticPr fontId="2"/>
  </si>
  <si>
    <t>東京都中央区銀座６－１５－１</t>
    <rPh sb="0" eb="3">
      <t>トウキョウト</t>
    </rPh>
    <rPh sb="3" eb="6">
      <t>チュウオウク</t>
    </rPh>
    <rPh sb="6" eb="8">
      <t>ギンザ</t>
    </rPh>
    <phoneticPr fontId="2"/>
  </si>
  <si>
    <t>火力発電所</t>
    <rPh sb="0" eb="2">
      <t>カリョク</t>
    </rPh>
    <rPh sb="2" eb="5">
      <t>ハツデンショ</t>
    </rPh>
    <phoneticPr fontId="2"/>
  </si>
  <si>
    <t>（２カ所）</t>
    <rPh sb="3" eb="4">
      <t>ショ</t>
    </rPh>
    <phoneticPr fontId="2"/>
  </si>
  <si>
    <t>一般電気事業者への電力供給</t>
    <rPh sb="0" eb="2">
      <t>イッパン</t>
    </rPh>
    <rPh sb="2" eb="4">
      <t>デンキ</t>
    </rPh>
    <rPh sb="4" eb="7">
      <t>ジギョウシャ</t>
    </rPh>
    <rPh sb="9" eb="11">
      <t>デンリョク</t>
    </rPh>
    <rPh sb="11" eb="13">
      <t>キョウキュウ</t>
    </rPh>
    <phoneticPr fontId="2"/>
  </si>
  <si>
    <t>長崎事業所</t>
    <rPh sb="0" eb="2">
      <t>ナガサキ</t>
    </rPh>
    <rPh sb="2" eb="5">
      <t>ジギョウショ</t>
    </rPh>
    <phoneticPr fontId="2"/>
  </si>
  <si>
    <t>852-8004</t>
    <phoneticPr fontId="2"/>
  </si>
  <si>
    <t>長崎市丸尾町６－１４</t>
    <rPh sb="0" eb="3">
      <t>ナガサキシ</t>
    </rPh>
    <rPh sb="3" eb="6">
      <t>マルオマチ</t>
    </rPh>
    <phoneticPr fontId="2"/>
  </si>
  <si>
    <t>電気機械器具製造業</t>
    <rPh sb="0" eb="2">
      <t>デンキ</t>
    </rPh>
    <rPh sb="2" eb="4">
      <t>キカイ</t>
    </rPh>
    <rPh sb="4" eb="6">
      <t>キグ</t>
    </rPh>
    <rPh sb="6" eb="9">
      <t>セイゾウギョウ</t>
    </rPh>
    <phoneticPr fontId="2"/>
  </si>
  <si>
    <t>独立行政法人　国立病院機構</t>
    <rPh sb="0" eb="2">
      <t>ドクリツ</t>
    </rPh>
    <rPh sb="2" eb="4">
      <t>ギョウセイ</t>
    </rPh>
    <rPh sb="4" eb="6">
      <t>ホウジン</t>
    </rPh>
    <rPh sb="7" eb="9">
      <t>コクリツ</t>
    </rPh>
    <rPh sb="9" eb="11">
      <t>ビョウイン</t>
    </rPh>
    <rPh sb="11" eb="13">
      <t>キコウ</t>
    </rPh>
    <phoneticPr fontId="2"/>
  </si>
  <si>
    <t>152-8621</t>
    <phoneticPr fontId="2"/>
  </si>
  <si>
    <t>独立行政法人石油天然ガス・金属鉱物資源機構</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phoneticPr fontId="2"/>
  </si>
  <si>
    <t>105-0001</t>
    <phoneticPr fontId="2"/>
  </si>
  <si>
    <t>諫早市下大渡野町2041-1</t>
    <rPh sb="0" eb="3">
      <t>イサハヤシ</t>
    </rPh>
    <rPh sb="3" eb="4">
      <t>シモ</t>
    </rPh>
    <rPh sb="4" eb="5">
      <t>オオ</t>
    </rPh>
    <rPh sb="5" eb="6">
      <t>ワタ</t>
    </rPh>
    <rPh sb="6" eb="7">
      <t>ノ</t>
    </rPh>
    <rPh sb="7" eb="8">
      <t>マチ</t>
    </rPh>
    <phoneticPr fontId="2"/>
  </si>
  <si>
    <t>859-3793</t>
    <phoneticPr fontId="2"/>
  </si>
  <si>
    <t>東彼杵郡波佐見町折敷瀬郷925－1</t>
    <rPh sb="0" eb="4">
      <t>ヒガシソノギグン</t>
    </rPh>
    <rPh sb="4" eb="8">
      <t>ハサミチョウ</t>
    </rPh>
    <rPh sb="8" eb="9">
      <t>オリ</t>
    </rPh>
    <rPh sb="9" eb="10">
      <t>シ</t>
    </rPh>
    <rPh sb="10" eb="11">
      <t>セ</t>
    </rPh>
    <rPh sb="11" eb="12">
      <t>ゴウ</t>
    </rPh>
    <phoneticPr fontId="2"/>
  </si>
  <si>
    <t>長崎県病院企業団</t>
    <rPh sb="0" eb="3">
      <t>ナガサキケン</t>
    </rPh>
    <rPh sb="3" eb="5">
      <t>ビョウイン</t>
    </rPh>
    <rPh sb="5" eb="7">
      <t>キギョウ</t>
    </rPh>
    <rPh sb="7" eb="8">
      <t>ダン</t>
    </rPh>
    <phoneticPr fontId="2"/>
  </si>
  <si>
    <t>長崎自動車　株式会社</t>
    <rPh sb="0" eb="2">
      <t>ナガサキ</t>
    </rPh>
    <rPh sb="2" eb="5">
      <t>ジドウシャ</t>
    </rPh>
    <rPh sb="6" eb="10">
      <t>カブシキガイシャ</t>
    </rPh>
    <phoneticPr fontId="2"/>
  </si>
  <si>
    <t>850-8501</t>
    <phoneticPr fontId="2"/>
  </si>
  <si>
    <t>長崎市新地町３－１７</t>
    <rPh sb="0" eb="3">
      <t>ナガサキシ</t>
    </rPh>
    <rPh sb="3" eb="6">
      <t>シンチマチ</t>
    </rPh>
    <phoneticPr fontId="2"/>
  </si>
  <si>
    <t>株式会社　ドラッグストアモリ</t>
    <phoneticPr fontId="2"/>
  </si>
  <si>
    <t>日本遠洋旋網漁業協同組合</t>
    <rPh sb="0" eb="2">
      <t>ニホン</t>
    </rPh>
    <rPh sb="2" eb="4">
      <t>エンヨウ</t>
    </rPh>
    <rPh sb="4" eb="6">
      <t>マキアミ</t>
    </rPh>
    <rPh sb="6" eb="8">
      <t>ギョギョウ</t>
    </rPh>
    <rPh sb="8" eb="10">
      <t>キョウドウ</t>
    </rPh>
    <rPh sb="10" eb="12">
      <t>クミアイ</t>
    </rPh>
    <phoneticPr fontId="2"/>
  </si>
  <si>
    <t>810-0072</t>
    <phoneticPr fontId="2"/>
  </si>
  <si>
    <t>（病院２、血液ｾﾝﾀｰ、事務所）</t>
    <rPh sb="1" eb="3">
      <t>ビョウイン</t>
    </rPh>
    <rPh sb="5" eb="7">
      <t>ケツエキ</t>
    </rPh>
    <rPh sb="12" eb="15">
      <t>ジムショ</t>
    </rPh>
    <phoneticPr fontId="2"/>
  </si>
  <si>
    <t>災害救護業務、医療事業、血液事業</t>
    <rPh sb="0" eb="2">
      <t>サイガイ</t>
    </rPh>
    <rPh sb="2" eb="4">
      <t>キュウゴ</t>
    </rPh>
    <rPh sb="4" eb="6">
      <t>ギョウム</t>
    </rPh>
    <rPh sb="7" eb="9">
      <t>イリョウ</t>
    </rPh>
    <rPh sb="9" eb="11">
      <t>ジギョウ</t>
    </rPh>
    <rPh sb="12" eb="14">
      <t>ケツエキ</t>
    </rPh>
    <rPh sb="14" eb="16">
      <t>ジギョウ</t>
    </rPh>
    <phoneticPr fontId="2"/>
  </si>
  <si>
    <t>諫早プラント</t>
    <rPh sb="0" eb="2">
      <t>イサハヤ</t>
    </rPh>
    <phoneticPr fontId="2"/>
  </si>
  <si>
    <t>854-0041</t>
    <phoneticPr fontId="2"/>
  </si>
  <si>
    <t>諫早市船越町７００</t>
    <rPh sb="0" eb="3">
      <t>イサハヤシ</t>
    </rPh>
    <rPh sb="3" eb="6">
      <t>フナコシマチ</t>
    </rPh>
    <phoneticPr fontId="2"/>
  </si>
  <si>
    <t>東彼杵郡川棚町百津郷３９</t>
    <rPh sb="0" eb="4">
      <t>ヒガシソノギグン</t>
    </rPh>
    <rPh sb="4" eb="7">
      <t>カワタナチョウ</t>
    </rPh>
    <rPh sb="7" eb="8">
      <t>モモ</t>
    </rPh>
    <rPh sb="8" eb="9">
      <t>ツ</t>
    </rPh>
    <rPh sb="9" eb="10">
      <t>ゴウ</t>
    </rPh>
    <phoneticPr fontId="2"/>
  </si>
  <si>
    <t>ハム・ソーセージ製造</t>
    <rPh sb="8" eb="10">
      <t>セイゾウ</t>
    </rPh>
    <phoneticPr fontId="2"/>
  </si>
  <si>
    <t>039-2206</t>
    <phoneticPr fontId="2"/>
  </si>
  <si>
    <t>食料品製造業（食肉処理を長崎県内では２工場で展開）</t>
    <rPh sb="0" eb="3">
      <t>ショクリョウヒン</t>
    </rPh>
    <rPh sb="3" eb="6">
      <t>セイゾウギョウ</t>
    </rPh>
    <rPh sb="7" eb="9">
      <t>ショクニク</t>
    </rPh>
    <rPh sb="9" eb="11">
      <t>ショリ</t>
    </rPh>
    <rPh sb="12" eb="14">
      <t>ナガサキ</t>
    </rPh>
    <rPh sb="14" eb="16">
      <t>ケンナイ</t>
    </rPh>
    <rPh sb="19" eb="21">
      <t>コウジョウ</t>
    </rPh>
    <rPh sb="22" eb="24">
      <t>テンカイ</t>
    </rPh>
    <phoneticPr fontId="2"/>
  </si>
  <si>
    <t>郵便局</t>
    <rPh sb="0" eb="2">
      <t>ユウビン</t>
    </rPh>
    <rPh sb="2" eb="3">
      <t>キョク</t>
    </rPh>
    <phoneticPr fontId="2"/>
  </si>
  <si>
    <t>ニュー長崎ビルディング　株式会社</t>
    <rPh sb="3" eb="5">
      <t>ナガサキ</t>
    </rPh>
    <rPh sb="12" eb="16">
      <t>カブシキガイシャ</t>
    </rPh>
    <phoneticPr fontId="2"/>
  </si>
  <si>
    <t>850-0057</t>
    <phoneticPr fontId="2"/>
  </si>
  <si>
    <t>長崎市大黒町１４－５</t>
    <rPh sb="0" eb="3">
      <t>ナガサキシ</t>
    </rPh>
    <rPh sb="3" eb="6">
      <t>ダイコクマチ</t>
    </rPh>
    <phoneticPr fontId="2"/>
  </si>
  <si>
    <t>ホテルニュー長崎</t>
    <rPh sb="6" eb="8">
      <t>ナガサキ</t>
    </rPh>
    <phoneticPr fontId="2"/>
  </si>
  <si>
    <t>長崎市大黒町１４番５号</t>
    <rPh sb="0" eb="3">
      <t>ナガサキシ</t>
    </rPh>
    <rPh sb="3" eb="6">
      <t>ダイコクマチ</t>
    </rPh>
    <rPh sb="8" eb="9">
      <t>バン</t>
    </rPh>
    <rPh sb="10" eb="11">
      <t>ゴウ</t>
    </rPh>
    <phoneticPr fontId="2"/>
  </si>
  <si>
    <t>ホテル及びテナント貸室業</t>
    <rPh sb="3" eb="4">
      <t>オヨ</t>
    </rPh>
    <rPh sb="9" eb="10">
      <t>カ</t>
    </rPh>
    <rPh sb="10" eb="11">
      <t>シツ</t>
    </rPh>
    <rPh sb="11" eb="12">
      <t>ギョウ</t>
    </rPh>
    <phoneticPr fontId="2"/>
  </si>
  <si>
    <t>ハウステンボス　株式会社</t>
    <rPh sb="8" eb="12">
      <t>カブシキガイシャ</t>
    </rPh>
    <phoneticPr fontId="2"/>
  </si>
  <si>
    <t>859-3292</t>
    <phoneticPr fontId="2"/>
  </si>
  <si>
    <t>佐世保市ハウステンボス町１－１</t>
    <rPh sb="0" eb="4">
      <t>サセボシ</t>
    </rPh>
    <rPh sb="11" eb="12">
      <t>チョウ</t>
    </rPh>
    <phoneticPr fontId="2"/>
  </si>
  <si>
    <t>ハウステンボス熱供給　株式会社</t>
    <rPh sb="7" eb="10">
      <t>ネツキョウキュウ</t>
    </rPh>
    <rPh sb="11" eb="15">
      <t>カブシキガイシャ</t>
    </rPh>
    <phoneticPr fontId="2"/>
  </si>
  <si>
    <t>859-3243</t>
    <phoneticPr fontId="2"/>
  </si>
  <si>
    <t>佐世保市ハウステンボス町５－３</t>
    <rPh sb="0" eb="4">
      <t>サセボシ</t>
    </rPh>
    <rPh sb="11" eb="12">
      <t>チョウ</t>
    </rPh>
    <phoneticPr fontId="2"/>
  </si>
  <si>
    <t>プラスナイロン　株式会社</t>
    <rPh sb="8" eb="9">
      <t>カブ</t>
    </rPh>
    <rPh sb="9" eb="10">
      <t>シキ</t>
    </rPh>
    <rPh sb="10" eb="12">
      <t>ガイシャ</t>
    </rPh>
    <phoneticPr fontId="2"/>
  </si>
  <si>
    <t>859-1415</t>
    <phoneticPr fontId="2"/>
  </si>
  <si>
    <t>島原市有明町大三東戊７６１</t>
    <rPh sb="0" eb="3">
      <t>シマバラシ</t>
    </rPh>
    <rPh sb="3" eb="6">
      <t>アリアケチョウ</t>
    </rPh>
    <rPh sb="6" eb="7">
      <t>オオ</t>
    </rPh>
    <rPh sb="7" eb="8">
      <t>ミ</t>
    </rPh>
    <rPh sb="8" eb="9">
      <t>ヒガシ</t>
    </rPh>
    <rPh sb="9" eb="10">
      <t>ボ</t>
    </rPh>
    <phoneticPr fontId="2"/>
  </si>
  <si>
    <t>本社工場他</t>
    <rPh sb="0" eb="2">
      <t>ホンシャ</t>
    </rPh>
    <rPh sb="2" eb="4">
      <t>コウジョウ</t>
    </rPh>
    <rPh sb="4" eb="5">
      <t>ホカ</t>
    </rPh>
    <phoneticPr fontId="2"/>
  </si>
  <si>
    <t>（工場、物流センター各２カ所）</t>
    <rPh sb="1" eb="3">
      <t>コウジョウ</t>
    </rPh>
    <rPh sb="4" eb="6">
      <t>ブツリュウ</t>
    </rPh>
    <rPh sb="10" eb="11">
      <t>カク</t>
    </rPh>
    <rPh sb="13" eb="14">
      <t>ショ</t>
    </rPh>
    <phoneticPr fontId="2"/>
  </si>
  <si>
    <t>北松北部環境組合</t>
    <rPh sb="0" eb="2">
      <t>ホクショウ</t>
    </rPh>
    <rPh sb="2" eb="4">
      <t>ホクブ</t>
    </rPh>
    <rPh sb="4" eb="6">
      <t>カンキョウ</t>
    </rPh>
    <rPh sb="6" eb="8">
      <t>クミアイ</t>
    </rPh>
    <phoneticPr fontId="2"/>
  </si>
  <si>
    <t>859-4815</t>
    <phoneticPr fontId="2"/>
  </si>
  <si>
    <t>平戸市田平町下寺免１３１８</t>
    <rPh sb="0" eb="3">
      <t>ヒラドシ</t>
    </rPh>
    <rPh sb="3" eb="6">
      <t>タビラチョウ</t>
    </rPh>
    <rPh sb="6" eb="8">
      <t>シモデラ</t>
    </rPh>
    <rPh sb="8" eb="9">
      <t>メン</t>
    </rPh>
    <phoneticPr fontId="2"/>
  </si>
  <si>
    <t>北松北部クリーンセンター</t>
    <rPh sb="0" eb="4">
      <t>ホクショウホクブ</t>
    </rPh>
    <phoneticPr fontId="2"/>
  </si>
  <si>
    <t>平戸市田平町下寺免１３１８番地</t>
    <rPh sb="0" eb="3">
      <t>ヒラドシ</t>
    </rPh>
    <rPh sb="3" eb="6">
      <t>タビラチョウ</t>
    </rPh>
    <rPh sb="6" eb="8">
      <t>シモデラ</t>
    </rPh>
    <rPh sb="8" eb="9">
      <t>メン</t>
    </rPh>
    <rPh sb="13" eb="15">
      <t>バンチ</t>
    </rPh>
    <phoneticPr fontId="2"/>
  </si>
  <si>
    <t>一般廃棄物処理施設</t>
    <rPh sb="0" eb="2">
      <t>イッパン</t>
    </rPh>
    <rPh sb="2" eb="5">
      <t>ハイキブツ</t>
    </rPh>
    <rPh sb="5" eb="7">
      <t>ショリ</t>
    </rPh>
    <rPh sb="7" eb="9">
      <t>シセツ</t>
    </rPh>
    <phoneticPr fontId="2"/>
  </si>
  <si>
    <t>854-0022</t>
    <phoneticPr fontId="2"/>
  </si>
  <si>
    <t>諫早市幸町３０８－１</t>
    <rPh sb="0" eb="3">
      <t>イサハヤシ</t>
    </rPh>
    <rPh sb="3" eb="5">
      <t>サイワイチョウ</t>
    </rPh>
    <phoneticPr fontId="2"/>
  </si>
  <si>
    <t>まるたか生鮮市場</t>
    <rPh sb="4" eb="6">
      <t>セイセン</t>
    </rPh>
    <rPh sb="6" eb="8">
      <t>イチバ</t>
    </rPh>
    <phoneticPr fontId="2"/>
  </si>
  <si>
    <t>長崎造船所他</t>
    <rPh sb="0" eb="2">
      <t>ナガサキ</t>
    </rPh>
    <rPh sb="2" eb="5">
      <t>ゾウセンショ</t>
    </rPh>
    <rPh sb="5" eb="6">
      <t>ホカ</t>
    </rPh>
    <phoneticPr fontId="2"/>
  </si>
  <si>
    <t>851-2102</t>
    <phoneticPr fontId="2"/>
  </si>
  <si>
    <t>西彼杵郡時津町浜田郷５１７－７</t>
    <rPh sb="0" eb="4">
      <t>ニシソノギグン</t>
    </rPh>
    <rPh sb="4" eb="7">
      <t>トギツチョウ</t>
    </rPh>
    <rPh sb="7" eb="9">
      <t>ハマダ</t>
    </rPh>
    <rPh sb="9" eb="10">
      <t>ゴウ</t>
    </rPh>
    <phoneticPr fontId="2"/>
  </si>
  <si>
    <t>長崎製作所</t>
    <rPh sb="0" eb="2">
      <t>ナガサキ</t>
    </rPh>
    <rPh sb="2" eb="5">
      <t>セイサクショ</t>
    </rPh>
    <phoneticPr fontId="2"/>
  </si>
  <si>
    <t>時津町浜田郷５１７－７</t>
    <rPh sb="0" eb="3">
      <t>トギツチョウ</t>
    </rPh>
    <rPh sb="3" eb="5">
      <t>ハマダ</t>
    </rPh>
    <rPh sb="5" eb="6">
      <t>ゴウ</t>
    </rPh>
    <phoneticPr fontId="2"/>
  </si>
  <si>
    <t>産業用の各種電気機械を製造</t>
    <rPh sb="0" eb="3">
      <t>サンギョウヨウ</t>
    </rPh>
    <rPh sb="4" eb="6">
      <t>カクシュ</t>
    </rPh>
    <rPh sb="6" eb="8">
      <t>デンキ</t>
    </rPh>
    <rPh sb="8" eb="10">
      <t>キカイ</t>
    </rPh>
    <rPh sb="11" eb="13">
      <t>セイゾウ</t>
    </rPh>
    <phoneticPr fontId="2"/>
  </si>
  <si>
    <t>三菱長崎機工　株式会社</t>
    <rPh sb="0" eb="2">
      <t>ミツビシ</t>
    </rPh>
    <rPh sb="2" eb="4">
      <t>ナガサキ</t>
    </rPh>
    <rPh sb="4" eb="5">
      <t>キ</t>
    </rPh>
    <rPh sb="5" eb="6">
      <t>コウ</t>
    </rPh>
    <rPh sb="7" eb="11">
      <t>カブシキガイシャ</t>
    </rPh>
    <phoneticPr fontId="2"/>
  </si>
  <si>
    <t>851-0301</t>
    <phoneticPr fontId="2"/>
  </si>
  <si>
    <t>長崎市深堀町１－２－１</t>
    <rPh sb="0" eb="3">
      <t>ナガサキシ</t>
    </rPh>
    <rPh sb="3" eb="6">
      <t>フカホリマチ</t>
    </rPh>
    <phoneticPr fontId="2"/>
  </si>
  <si>
    <t>鉄構構造物製造</t>
    <rPh sb="0" eb="1">
      <t>テツ</t>
    </rPh>
    <rPh sb="1" eb="2">
      <t>コウ</t>
    </rPh>
    <rPh sb="2" eb="5">
      <t>コウゾウブツ</t>
    </rPh>
    <rPh sb="5" eb="7">
      <t>セイゾウ</t>
    </rPh>
    <phoneticPr fontId="2"/>
  </si>
  <si>
    <t>859-0133</t>
    <phoneticPr fontId="2"/>
  </si>
  <si>
    <t>山崎製パン株式会社</t>
    <rPh sb="0" eb="2">
      <t>ヤマザキ</t>
    </rPh>
    <rPh sb="2" eb="3">
      <t>セイ</t>
    </rPh>
    <rPh sb="5" eb="9">
      <t>カブシキガイシャ</t>
    </rPh>
    <phoneticPr fontId="2"/>
  </si>
  <si>
    <t>ユニチカスピニング　株式会社</t>
    <rPh sb="10" eb="12">
      <t>カブシキ</t>
    </rPh>
    <rPh sb="12" eb="14">
      <t>カイシャ</t>
    </rPh>
    <phoneticPr fontId="2"/>
  </si>
  <si>
    <t>松浦市志佐町池成免１７０１</t>
    <rPh sb="0" eb="3">
      <t>マツウラシ</t>
    </rPh>
    <rPh sb="3" eb="6">
      <t>シサチョウ</t>
    </rPh>
    <rPh sb="6" eb="9">
      <t>イケナリメン</t>
    </rPh>
    <phoneticPr fontId="2"/>
  </si>
  <si>
    <t>858-8555</t>
    <phoneticPr fontId="2"/>
  </si>
  <si>
    <t>陸上自衛隊相浦駐屯地</t>
    <rPh sb="0" eb="2">
      <t>リクジョウ</t>
    </rPh>
    <rPh sb="2" eb="5">
      <t>ジエイタイ</t>
    </rPh>
    <rPh sb="5" eb="7">
      <t>アイウラ</t>
    </rPh>
    <rPh sb="7" eb="10">
      <t>チュウトンチ</t>
    </rPh>
    <phoneticPr fontId="2"/>
  </si>
  <si>
    <t>佐世保市大潟町６７８</t>
    <rPh sb="0" eb="4">
      <t>サセボシ</t>
    </rPh>
    <rPh sb="4" eb="7">
      <t>オオガタチョウ</t>
    </rPh>
    <phoneticPr fontId="2"/>
  </si>
  <si>
    <t>陸上自衛隊基地施設</t>
    <rPh sb="0" eb="5">
      <t>リクジョウジエイタイ</t>
    </rPh>
    <rPh sb="5" eb="7">
      <t>キチ</t>
    </rPh>
    <rPh sb="7" eb="9">
      <t>シセツ</t>
    </rPh>
    <phoneticPr fontId="2"/>
  </si>
  <si>
    <t>854-8501</t>
  </si>
  <si>
    <t>ソフトバンク株式会社</t>
    <rPh sb="6" eb="10">
      <t>カブシキガイシャ</t>
    </rPh>
    <phoneticPr fontId="2"/>
  </si>
  <si>
    <t>合計</t>
    <rPh sb="0" eb="2">
      <t>ゴウケイ</t>
    </rPh>
    <phoneticPr fontId="2"/>
  </si>
  <si>
    <t>原単位目標達成</t>
    <rPh sb="0" eb="3">
      <t>ゲンタンイ</t>
    </rPh>
    <rPh sb="3" eb="5">
      <t>モクヒョウ</t>
    </rPh>
    <rPh sb="5" eb="7">
      <t>タッセイ</t>
    </rPh>
    <phoneticPr fontId="2"/>
  </si>
  <si>
    <t>戻る</t>
    <rPh sb="0" eb="1">
      <t>モド</t>
    </rPh>
    <phoneticPr fontId="2"/>
  </si>
  <si>
    <t>九州スチールセンターの原単位排出量</t>
    <rPh sb="0" eb="2">
      <t>キュウシュウ</t>
    </rPh>
    <rPh sb="11" eb="14">
      <t>ゲンタンイ</t>
    </rPh>
    <rPh sb="14" eb="17">
      <t>ハイシュツリョウ</t>
    </rPh>
    <phoneticPr fontId="2"/>
  </si>
  <si>
    <t>削減目標</t>
    <rPh sb="0" eb="2">
      <t>サクゲン</t>
    </rPh>
    <rPh sb="2" eb="4">
      <t>モクヒョウ</t>
    </rPh>
    <phoneticPr fontId="2"/>
  </si>
  <si>
    <t>実施年度</t>
    <rPh sb="0" eb="2">
      <t>ジッシ</t>
    </rPh>
    <rPh sb="2" eb="4">
      <t>ネンド</t>
    </rPh>
    <phoneticPr fontId="2"/>
  </si>
  <si>
    <t>削減率</t>
    <rPh sb="0" eb="2">
      <t>サクゲン</t>
    </rPh>
    <rPh sb="2" eb="3">
      <t>リツ</t>
    </rPh>
    <phoneticPr fontId="2"/>
  </si>
  <si>
    <t>原単位</t>
    <rPh sb="0" eb="3">
      <t>ゲンタンイ</t>
    </rPh>
    <phoneticPr fontId="2"/>
  </si>
  <si>
    <t>生産時間</t>
    <rPh sb="0" eb="2">
      <t>セイサン</t>
    </rPh>
    <rPh sb="2" eb="4">
      <t>ジカン</t>
    </rPh>
    <phoneticPr fontId="2"/>
  </si>
  <si>
    <t>土井首工場</t>
    <rPh sb="0" eb="3">
      <t>ドイノクビ</t>
    </rPh>
    <rPh sb="3" eb="5">
      <t>コウジョウ</t>
    </rPh>
    <phoneticPr fontId="2"/>
  </si>
  <si>
    <t>温室効果ガス排出量</t>
    <rPh sb="0" eb="2">
      <t>オンシツ</t>
    </rPh>
    <rPh sb="2" eb="4">
      <t>コウカ</t>
    </rPh>
    <rPh sb="6" eb="8">
      <t>ハイシュツ</t>
    </rPh>
    <rPh sb="8" eb="9">
      <t>リョウ</t>
    </rPh>
    <phoneticPr fontId="2"/>
  </si>
  <si>
    <t>目標年度</t>
    <rPh sb="0" eb="4">
      <t>モクヒョウネンド</t>
    </rPh>
    <phoneticPr fontId="2"/>
  </si>
  <si>
    <t>削減目標</t>
    <rPh sb="0" eb="4">
      <t>サクゲンモクヒョウ</t>
    </rPh>
    <phoneticPr fontId="2"/>
  </si>
  <si>
    <t>削減率</t>
    <rPh sb="0" eb="3">
      <t>サクゲンリツ</t>
    </rPh>
    <phoneticPr fontId="2"/>
  </si>
  <si>
    <t>長崎大学の原単位排出量</t>
    <rPh sb="0" eb="2">
      <t>ナガサキ</t>
    </rPh>
    <rPh sb="2" eb="4">
      <t>ダイガク</t>
    </rPh>
    <rPh sb="5" eb="8">
      <t>ゲンタンイ</t>
    </rPh>
    <rPh sb="8" eb="11">
      <t>ハイシュツリョウ</t>
    </rPh>
    <phoneticPr fontId="2"/>
  </si>
  <si>
    <t>文教町２団地</t>
    <rPh sb="0" eb="3">
      <t>ブンキョウマチ</t>
    </rPh>
    <rPh sb="4" eb="6">
      <t>ダンチ</t>
    </rPh>
    <phoneticPr fontId="2"/>
  </si>
  <si>
    <t>坂本１団地</t>
    <rPh sb="0" eb="2">
      <t>サカモト</t>
    </rPh>
    <rPh sb="3" eb="5">
      <t>ダンチ</t>
    </rPh>
    <phoneticPr fontId="2"/>
  </si>
  <si>
    <t>t-CO2</t>
    <phoneticPr fontId="2"/>
  </si>
  <si>
    <t>【発電施設】</t>
    <rPh sb="1" eb="3">
      <t>ハツデン</t>
    </rPh>
    <rPh sb="3" eb="5">
      <t>シセツ</t>
    </rPh>
    <phoneticPr fontId="2"/>
  </si>
  <si>
    <t>日本遠洋旋網漁業協同組合の原単位排出量</t>
    <rPh sb="0" eb="2">
      <t>ニホン</t>
    </rPh>
    <rPh sb="2" eb="4">
      <t>エンヨウ</t>
    </rPh>
    <rPh sb="4" eb="6">
      <t>マキアミ</t>
    </rPh>
    <rPh sb="6" eb="8">
      <t>ギョギョウ</t>
    </rPh>
    <rPh sb="8" eb="10">
      <t>キョウドウ</t>
    </rPh>
    <rPh sb="10" eb="12">
      <t>クミアイ</t>
    </rPh>
    <rPh sb="13" eb="16">
      <t>ゲンタンイ</t>
    </rPh>
    <rPh sb="16" eb="19">
      <t>ハイシュツリョウ</t>
    </rPh>
    <phoneticPr fontId="2"/>
  </si>
  <si>
    <t>松浦製氷冷凍工場</t>
    <rPh sb="0" eb="2">
      <t>マツウラ</t>
    </rPh>
    <rPh sb="2" eb="4">
      <t>セイヒョウ</t>
    </rPh>
    <rPh sb="4" eb="6">
      <t>レイトウ</t>
    </rPh>
    <rPh sb="6" eb="8">
      <t>コウジョウ</t>
    </rPh>
    <phoneticPr fontId="2"/>
  </si>
  <si>
    <t>製品の生産・保管数量</t>
    <rPh sb="0" eb="2">
      <t>セイヒン</t>
    </rPh>
    <rPh sb="3" eb="5">
      <t>セイサン</t>
    </rPh>
    <rPh sb="6" eb="8">
      <t>ホカン</t>
    </rPh>
    <rPh sb="8" eb="10">
      <t>スウリョウ</t>
    </rPh>
    <phoneticPr fontId="2"/>
  </si>
  <si>
    <t>相浦冷蔵庫</t>
    <rPh sb="0" eb="2">
      <t>アイウラ</t>
    </rPh>
    <rPh sb="2" eb="5">
      <t>レイゾウコ</t>
    </rPh>
    <phoneticPr fontId="2"/>
  </si>
  <si>
    <t>改善効果</t>
    <rPh sb="0" eb="2">
      <t>カイゼン</t>
    </rPh>
    <rPh sb="2" eb="4">
      <t>コウカ</t>
    </rPh>
    <phoneticPr fontId="2"/>
  </si>
  <si>
    <t>施策内容</t>
    <rPh sb="0" eb="2">
      <t>セサク</t>
    </rPh>
    <rPh sb="2" eb="4">
      <t>ナイヨウ</t>
    </rPh>
    <phoneticPr fontId="2"/>
  </si>
  <si>
    <t>　　実施月</t>
    <rPh sb="2" eb="4">
      <t>ジッシ</t>
    </rPh>
    <rPh sb="4" eb="5">
      <t>ツキ</t>
    </rPh>
    <phoneticPr fontId="2"/>
  </si>
  <si>
    <t>長崎県病院企業団本部</t>
    <rPh sb="0" eb="3">
      <t>ナガサキケン</t>
    </rPh>
    <rPh sb="3" eb="5">
      <t>ビョウイン</t>
    </rPh>
    <rPh sb="5" eb="7">
      <t>キギョウ</t>
    </rPh>
    <rPh sb="7" eb="8">
      <t>ダン</t>
    </rPh>
    <rPh sb="8" eb="10">
      <t>ホンブ</t>
    </rPh>
    <phoneticPr fontId="2"/>
  </si>
  <si>
    <t>長崎県精神医療センター</t>
    <rPh sb="0" eb="3">
      <t>ナガサキケン</t>
    </rPh>
    <rPh sb="3" eb="5">
      <t>セイシン</t>
    </rPh>
    <rPh sb="5" eb="7">
      <t>イリョウ</t>
    </rPh>
    <phoneticPr fontId="2"/>
  </si>
  <si>
    <t>長崎県島原病院</t>
    <rPh sb="0" eb="3">
      <t>ナガサキケン</t>
    </rPh>
    <rPh sb="3" eb="5">
      <t>シマバラ</t>
    </rPh>
    <rPh sb="5" eb="7">
      <t>ビョウイン</t>
    </rPh>
    <phoneticPr fontId="2"/>
  </si>
  <si>
    <t>長崎県五島中央病院</t>
    <rPh sb="0" eb="3">
      <t>ナガサキケン</t>
    </rPh>
    <rPh sb="3" eb="5">
      <t>ゴトウ</t>
    </rPh>
    <rPh sb="5" eb="7">
      <t>チュウオウ</t>
    </rPh>
    <rPh sb="7" eb="9">
      <t>ビョウイン</t>
    </rPh>
    <phoneticPr fontId="2"/>
  </si>
  <si>
    <t>長崎県五島中央病院附属診療所奈留医療センター</t>
    <rPh sb="0" eb="3">
      <t>ナガサキケン</t>
    </rPh>
    <rPh sb="3" eb="5">
      <t>ゴトウ</t>
    </rPh>
    <rPh sb="5" eb="7">
      <t>チュウオウ</t>
    </rPh>
    <rPh sb="7" eb="9">
      <t>ビョウイン</t>
    </rPh>
    <rPh sb="9" eb="11">
      <t>フゾク</t>
    </rPh>
    <rPh sb="11" eb="14">
      <t>シンリョウジョ</t>
    </rPh>
    <rPh sb="14" eb="16">
      <t>ナル</t>
    </rPh>
    <rPh sb="16" eb="18">
      <t>イリョウ</t>
    </rPh>
    <phoneticPr fontId="2"/>
  </si>
  <si>
    <t>長崎県富江病院</t>
    <rPh sb="0" eb="3">
      <t>ナガサキケン</t>
    </rPh>
    <rPh sb="3" eb="5">
      <t>トミエ</t>
    </rPh>
    <rPh sb="5" eb="7">
      <t>ビョウイン</t>
    </rPh>
    <phoneticPr fontId="2"/>
  </si>
  <si>
    <t>長崎県上五島病院</t>
    <rPh sb="0" eb="3">
      <t>ナガサキケン</t>
    </rPh>
    <rPh sb="3" eb="6">
      <t>カミゴトウ</t>
    </rPh>
    <rPh sb="6" eb="8">
      <t>ビョウイン</t>
    </rPh>
    <phoneticPr fontId="2"/>
  </si>
  <si>
    <t>長崎県上五島病院附属診療所有川医療センター</t>
    <rPh sb="0" eb="3">
      <t>ナガサキケン</t>
    </rPh>
    <rPh sb="3" eb="6">
      <t>カミゴトウ</t>
    </rPh>
    <rPh sb="6" eb="8">
      <t>ビョウイン</t>
    </rPh>
    <rPh sb="8" eb="10">
      <t>フゾク</t>
    </rPh>
    <rPh sb="10" eb="13">
      <t>シンリョウジョ</t>
    </rPh>
    <rPh sb="13" eb="15">
      <t>アリカワ</t>
    </rPh>
    <rPh sb="15" eb="17">
      <t>イリョウ</t>
    </rPh>
    <phoneticPr fontId="2"/>
  </si>
  <si>
    <t>長崎県上五島病院附属診療所奈良尾医療センター</t>
    <rPh sb="0" eb="3">
      <t>ナガサキケン</t>
    </rPh>
    <rPh sb="3" eb="6">
      <t>カミゴトウ</t>
    </rPh>
    <rPh sb="6" eb="8">
      <t>ビョウイン</t>
    </rPh>
    <rPh sb="8" eb="10">
      <t>フゾク</t>
    </rPh>
    <rPh sb="10" eb="13">
      <t>シンリョウジョ</t>
    </rPh>
    <rPh sb="13" eb="16">
      <t>ナラオ</t>
    </rPh>
    <phoneticPr fontId="2"/>
  </si>
  <si>
    <t>長崎県対馬病院</t>
    <rPh sb="0" eb="3">
      <t>ナガサキケン</t>
    </rPh>
    <rPh sb="3" eb="5">
      <t>ツシマ</t>
    </rPh>
    <rPh sb="5" eb="7">
      <t>ビョウイン</t>
    </rPh>
    <phoneticPr fontId="2"/>
  </si>
  <si>
    <t>長崎県上対馬病院</t>
    <rPh sb="0" eb="3">
      <t>ナガサキケン</t>
    </rPh>
    <rPh sb="3" eb="4">
      <t>ウエ</t>
    </rPh>
    <rPh sb="4" eb="6">
      <t>ツシマ</t>
    </rPh>
    <rPh sb="6" eb="8">
      <t>ビョウイン</t>
    </rPh>
    <phoneticPr fontId="2"/>
  </si>
  <si>
    <t>長崎県壱岐病院</t>
    <rPh sb="0" eb="3">
      <t>ナガサキケン</t>
    </rPh>
    <rPh sb="3" eb="5">
      <t>イキ</t>
    </rPh>
    <rPh sb="5" eb="7">
      <t>ビョウイン</t>
    </rPh>
    <phoneticPr fontId="2"/>
  </si>
  <si>
    <t>達成状況</t>
    <rPh sb="0" eb="2">
      <t>タッセイ</t>
    </rPh>
    <rPh sb="2" eb="4">
      <t>ジョウキョウ</t>
    </rPh>
    <phoneticPr fontId="2"/>
  </si>
  <si>
    <t>ストッキング製造・販売</t>
    <rPh sb="6" eb="8">
      <t>セイゾウ</t>
    </rPh>
    <rPh sb="9" eb="11">
      <t>ハンバイ</t>
    </rPh>
    <phoneticPr fontId="2"/>
  </si>
  <si>
    <t>一般貨物運送事業者として県内に４事業所を展開</t>
    <rPh sb="0" eb="2">
      <t>イッパン</t>
    </rPh>
    <rPh sb="2" eb="4">
      <t>カモツ</t>
    </rPh>
    <rPh sb="4" eb="6">
      <t>ウンソウ</t>
    </rPh>
    <rPh sb="6" eb="9">
      <t>ジギョウシャ</t>
    </rPh>
    <rPh sb="12" eb="14">
      <t>ケンナイ</t>
    </rPh>
    <rPh sb="16" eb="19">
      <t>ジギョウショ</t>
    </rPh>
    <rPh sb="20" eb="22">
      <t>テンカイ</t>
    </rPh>
    <phoneticPr fontId="2"/>
  </si>
  <si>
    <t>特殊鋼のリング鍛造、熱処理、加工</t>
    <rPh sb="0" eb="3">
      <t>トクシュコウ</t>
    </rPh>
    <rPh sb="7" eb="9">
      <t>タンゾウ</t>
    </rPh>
    <rPh sb="10" eb="13">
      <t>ネツショリ</t>
    </rPh>
    <rPh sb="14" eb="16">
      <t>カコウ</t>
    </rPh>
    <phoneticPr fontId="2"/>
  </si>
  <si>
    <t>福岡県糟屋郡久山町大字久原字松浦１６０</t>
    <rPh sb="0" eb="3">
      <t>フクオカケン</t>
    </rPh>
    <rPh sb="3" eb="5">
      <t>カスヤ</t>
    </rPh>
    <rPh sb="5" eb="6">
      <t>グン</t>
    </rPh>
    <rPh sb="6" eb="8">
      <t>クヤマ</t>
    </rPh>
    <rPh sb="8" eb="9">
      <t>マチ</t>
    </rPh>
    <rPh sb="9" eb="11">
      <t>オオアザ</t>
    </rPh>
    <rPh sb="11" eb="13">
      <t>クバラ</t>
    </rPh>
    <rPh sb="13" eb="14">
      <t>アザ</t>
    </rPh>
    <rPh sb="14" eb="16">
      <t>マツウラ</t>
    </rPh>
    <phoneticPr fontId="2"/>
  </si>
  <si>
    <t>百貨店１店、事務所と商品センター・サロン５店展開</t>
    <rPh sb="0" eb="3">
      <t>ヒャッカテン</t>
    </rPh>
    <rPh sb="4" eb="5">
      <t>ミセ</t>
    </rPh>
    <rPh sb="6" eb="8">
      <t>ジム</t>
    </rPh>
    <rPh sb="8" eb="9">
      <t>ショ</t>
    </rPh>
    <rPh sb="10" eb="12">
      <t>ショウヒン</t>
    </rPh>
    <rPh sb="21" eb="22">
      <t>ミセ</t>
    </rPh>
    <rPh sb="22" eb="24">
      <t>テンカイ</t>
    </rPh>
    <phoneticPr fontId="2"/>
  </si>
  <si>
    <t>娯楽業（テーマパーク）</t>
    <rPh sb="0" eb="3">
      <t>ゴラクギョウ</t>
    </rPh>
    <phoneticPr fontId="2"/>
  </si>
  <si>
    <t>株式会社　九州フジパン　長崎工場</t>
    <rPh sb="0" eb="4">
      <t>カブシキガイシャ</t>
    </rPh>
    <rPh sb="5" eb="7">
      <t>キュウシュウ</t>
    </rPh>
    <rPh sb="12" eb="16">
      <t>ナガサキコウジョウ</t>
    </rPh>
    <phoneticPr fontId="2"/>
  </si>
  <si>
    <t>佐世保重工業　株式会社</t>
    <rPh sb="0" eb="3">
      <t>サセボ</t>
    </rPh>
    <rPh sb="3" eb="6">
      <t>ジュウコウギョウ</t>
    </rPh>
    <rPh sb="7" eb="11">
      <t>カブシキガイシャ</t>
    </rPh>
    <phoneticPr fontId="2"/>
  </si>
  <si>
    <t>新造船、艦艇・商船修繕、機械の製造</t>
    <rPh sb="0" eb="3">
      <t>シンゾウセン</t>
    </rPh>
    <rPh sb="4" eb="6">
      <t>カンテイ</t>
    </rPh>
    <rPh sb="7" eb="9">
      <t>ショウセン</t>
    </rPh>
    <rPh sb="9" eb="11">
      <t>シュウゼン</t>
    </rPh>
    <rPh sb="12" eb="14">
      <t>キカイ</t>
    </rPh>
    <rPh sb="15" eb="17">
      <t>セイゾウ</t>
    </rPh>
    <phoneticPr fontId="2"/>
  </si>
  <si>
    <t>SUMCO　TECHXIV　株式会社　長崎事業所</t>
    <rPh sb="14" eb="18">
      <t>カブシキガイシャ</t>
    </rPh>
    <rPh sb="19" eb="21">
      <t>ナガサキ</t>
    </rPh>
    <rPh sb="21" eb="24">
      <t>ジギョウショ</t>
    </rPh>
    <phoneticPr fontId="2"/>
  </si>
  <si>
    <t>シリコンウエーハの製造、販売</t>
    <rPh sb="9" eb="11">
      <t>セイゾウ</t>
    </rPh>
    <rPh sb="12" eb="14">
      <t>ハンバイ</t>
    </rPh>
    <phoneticPr fontId="2"/>
  </si>
  <si>
    <t>福岡県小郡市小板井４９８－１　天蓋会館３F</t>
    <rPh sb="0" eb="3">
      <t>フクオカケン</t>
    </rPh>
    <rPh sb="3" eb="6">
      <t>オゴオリシ</t>
    </rPh>
    <rPh sb="6" eb="9">
      <t>コイタイ</t>
    </rPh>
    <rPh sb="15" eb="17">
      <t>テンガイ</t>
    </rPh>
    <rPh sb="17" eb="19">
      <t>カイカン</t>
    </rPh>
    <phoneticPr fontId="2"/>
  </si>
  <si>
    <t>【照明設備】既設照明器具をLED照明に交換
【空調設備】電気量削減のデマンドコントローラーの導入、旧型空調機を省エネタイプの空調機に変更</t>
    <rPh sb="1" eb="3">
      <t>ショウメイ</t>
    </rPh>
    <rPh sb="3" eb="5">
      <t>セツビ</t>
    </rPh>
    <rPh sb="6" eb="8">
      <t>キセツ</t>
    </rPh>
    <rPh sb="8" eb="10">
      <t>ショウメイ</t>
    </rPh>
    <rPh sb="10" eb="12">
      <t>キグ</t>
    </rPh>
    <rPh sb="16" eb="18">
      <t>ショウメイ</t>
    </rPh>
    <rPh sb="19" eb="21">
      <t>コウカン</t>
    </rPh>
    <rPh sb="23" eb="25">
      <t>クウチョウ</t>
    </rPh>
    <rPh sb="25" eb="27">
      <t>セツビ</t>
    </rPh>
    <rPh sb="28" eb="30">
      <t>デンキ</t>
    </rPh>
    <rPh sb="30" eb="31">
      <t>リョウ</t>
    </rPh>
    <rPh sb="31" eb="33">
      <t>サクゲン</t>
    </rPh>
    <rPh sb="46" eb="48">
      <t>ドウニュウ</t>
    </rPh>
    <rPh sb="49" eb="51">
      <t>キュウガタ</t>
    </rPh>
    <rPh sb="51" eb="53">
      <t>クウチョウ</t>
    </rPh>
    <rPh sb="53" eb="54">
      <t>キ</t>
    </rPh>
    <rPh sb="55" eb="56">
      <t>ショウ</t>
    </rPh>
    <rPh sb="62" eb="65">
      <t>クウチョウキ</t>
    </rPh>
    <rPh sb="66" eb="68">
      <t>ヘンコウ</t>
    </rPh>
    <phoneticPr fontId="2"/>
  </si>
  <si>
    <t>独立行政法人地域医療機能推進機構（諫早総合病院）</t>
    <rPh sb="17" eb="19">
      <t>イサハヤ</t>
    </rPh>
    <rPh sb="19" eb="21">
      <t>ソウゴウ</t>
    </rPh>
    <rPh sb="21" eb="23">
      <t>ビョウイン</t>
    </rPh>
    <phoneticPr fontId="2"/>
  </si>
  <si>
    <t>電源開発</t>
    <rPh sb="0" eb="2">
      <t>デンゲン</t>
    </rPh>
    <rPh sb="2" eb="4">
      <t>カイハツ</t>
    </rPh>
    <phoneticPr fontId="2"/>
  </si>
  <si>
    <t>松浦火力発電所</t>
    <rPh sb="0" eb="2">
      <t>マツウラ</t>
    </rPh>
    <rPh sb="2" eb="4">
      <t>カリョク</t>
    </rPh>
    <rPh sb="4" eb="6">
      <t>ハツデン</t>
    </rPh>
    <rPh sb="6" eb="7">
      <t>ショ</t>
    </rPh>
    <phoneticPr fontId="2"/>
  </si>
  <si>
    <t>松島火力発電所</t>
    <rPh sb="0" eb="2">
      <t>マツシマ</t>
    </rPh>
    <rPh sb="2" eb="4">
      <t>カリョク</t>
    </rPh>
    <rPh sb="4" eb="6">
      <t>ハツデン</t>
    </rPh>
    <rPh sb="6" eb="7">
      <t>ショ</t>
    </rPh>
    <phoneticPr fontId="2"/>
  </si>
  <si>
    <t>t-CO2</t>
    <phoneticPr fontId="2"/>
  </si>
  <si>
    <t>原単位排出量</t>
    <rPh sb="0" eb="3">
      <t>ゲンタンイ</t>
    </rPh>
    <rPh sb="3" eb="6">
      <t>ハイシュツリョウ</t>
    </rPh>
    <phoneticPr fontId="2"/>
  </si>
  <si>
    <t>t-CO2／kWh</t>
    <phoneticPr fontId="2"/>
  </si>
  <si>
    <t>発電量</t>
    <rPh sb="0" eb="2">
      <t>ハツデン</t>
    </rPh>
    <rPh sb="2" eb="3">
      <t>リョウ</t>
    </rPh>
    <phoneticPr fontId="2"/>
  </si>
  <si>
    <t>パンを県内２工場（長崎、佐世保）にて製造</t>
    <rPh sb="3" eb="5">
      <t>ケンナイ</t>
    </rPh>
    <rPh sb="6" eb="8">
      <t>コウジョウ</t>
    </rPh>
    <rPh sb="9" eb="11">
      <t>ナガサキ</t>
    </rPh>
    <rPh sb="12" eb="15">
      <t>サセボ</t>
    </rPh>
    <rPh sb="18" eb="20">
      <t>セイゾウ</t>
    </rPh>
    <phoneticPr fontId="2"/>
  </si>
  <si>
    <t>日本赤十字社長崎県支部の温室効果ガスの排出量について</t>
    <rPh sb="0" eb="2">
      <t>ニホン</t>
    </rPh>
    <rPh sb="2" eb="5">
      <t>セキジュウジ</t>
    </rPh>
    <rPh sb="5" eb="6">
      <t>シャ</t>
    </rPh>
    <rPh sb="6" eb="9">
      <t>ナガサキケン</t>
    </rPh>
    <rPh sb="9" eb="11">
      <t>シブ</t>
    </rPh>
    <rPh sb="12" eb="14">
      <t>オンシツ</t>
    </rPh>
    <rPh sb="14" eb="16">
      <t>コウカ</t>
    </rPh>
    <rPh sb="19" eb="21">
      <t>ハイシュツ</t>
    </rPh>
    <rPh sb="21" eb="22">
      <t>リョウ</t>
    </rPh>
    <phoneticPr fontId="2"/>
  </si>
  <si>
    <t>日本赤十字社</t>
    <rPh sb="0" eb="2">
      <t>ニホン</t>
    </rPh>
    <rPh sb="2" eb="5">
      <t>セキジュウジ</t>
    </rPh>
    <rPh sb="5" eb="6">
      <t>シャ</t>
    </rPh>
    <phoneticPr fontId="2"/>
  </si>
  <si>
    <t>長崎県支部</t>
    <rPh sb="0" eb="3">
      <t>ナガサキケン</t>
    </rPh>
    <rPh sb="3" eb="5">
      <t>シブ</t>
    </rPh>
    <phoneticPr fontId="2"/>
  </si>
  <si>
    <t>長崎原爆病院</t>
    <rPh sb="0" eb="2">
      <t>ナガサキ</t>
    </rPh>
    <rPh sb="2" eb="4">
      <t>ゲンバク</t>
    </rPh>
    <rPh sb="4" eb="6">
      <t>ビョウイン</t>
    </rPh>
    <phoneticPr fontId="2"/>
  </si>
  <si>
    <t>長崎原爆諫早病院</t>
    <rPh sb="0" eb="2">
      <t>ナガサキ</t>
    </rPh>
    <rPh sb="2" eb="4">
      <t>ゲンバク</t>
    </rPh>
    <rPh sb="4" eb="6">
      <t>イサハヤ</t>
    </rPh>
    <rPh sb="6" eb="8">
      <t>ビョウイン</t>
    </rPh>
    <phoneticPr fontId="2"/>
  </si>
  <si>
    <t>長崎県赤十字血液センター</t>
    <rPh sb="0" eb="3">
      <t>ナガサキケン</t>
    </rPh>
    <rPh sb="3" eb="6">
      <t>セキジュウジ</t>
    </rPh>
    <rPh sb="6" eb="8">
      <t>ケツエキ</t>
    </rPh>
    <phoneticPr fontId="2"/>
  </si>
  <si>
    <t>合計</t>
    <rPh sb="0" eb="2">
      <t>ゴウケイ</t>
    </rPh>
    <phoneticPr fontId="2"/>
  </si>
  <si>
    <t>株式会社　ＮＴＴドコモ</t>
    <rPh sb="0" eb="2">
      <t>カブシキ</t>
    </rPh>
    <rPh sb="2" eb="3">
      <t>カイ</t>
    </rPh>
    <rPh sb="3" eb="4">
      <t>シャ</t>
    </rPh>
    <phoneticPr fontId="2"/>
  </si>
  <si>
    <t>日本郵便　株式会社</t>
    <rPh sb="0" eb="2">
      <t>ニホン</t>
    </rPh>
    <rPh sb="2" eb="4">
      <t>ユウビン</t>
    </rPh>
    <rPh sb="5" eb="9">
      <t>カブシキガイシャ</t>
    </rPh>
    <phoneticPr fontId="2"/>
  </si>
  <si>
    <t>合計</t>
    <rPh sb="0" eb="2">
      <t>ゴウケイ</t>
    </rPh>
    <phoneticPr fontId="2"/>
  </si>
  <si>
    <t>　※会社の国内火力発電事業全体を対象として掲げている効率維持目標を、国の算定・報告・公表制度の排出係数を用いて換算した数値。</t>
    <rPh sb="2" eb="4">
      <t>カイシャ</t>
    </rPh>
    <rPh sb="5" eb="7">
      <t>コクナイ</t>
    </rPh>
    <rPh sb="7" eb="9">
      <t>カリョク</t>
    </rPh>
    <rPh sb="9" eb="11">
      <t>ハツデン</t>
    </rPh>
    <rPh sb="11" eb="13">
      <t>ジギョウ</t>
    </rPh>
    <rPh sb="13" eb="15">
      <t>ゼンタイ</t>
    </rPh>
    <rPh sb="16" eb="18">
      <t>タイショウ</t>
    </rPh>
    <rPh sb="21" eb="22">
      <t>カカ</t>
    </rPh>
    <rPh sb="26" eb="28">
      <t>コウリツ</t>
    </rPh>
    <rPh sb="28" eb="30">
      <t>イジ</t>
    </rPh>
    <rPh sb="30" eb="32">
      <t>モクヒョウ</t>
    </rPh>
    <rPh sb="34" eb="35">
      <t>クニ</t>
    </rPh>
    <rPh sb="36" eb="38">
      <t>サンテイ</t>
    </rPh>
    <rPh sb="39" eb="41">
      <t>ホウコク</t>
    </rPh>
    <rPh sb="42" eb="44">
      <t>コウヒョウ</t>
    </rPh>
    <rPh sb="44" eb="46">
      <t>セイド</t>
    </rPh>
    <rPh sb="47" eb="49">
      <t>ハイシュツ</t>
    </rPh>
    <rPh sb="49" eb="51">
      <t>ケイスウ</t>
    </rPh>
    <rPh sb="52" eb="53">
      <t>モチ</t>
    </rPh>
    <rPh sb="55" eb="57">
      <t>カンサン</t>
    </rPh>
    <rPh sb="59" eb="61">
      <t>スウチ</t>
    </rPh>
    <phoneticPr fontId="2"/>
  </si>
  <si>
    <t>長崎市出島町１１－１３</t>
    <rPh sb="0" eb="3">
      <t>ナガサキシ</t>
    </rPh>
    <rPh sb="3" eb="5">
      <t>デジマ</t>
    </rPh>
    <rPh sb="5" eb="6">
      <t>マチ</t>
    </rPh>
    <phoneticPr fontId="2"/>
  </si>
  <si>
    <t>電気通信業</t>
    <rPh sb="0" eb="2">
      <t>デンキ</t>
    </rPh>
    <rPh sb="2" eb="5">
      <t>ツウシンギョウ</t>
    </rPh>
    <phoneticPr fontId="2"/>
  </si>
  <si>
    <t>綜合小売業として県内に２店舗を展開</t>
    <rPh sb="0" eb="2">
      <t>ソウゴウ</t>
    </rPh>
    <rPh sb="2" eb="5">
      <t>コウリギョウ</t>
    </rPh>
    <rPh sb="8" eb="10">
      <t>ケンナイ</t>
    </rPh>
    <rPh sb="12" eb="14">
      <t>テンポ</t>
    </rPh>
    <rPh sb="15" eb="17">
      <t>テンカイ</t>
    </rPh>
    <phoneticPr fontId="2"/>
  </si>
  <si>
    <t>石油、石油ガス及び金属鉱産物の備蓄に必要な業務等</t>
    <rPh sb="0" eb="2">
      <t>セキユ</t>
    </rPh>
    <rPh sb="3" eb="5">
      <t>セキユ</t>
    </rPh>
    <rPh sb="7" eb="8">
      <t>オヨ</t>
    </rPh>
    <rPh sb="9" eb="11">
      <t>キンゾク</t>
    </rPh>
    <rPh sb="11" eb="14">
      <t>コウサンブツ</t>
    </rPh>
    <rPh sb="15" eb="17">
      <t>ビチク</t>
    </rPh>
    <rPh sb="18" eb="20">
      <t>ヒツヨウ</t>
    </rPh>
    <rPh sb="21" eb="23">
      <t>ギョウム</t>
    </rPh>
    <rPh sb="23" eb="24">
      <t>トウ</t>
    </rPh>
    <phoneticPr fontId="2"/>
  </si>
  <si>
    <t>合計</t>
    <rPh sb="0" eb="2">
      <t>ゴウケイ</t>
    </rPh>
    <phoneticPr fontId="2"/>
  </si>
  <si>
    <t>長崎大学</t>
    <rPh sb="0" eb="2">
      <t>ナガサキ</t>
    </rPh>
    <rPh sb="2" eb="4">
      <t>ダイガク</t>
    </rPh>
    <phoneticPr fontId="2"/>
  </si>
  <si>
    <t>t-CO2／㎡</t>
    <phoneticPr fontId="2"/>
  </si>
  <si>
    <t>t-CO2</t>
    <phoneticPr fontId="2"/>
  </si>
  <si>
    <t>大学（文教町、坂本町）</t>
    <rPh sb="0" eb="2">
      <t>ダイガク</t>
    </rPh>
    <rPh sb="3" eb="5">
      <t>ブンキョウ</t>
    </rPh>
    <rPh sb="5" eb="6">
      <t>マチ</t>
    </rPh>
    <rPh sb="7" eb="9">
      <t>サカモト</t>
    </rPh>
    <rPh sb="9" eb="10">
      <t>マチ</t>
    </rPh>
    <phoneticPr fontId="2"/>
  </si>
  <si>
    <t>－</t>
    <phoneticPr fontId="2"/>
  </si>
  <si>
    <t>医療提供、研究開発、医学・歯学教育の実践</t>
    <rPh sb="0" eb="2">
      <t>イリョウ</t>
    </rPh>
    <rPh sb="2" eb="4">
      <t>テイキョウ</t>
    </rPh>
    <rPh sb="5" eb="7">
      <t>ケンキュウ</t>
    </rPh>
    <rPh sb="7" eb="9">
      <t>カイハツ</t>
    </rPh>
    <rPh sb="10" eb="12">
      <t>イガク</t>
    </rPh>
    <rPh sb="13" eb="15">
      <t>シガク</t>
    </rPh>
    <rPh sb="15" eb="17">
      <t>キョウイク</t>
    </rPh>
    <rPh sb="18" eb="20">
      <t>ジッセン</t>
    </rPh>
    <phoneticPr fontId="2"/>
  </si>
  <si>
    <t>佐世保市白南風町９－２</t>
    <rPh sb="0" eb="4">
      <t>サセボシ</t>
    </rPh>
    <rPh sb="4" eb="8">
      <t>シラハエチョウ</t>
    </rPh>
    <phoneticPr fontId="2"/>
  </si>
  <si>
    <t>住商エアバッグ・システムズ　株式会社</t>
    <rPh sb="0" eb="2">
      <t>スミショウ</t>
    </rPh>
    <rPh sb="14" eb="18">
      <t>カブシキガイシャ</t>
    </rPh>
    <phoneticPr fontId="2"/>
  </si>
  <si>
    <t>エアバッグ用クッションの製造・販売</t>
    <rPh sb="5" eb="6">
      <t>ヨウ</t>
    </rPh>
    <rPh sb="12" eb="14">
      <t>セイゾウ</t>
    </rPh>
    <rPh sb="15" eb="17">
      <t>ハンバイ</t>
    </rPh>
    <phoneticPr fontId="2"/>
  </si>
  <si>
    <t>三菱電機　株式会社
長崎製作所</t>
    <rPh sb="0" eb="2">
      <t>ミツビシ</t>
    </rPh>
    <rPh sb="2" eb="4">
      <t>デンキ</t>
    </rPh>
    <rPh sb="5" eb="9">
      <t>カブシキガイシャ</t>
    </rPh>
    <rPh sb="10" eb="12">
      <t>ナガサキ</t>
    </rPh>
    <rPh sb="12" eb="15">
      <t>セイサクショ</t>
    </rPh>
    <phoneticPr fontId="2"/>
  </si>
  <si>
    <t>半導体の製造</t>
    <rPh sb="0" eb="3">
      <t>ハンドウタイ</t>
    </rPh>
    <rPh sb="4" eb="6">
      <t>セイゾウ</t>
    </rPh>
    <phoneticPr fontId="2"/>
  </si>
  <si>
    <t>t-CO2／千トン</t>
    <rPh sb="6" eb="7">
      <t>セン</t>
    </rPh>
    <phoneticPr fontId="2"/>
  </si>
  <si>
    <t>松浦第二冷凍工場</t>
    <rPh sb="0" eb="2">
      <t>マツウラ</t>
    </rPh>
    <rPh sb="2" eb="3">
      <t>ダイ</t>
    </rPh>
    <rPh sb="3" eb="4">
      <t>ニ</t>
    </rPh>
    <rPh sb="4" eb="6">
      <t>レイトウ</t>
    </rPh>
    <rPh sb="6" eb="8">
      <t>コウジョウ</t>
    </rPh>
    <phoneticPr fontId="2"/>
  </si>
  <si>
    <t>松浦第三製氷冷凍工場</t>
    <rPh sb="0" eb="2">
      <t>マツウラ</t>
    </rPh>
    <rPh sb="2" eb="3">
      <t>ダイ</t>
    </rPh>
    <rPh sb="3" eb="4">
      <t>サン</t>
    </rPh>
    <rPh sb="4" eb="6">
      <t>セイヒョウ</t>
    </rPh>
    <rPh sb="6" eb="8">
      <t>レイトウ</t>
    </rPh>
    <rPh sb="8" eb="10">
      <t>コウジョウ</t>
    </rPh>
    <phoneticPr fontId="2"/>
  </si>
  <si>
    <t>合計</t>
    <rPh sb="0" eb="2">
      <t>ゴウケイ</t>
    </rPh>
    <phoneticPr fontId="2"/>
  </si>
  <si>
    <t>水産加工場</t>
    <rPh sb="0" eb="2">
      <t>スイサン</t>
    </rPh>
    <rPh sb="2" eb="5">
      <t>カコウジョウ</t>
    </rPh>
    <phoneticPr fontId="2"/>
  </si>
  <si>
    <t>水産氷の製造販売、魚の冷凍・冷蔵保管、水産物加工・販売</t>
    <rPh sb="0" eb="2">
      <t>スイサン</t>
    </rPh>
    <rPh sb="2" eb="3">
      <t>コオリ</t>
    </rPh>
    <rPh sb="4" eb="6">
      <t>セイゾウ</t>
    </rPh>
    <rPh sb="6" eb="8">
      <t>ハンバイ</t>
    </rPh>
    <rPh sb="9" eb="10">
      <t>ウオ</t>
    </rPh>
    <rPh sb="11" eb="13">
      <t>レイトウ</t>
    </rPh>
    <rPh sb="14" eb="16">
      <t>レイゾウ</t>
    </rPh>
    <rPh sb="16" eb="18">
      <t>ホカン</t>
    </rPh>
    <rPh sb="19" eb="22">
      <t>スイサンブツ</t>
    </rPh>
    <rPh sb="22" eb="24">
      <t>カコウ</t>
    </rPh>
    <rPh sb="25" eb="27">
      <t>ハンバイ</t>
    </rPh>
    <phoneticPr fontId="2"/>
  </si>
  <si>
    <t>圧縮ガス・液化ガス製造業</t>
    <rPh sb="0" eb="2">
      <t>アッシュク</t>
    </rPh>
    <rPh sb="5" eb="7">
      <t>エキカ</t>
    </rPh>
    <rPh sb="9" eb="12">
      <t>セイゾウギョウ</t>
    </rPh>
    <phoneticPr fontId="2"/>
  </si>
  <si>
    <t>半導体（光、高周波デバイス）製造業</t>
    <rPh sb="0" eb="3">
      <t>ハンドウタイ</t>
    </rPh>
    <rPh sb="4" eb="5">
      <t>ヒカリ</t>
    </rPh>
    <rPh sb="6" eb="9">
      <t>コウシュウハ</t>
    </rPh>
    <rPh sb="14" eb="17">
      <t>セイゾウギョウ</t>
    </rPh>
    <phoneticPr fontId="2"/>
  </si>
  <si>
    <t>大陽日酸　株式会社
九州支社</t>
    <rPh sb="0" eb="2">
      <t>タイヨウ</t>
    </rPh>
    <rPh sb="2" eb="3">
      <t>ヒ</t>
    </rPh>
    <rPh sb="3" eb="4">
      <t>サン</t>
    </rPh>
    <rPh sb="5" eb="9">
      <t>カブシキガイシャ</t>
    </rPh>
    <rPh sb="10" eb="12">
      <t>キュウシュウ</t>
    </rPh>
    <rPh sb="12" eb="14">
      <t>シシャ</t>
    </rPh>
    <phoneticPr fontId="2"/>
  </si>
  <si>
    <t>宝酒造　株式会社
島原工場</t>
    <rPh sb="0" eb="1">
      <t>タカラ</t>
    </rPh>
    <rPh sb="1" eb="3">
      <t>シュゾウ</t>
    </rPh>
    <rPh sb="4" eb="8">
      <t>カブシキガイシャ</t>
    </rPh>
    <rPh sb="9" eb="11">
      <t>シマバラ</t>
    </rPh>
    <rPh sb="11" eb="13">
      <t>コウジョウ</t>
    </rPh>
    <phoneticPr fontId="2"/>
  </si>
  <si>
    <t>島原市弁天町２－７３５５</t>
    <rPh sb="0" eb="3">
      <t>シマバラシ</t>
    </rPh>
    <rPh sb="3" eb="6">
      <t>ベンテンマチ</t>
    </rPh>
    <phoneticPr fontId="2"/>
  </si>
  <si>
    <t>鋼船舶の建造</t>
    <rPh sb="0" eb="1">
      <t>コウ</t>
    </rPh>
    <rPh sb="1" eb="3">
      <t>センパク</t>
    </rPh>
    <rPh sb="4" eb="6">
      <t>ケンゾウ</t>
    </rPh>
    <phoneticPr fontId="2"/>
  </si>
  <si>
    <t>アリアケジャパン　株式会社　九州工場</t>
    <rPh sb="9" eb="13">
      <t>カブシキガイシャ</t>
    </rPh>
    <rPh sb="14" eb="16">
      <t>キュウシュウ</t>
    </rPh>
    <rPh sb="16" eb="18">
      <t>コウジョウ</t>
    </rPh>
    <phoneticPr fontId="2"/>
  </si>
  <si>
    <t>マルキョウ</t>
    <phoneticPr fontId="2"/>
  </si>
  <si>
    <t>(株)マルキョウの温室効果ガス排出量</t>
    <rPh sb="1" eb="2">
      <t>カブ</t>
    </rPh>
    <rPh sb="9" eb="11">
      <t>オンシツ</t>
    </rPh>
    <rPh sb="11" eb="13">
      <t>コウカ</t>
    </rPh>
    <rPh sb="15" eb="18">
      <t>ハイシュツリョウ</t>
    </rPh>
    <phoneticPr fontId="2"/>
  </si>
  <si>
    <t>昭和町店</t>
    <rPh sb="0" eb="2">
      <t>ショウワ</t>
    </rPh>
    <rPh sb="2" eb="3">
      <t>マチ</t>
    </rPh>
    <rPh sb="3" eb="4">
      <t>ミセ</t>
    </rPh>
    <phoneticPr fontId="2"/>
  </si>
  <si>
    <t>店舗名</t>
    <rPh sb="0" eb="2">
      <t>テンポ</t>
    </rPh>
    <rPh sb="2" eb="3">
      <t>メイ</t>
    </rPh>
    <phoneticPr fontId="2"/>
  </si>
  <si>
    <t>横尾店</t>
    <rPh sb="0" eb="3">
      <t>ヨコオテン</t>
    </rPh>
    <phoneticPr fontId="2"/>
  </si>
  <si>
    <t>東長崎店</t>
    <rPh sb="0" eb="1">
      <t>ヒガシ</t>
    </rPh>
    <rPh sb="1" eb="4">
      <t>ナガサキテン</t>
    </rPh>
    <phoneticPr fontId="2"/>
  </si>
  <si>
    <t>大宮店</t>
    <rPh sb="0" eb="2">
      <t>オオミヤ</t>
    </rPh>
    <rPh sb="2" eb="3">
      <t>テン</t>
    </rPh>
    <phoneticPr fontId="2"/>
  </si>
  <si>
    <t>日野店</t>
    <rPh sb="0" eb="3">
      <t>ヒノテン</t>
    </rPh>
    <phoneticPr fontId="2"/>
  </si>
  <si>
    <t>黒髪店</t>
    <rPh sb="0" eb="2">
      <t>クロカミ</t>
    </rPh>
    <rPh sb="2" eb="3">
      <t>テン</t>
    </rPh>
    <phoneticPr fontId="2"/>
  </si>
  <si>
    <t>早岐店</t>
    <rPh sb="0" eb="2">
      <t>ハイキ</t>
    </rPh>
    <rPh sb="2" eb="3">
      <t>ミセ</t>
    </rPh>
    <phoneticPr fontId="2"/>
  </si>
  <si>
    <t>大野店</t>
    <rPh sb="0" eb="3">
      <t>オオノテン</t>
    </rPh>
    <phoneticPr fontId="2"/>
  </si>
  <si>
    <t>諫早店</t>
    <rPh sb="0" eb="3">
      <t>イサハヤテン</t>
    </rPh>
    <phoneticPr fontId="2"/>
  </si>
  <si>
    <t>久山台店</t>
    <rPh sb="0" eb="2">
      <t>クヤマ</t>
    </rPh>
    <rPh sb="2" eb="3">
      <t>ダイ</t>
    </rPh>
    <rPh sb="3" eb="4">
      <t>ミセ</t>
    </rPh>
    <phoneticPr fontId="2"/>
  </si>
  <si>
    <t>大村店</t>
    <rPh sb="0" eb="3">
      <t>オオムラテン</t>
    </rPh>
    <phoneticPr fontId="2"/>
  </si>
  <si>
    <t>時津店</t>
    <rPh sb="0" eb="2">
      <t>トギツ</t>
    </rPh>
    <rPh sb="2" eb="3">
      <t>テン</t>
    </rPh>
    <phoneticPr fontId="2"/>
  </si>
  <si>
    <t>長与店</t>
    <rPh sb="0" eb="3">
      <t>ナガヨテン</t>
    </rPh>
    <phoneticPr fontId="2"/>
  </si>
  <si>
    <t>川棚店</t>
    <rPh sb="0" eb="2">
      <t>カワタナ</t>
    </rPh>
    <rPh sb="2" eb="3">
      <t>ミセ</t>
    </rPh>
    <phoneticPr fontId="2"/>
  </si>
  <si>
    <t>愛野店</t>
    <rPh sb="0" eb="2">
      <t>アイノ</t>
    </rPh>
    <rPh sb="2" eb="3">
      <t>ミセ</t>
    </rPh>
    <phoneticPr fontId="2"/>
  </si>
  <si>
    <t>有家店</t>
    <rPh sb="0" eb="2">
      <t>アリエ</t>
    </rPh>
    <rPh sb="2" eb="3">
      <t>ミセ</t>
    </rPh>
    <phoneticPr fontId="2"/>
  </si>
  <si>
    <t>スーパーマーケットとして県内１６店舗を展開中</t>
    <rPh sb="12" eb="14">
      <t>ケンナイ</t>
    </rPh>
    <rPh sb="16" eb="18">
      <t>テンポ</t>
    </rPh>
    <rPh sb="19" eb="22">
      <t>テンカイチュウ</t>
    </rPh>
    <phoneticPr fontId="2"/>
  </si>
  <si>
    <t>神奈川県川崎市中原区木月住吉町１－１</t>
    <rPh sb="7" eb="9">
      <t>ナカハラ</t>
    </rPh>
    <rPh sb="9" eb="10">
      <t>ク</t>
    </rPh>
    <rPh sb="10" eb="11">
      <t>キ</t>
    </rPh>
    <rPh sb="11" eb="12">
      <t>ツキ</t>
    </rPh>
    <rPh sb="12" eb="15">
      <t>スミヨシマチ</t>
    </rPh>
    <phoneticPr fontId="2"/>
  </si>
  <si>
    <t>特別地方公共団体として病院、診療所を設置・運営</t>
    <rPh sb="0" eb="2">
      <t>トクベツ</t>
    </rPh>
    <rPh sb="2" eb="4">
      <t>チホウ</t>
    </rPh>
    <rPh sb="4" eb="6">
      <t>コウキョウ</t>
    </rPh>
    <rPh sb="6" eb="8">
      <t>ダンタイ</t>
    </rPh>
    <rPh sb="11" eb="13">
      <t>ビョウイン</t>
    </rPh>
    <rPh sb="14" eb="16">
      <t>シンリョウ</t>
    </rPh>
    <rPh sb="16" eb="17">
      <t>ショ</t>
    </rPh>
    <rPh sb="18" eb="20">
      <t>セッチ</t>
    </rPh>
    <rPh sb="21" eb="23">
      <t>ウンエイ</t>
    </rPh>
    <phoneticPr fontId="2"/>
  </si>
  <si>
    <t>路線バス事業ほか</t>
    <rPh sb="0" eb="2">
      <t>ロセン</t>
    </rPh>
    <rPh sb="4" eb="6">
      <t>ジギョウ</t>
    </rPh>
    <phoneticPr fontId="2"/>
  </si>
  <si>
    <t>長崎油飼工業株式会社</t>
    <rPh sb="0" eb="2">
      <t>ナガサキ</t>
    </rPh>
    <rPh sb="2" eb="3">
      <t>アブラ</t>
    </rPh>
    <rPh sb="3" eb="4">
      <t>カ</t>
    </rPh>
    <rPh sb="4" eb="6">
      <t>コウギョウ</t>
    </rPh>
    <rPh sb="6" eb="10">
      <t>カブシキガイシャ</t>
    </rPh>
    <phoneticPr fontId="2"/>
  </si>
  <si>
    <t>丸髙商事　株式会社</t>
    <rPh sb="0" eb="1">
      <t>マル</t>
    </rPh>
    <rPh sb="1" eb="2">
      <t>タカ</t>
    </rPh>
    <rPh sb="2" eb="4">
      <t>ショウジ</t>
    </rPh>
    <rPh sb="5" eb="9">
      <t>カブシキガイシャ</t>
    </rPh>
    <phoneticPr fontId="2"/>
  </si>
  <si>
    <t>半導体シリコンウェハーの研磨再生事業</t>
    <rPh sb="0" eb="3">
      <t>ハンドウタイ</t>
    </rPh>
    <rPh sb="12" eb="14">
      <t>ケンマ</t>
    </rPh>
    <rPh sb="14" eb="16">
      <t>サイセイ</t>
    </rPh>
    <rPh sb="16" eb="18">
      <t>ジギョウ</t>
    </rPh>
    <phoneticPr fontId="2"/>
  </si>
  <si>
    <t>松浦市調川町平尾免字潮入２００</t>
    <rPh sb="0" eb="3">
      <t>マツウラシ</t>
    </rPh>
    <rPh sb="3" eb="6">
      <t>ツキノカワチョウ</t>
    </rPh>
    <rPh sb="6" eb="8">
      <t>ヒラオ</t>
    </rPh>
    <rPh sb="8" eb="9">
      <t>メン</t>
    </rPh>
    <rPh sb="9" eb="10">
      <t>ジ</t>
    </rPh>
    <rPh sb="10" eb="12">
      <t>シオイリ</t>
    </rPh>
    <phoneticPr fontId="2"/>
  </si>
  <si>
    <t>夏季及び冬季に、全庁において照明、パソコン等のこまめな節電、クールビズ・ウォームビズの推進</t>
    <rPh sb="0" eb="2">
      <t>カキ</t>
    </rPh>
    <rPh sb="2" eb="3">
      <t>オヨ</t>
    </rPh>
    <rPh sb="4" eb="6">
      <t>トウキ</t>
    </rPh>
    <rPh sb="8" eb="10">
      <t>ゼンチョウ</t>
    </rPh>
    <rPh sb="14" eb="16">
      <t>ショウメイ</t>
    </rPh>
    <rPh sb="21" eb="22">
      <t>ナド</t>
    </rPh>
    <rPh sb="27" eb="29">
      <t>セツデン</t>
    </rPh>
    <rPh sb="43" eb="45">
      <t>スイシン</t>
    </rPh>
    <phoneticPr fontId="2"/>
  </si>
  <si>
    <t>諫早市津久葉町６－８</t>
    <rPh sb="0" eb="3">
      <t>イサハヤシ</t>
    </rPh>
    <rPh sb="3" eb="7">
      <t>ツクバマチ</t>
    </rPh>
    <phoneticPr fontId="2"/>
  </si>
  <si>
    <t>大村市溝陸町８１５ほか</t>
    <rPh sb="0" eb="3">
      <t>オオムラシ</t>
    </rPh>
    <rPh sb="3" eb="4">
      <t>ミゾ</t>
    </rPh>
    <rPh sb="4" eb="5">
      <t>リク</t>
    </rPh>
    <rPh sb="5" eb="6">
      <t>マチ</t>
    </rPh>
    <phoneticPr fontId="2"/>
  </si>
  <si>
    <t>諫早市高来町東平原９７０</t>
    <rPh sb="0" eb="3">
      <t>イサハヤシ</t>
    </rPh>
    <rPh sb="3" eb="4">
      <t>タカ</t>
    </rPh>
    <rPh sb="4" eb="5">
      <t>ク</t>
    </rPh>
    <rPh sb="5" eb="6">
      <t>マチ</t>
    </rPh>
    <rPh sb="6" eb="7">
      <t>ヒガシ</t>
    </rPh>
    <rPh sb="7" eb="9">
      <t>ヒラハラ</t>
    </rPh>
    <phoneticPr fontId="2"/>
  </si>
  <si>
    <t>クアーズテック長崎　株式会社</t>
    <rPh sb="7" eb="9">
      <t>ナガサキ</t>
    </rPh>
    <rPh sb="10" eb="14">
      <t>カブシキガイシャ</t>
    </rPh>
    <phoneticPr fontId="2"/>
  </si>
  <si>
    <t>社会医療法人財団　白十字会</t>
    <rPh sb="0" eb="2">
      <t>シャカイ</t>
    </rPh>
    <rPh sb="2" eb="4">
      <t>イリョウ</t>
    </rPh>
    <rPh sb="4" eb="6">
      <t>ホウジン</t>
    </rPh>
    <rPh sb="6" eb="8">
      <t>ザイダン</t>
    </rPh>
    <rPh sb="9" eb="10">
      <t>ハク</t>
    </rPh>
    <rPh sb="10" eb="12">
      <t>ジュウジ</t>
    </rPh>
    <rPh sb="12" eb="13">
      <t>カイ</t>
    </rPh>
    <phoneticPr fontId="2"/>
  </si>
  <si>
    <t>佐世保市大和町１５</t>
    <rPh sb="0" eb="4">
      <t>サセボシ</t>
    </rPh>
    <rPh sb="4" eb="7">
      <t>ヤマトマチ</t>
    </rPh>
    <phoneticPr fontId="2"/>
  </si>
  <si>
    <t>病院、介護老人保健施設ほか</t>
    <rPh sb="0" eb="2">
      <t>ビョウイン</t>
    </rPh>
    <rPh sb="3" eb="5">
      <t>カイゴ</t>
    </rPh>
    <rPh sb="5" eb="7">
      <t>ロウジン</t>
    </rPh>
    <rPh sb="7" eb="9">
      <t>ホケン</t>
    </rPh>
    <rPh sb="9" eb="11">
      <t>シセツ</t>
    </rPh>
    <phoneticPr fontId="2"/>
  </si>
  <si>
    <t>島原雲仙農業協同組合</t>
    <rPh sb="0" eb="2">
      <t>シマバラ</t>
    </rPh>
    <rPh sb="2" eb="4">
      <t>ウンゼン</t>
    </rPh>
    <rPh sb="4" eb="6">
      <t>ノウギョウ</t>
    </rPh>
    <rPh sb="6" eb="8">
      <t>キョウドウ</t>
    </rPh>
    <rPh sb="8" eb="10">
      <t>クミアイ</t>
    </rPh>
    <phoneticPr fontId="2"/>
  </si>
  <si>
    <t>島原市萩原２－５１９２－１</t>
    <rPh sb="0" eb="3">
      <t>シマバラシ</t>
    </rPh>
    <rPh sb="3" eb="5">
      <t>ハギワラ</t>
    </rPh>
    <phoneticPr fontId="2"/>
  </si>
  <si>
    <t>島原雲仙地区の農業協同組合</t>
    <rPh sb="0" eb="2">
      <t>シマバラ</t>
    </rPh>
    <rPh sb="2" eb="4">
      <t>ウンゼン</t>
    </rPh>
    <rPh sb="4" eb="6">
      <t>チク</t>
    </rPh>
    <rPh sb="7" eb="9">
      <t>ノウギョウ</t>
    </rPh>
    <rPh sb="9" eb="11">
      <t>キョウドウ</t>
    </rPh>
    <rPh sb="11" eb="13">
      <t>クミアイ</t>
    </rPh>
    <phoneticPr fontId="2"/>
  </si>
  <si>
    <t>地方独立行政法人　長崎市立病院機構</t>
    <rPh sb="0" eb="2">
      <t>チホウ</t>
    </rPh>
    <rPh sb="2" eb="4">
      <t>ドクリツ</t>
    </rPh>
    <rPh sb="4" eb="6">
      <t>ギョウセイ</t>
    </rPh>
    <rPh sb="6" eb="8">
      <t>ホウジン</t>
    </rPh>
    <rPh sb="9" eb="13">
      <t>ナガサキシリツ</t>
    </rPh>
    <rPh sb="13" eb="15">
      <t>ビョウイン</t>
    </rPh>
    <rPh sb="15" eb="17">
      <t>キコウ</t>
    </rPh>
    <phoneticPr fontId="2"/>
  </si>
  <si>
    <t>長崎市新地町６－３９</t>
    <rPh sb="0" eb="3">
      <t>ナガサキシ</t>
    </rPh>
    <rPh sb="3" eb="6">
      <t>シンチマチ</t>
    </rPh>
    <phoneticPr fontId="2"/>
  </si>
  <si>
    <t>有田工業　株式会社</t>
    <rPh sb="0" eb="2">
      <t>アリタ</t>
    </rPh>
    <rPh sb="2" eb="4">
      <t>コウギョウ</t>
    </rPh>
    <rPh sb="5" eb="9">
      <t>カブシキガイシャ</t>
    </rPh>
    <phoneticPr fontId="2"/>
  </si>
  <si>
    <t>諫早市貝津町１７６９－１</t>
    <rPh sb="0" eb="3">
      <t>イサハヤシ</t>
    </rPh>
    <rPh sb="3" eb="6">
      <t>カイヅチョウ</t>
    </rPh>
    <phoneticPr fontId="2"/>
  </si>
  <si>
    <t>溶融亜鉛めっき、粉体塗装</t>
    <rPh sb="0" eb="2">
      <t>ヨウユウ</t>
    </rPh>
    <rPh sb="2" eb="4">
      <t>アエン</t>
    </rPh>
    <rPh sb="8" eb="10">
      <t>コナカラダ</t>
    </rPh>
    <rPh sb="10" eb="12">
      <t>トソウ</t>
    </rPh>
    <phoneticPr fontId="2"/>
  </si>
  <si>
    <t>めっき部門</t>
    <rPh sb="3" eb="5">
      <t>ブモン</t>
    </rPh>
    <phoneticPr fontId="2"/>
  </si>
  <si>
    <t>塗装部門</t>
    <rPh sb="0" eb="2">
      <t>トソウ</t>
    </rPh>
    <rPh sb="2" eb="4">
      <t>ブモン</t>
    </rPh>
    <phoneticPr fontId="2"/>
  </si>
  <si>
    <t>ソニーセミコンダクタマニュファクチャリング</t>
    <phoneticPr fontId="2"/>
  </si>
  <si>
    <t>壱岐市</t>
    <rPh sb="0" eb="3">
      <t>イキシ</t>
    </rPh>
    <phoneticPr fontId="2"/>
  </si>
  <si>
    <t>五島市</t>
    <rPh sb="0" eb="3">
      <t>ゴトウシ</t>
    </rPh>
    <phoneticPr fontId="2"/>
  </si>
  <si>
    <t>株式会社　テンガイ</t>
    <rPh sb="0" eb="2">
      <t>カブシキ</t>
    </rPh>
    <rPh sb="2" eb="4">
      <t>カイシャ</t>
    </rPh>
    <phoneticPr fontId="2"/>
  </si>
  <si>
    <t>食肉加工品製造工場として事業を展開</t>
    <rPh sb="0" eb="2">
      <t>ショクニク</t>
    </rPh>
    <rPh sb="2" eb="5">
      <t>カコウヒン</t>
    </rPh>
    <rPh sb="5" eb="7">
      <t>セイゾウ</t>
    </rPh>
    <rPh sb="7" eb="9">
      <t>コウジョウ</t>
    </rPh>
    <rPh sb="12" eb="14">
      <t>ジギョウ</t>
    </rPh>
    <rPh sb="15" eb="17">
      <t>テンカイ</t>
    </rPh>
    <phoneticPr fontId="2"/>
  </si>
  <si>
    <t>長崎キヤノン　株式会社</t>
    <rPh sb="0" eb="2">
      <t>ナガサキ</t>
    </rPh>
    <rPh sb="7" eb="11">
      <t>カブシキガイシャ</t>
    </rPh>
    <phoneticPr fontId="2"/>
  </si>
  <si>
    <t>長崎キヤノン　株式会社</t>
    <rPh sb="0" eb="2">
      <t>ナガサキ</t>
    </rPh>
    <rPh sb="7" eb="9">
      <t>カブシキ</t>
    </rPh>
    <rPh sb="9" eb="11">
      <t>カイシャ</t>
    </rPh>
    <phoneticPr fontId="2"/>
  </si>
  <si>
    <t>イオンショッピングセンター、ホームワイドの店舗運営</t>
    <rPh sb="21" eb="23">
      <t>テンポ</t>
    </rPh>
    <rPh sb="23" eb="25">
      <t>ウンエイ</t>
    </rPh>
    <phoneticPr fontId="2"/>
  </si>
  <si>
    <t>佐世保市三川内新町１－１</t>
    <rPh sb="0" eb="4">
      <t>サセボシ</t>
    </rPh>
    <rPh sb="4" eb="7">
      <t>ミカワチ</t>
    </rPh>
    <rPh sb="7" eb="9">
      <t>シンマチ</t>
    </rPh>
    <phoneticPr fontId="2"/>
  </si>
  <si>
    <t>石英ガラス製造</t>
    <rPh sb="0" eb="2">
      <t>セキエイ</t>
    </rPh>
    <rPh sb="5" eb="7">
      <t>セイゾウ</t>
    </rPh>
    <phoneticPr fontId="2"/>
  </si>
  <si>
    <t>空調面積</t>
    <rPh sb="0" eb="2">
      <t>クウチョウ</t>
    </rPh>
    <rPh sb="2" eb="4">
      <t>メンセキ</t>
    </rPh>
    <phoneticPr fontId="2"/>
  </si>
  <si>
    <t>※合計値は、便宜上、単純合計した値としている。</t>
    <rPh sb="1" eb="4">
      <t>ゴウケイチ</t>
    </rPh>
    <rPh sb="6" eb="8">
      <t>ベンギ</t>
    </rPh>
    <rPh sb="8" eb="9">
      <t>ジョウ</t>
    </rPh>
    <rPh sb="10" eb="12">
      <t>タンジュン</t>
    </rPh>
    <rPh sb="12" eb="14">
      <t>ゴウケイ</t>
    </rPh>
    <rPh sb="16" eb="17">
      <t>アタイ</t>
    </rPh>
    <phoneticPr fontId="2"/>
  </si>
  <si>
    <t>株式会社　たらみ</t>
    <phoneticPr fontId="2"/>
  </si>
  <si>
    <t>フルーツゼリーの製造</t>
    <rPh sb="8" eb="10">
      <t>セイゾウ</t>
    </rPh>
    <phoneticPr fontId="2"/>
  </si>
  <si>
    <t>地方独立行政法人　佐世保市総合医療センター</t>
    <rPh sb="0" eb="2">
      <t>チホウ</t>
    </rPh>
    <rPh sb="2" eb="4">
      <t>ドクリツ</t>
    </rPh>
    <rPh sb="4" eb="6">
      <t>ギョウセイ</t>
    </rPh>
    <rPh sb="6" eb="8">
      <t>ホウジン</t>
    </rPh>
    <rPh sb="9" eb="13">
      <t>サセボシ</t>
    </rPh>
    <rPh sb="13" eb="15">
      <t>ソウゴウ</t>
    </rPh>
    <rPh sb="15" eb="17">
      <t>イリョウ</t>
    </rPh>
    <phoneticPr fontId="2"/>
  </si>
  <si>
    <t>化学繊維を用いて、衣料及び産業資材用途の紡績糸製造</t>
    <rPh sb="0" eb="2">
      <t>カガク</t>
    </rPh>
    <rPh sb="2" eb="4">
      <t>センイ</t>
    </rPh>
    <rPh sb="5" eb="6">
      <t>モチ</t>
    </rPh>
    <rPh sb="9" eb="11">
      <t>イリョウ</t>
    </rPh>
    <rPh sb="11" eb="12">
      <t>オヨ</t>
    </rPh>
    <rPh sb="13" eb="15">
      <t>サンギョウ</t>
    </rPh>
    <rPh sb="15" eb="17">
      <t>シザイ</t>
    </rPh>
    <rPh sb="17" eb="19">
      <t>ヨウト</t>
    </rPh>
    <rPh sb="20" eb="22">
      <t>ボウセキ</t>
    </rPh>
    <rPh sb="22" eb="23">
      <t>イト</t>
    </rPh>
    <rPh sb="23" eb="25">
      <t>セイゾウ</t>
    </rPh>
    <phoneticPr fontId="2"/>
  </si>
  <si>
    <t>t-CO2/百h</t>
    <rPh sb="6" eb="7">
      <t>ヒャク</t>
    </rPh>
    <phoneticPr fontId="2"/>
  </si>
  <si>
    <t>t-CO2</t>
    <phoneticPr fontId="2"/>
  </si>
  <si>
    <t>長崎県央農業協同組合</t>
    <rPh sb="0" eb="2">
      <t>ナガサキ</t>
    </rPh>
    <rPh sb="2" eb="4">
      <t>ケンオウ</t>
    </rPh>
    <rPh sb="4" eb="6">
      <t>ノウギョウ</t>
    </rPh>
    <rPh sb="6" eb="8">
      <t>キョウドウ</t>
    </rPh>
    <rPh sb="8" eb="10">
      <t>クミアイ</t>
    </rPh>
    <phoneticPr fontId="2"/>
  </si>
  <si>
    <t>長崎県央地区の農業協同組合</t>
    <rPh sb="0" eb="2">
      <t>ナガサキ</t>
    </rPh>
    <rPh sb="2" eb="4">
      <t>ケンオウ</t>
    </rPh>
    <rPh sb="4" eb="6">
      <t>チク</t>
    </rPh>
    <rPh sb="7" eb="9">
      <t>ノウギョウ</t>
    </rPh>
    <rPh sb="9" eb="11">
      <t>キョウドウ</t>
    </rPh>
    <rPh sb="11" eb="13">
      <t>クミアイ</t>
    </rPh>
    <phoneticPr fontId="2"/>
  </si>
  <si>
    <t>長崎県漁業協同組合連合会</t>
    <rPh sb="0" eb="3">
      <t>ナガサキケン</t>
    </rPh>
    <rPh sb="3" eb="5">
      <t>ギョギョウ</t>
    </rPh>
    <rPh sb="5" eb="7">
      <t>キョウドウ</t>
    </rPh>
    <rPh sb="7" eb="9">
      <t>クミアイ</t>
    </rPh>
    <rPh sb="9" eb="12">
      <t>レンゴウカイ</t>
    </rPh>
    <phoneticPr fontId="2"/>
  </si>
  <si>
    <t>水産物の販売等</t>
    <rPh sb="0" eb="3">
      <t>スイサンブツ</t>
    </rPh>
    <rPh sb="4" eb="6">
      <t>ハンバイ</t>
    </rPh>
    <rPh sb="6" eb="7">
      <t>トウ</t>
    </rPh>
    <phoneticPr fontId="2"/>
  </si>
  <si>
    <t>医療法人　厚生会（道ノ尾病院、虹が丘病院）</t>
    <rPh sb="0" eb="2">
      <t>イリョウ</t>
    </rPh>
    <rPh sb="2" eb="4">
      <t>ホウジン</t>
    </rPh>
    <rPh sb="5" eb="7">
      <t>コウセイ</t>
    </rPh>
    <rPh sb="7" eb="8">
      <t>カイ</t>
    </rPh>
    <rPh sb="9" eb="10">
      <t>ミチ</t>
    </rPh>
    <rPh sb="11" eb="12">
      <t>オ</t>
    </rPh>
    <rPh sb="12" eb="14">
      <t>ビョウイン</t>
    </rPh>
    <rPh sb="15" eb="16">
      <t>ニジ</t>
    </rPh>
    <rPh sb="17" eb="18">
      <t>オカ</t>
    </rPh>
    <rPh sb="18" eb="20">
      <t>ビョウイン</t>
    </rPh>
    <phoneticPr fontId="2"/>
  </si>
  <si>
    <t>諫早市永昌東町２４−１</t>
    <phoneticPr fontId="2"/>
  </si>
  <si>
    <t>長崎市虹が丘町１－１</t>
    <rPh sb="0" eb="3">
      <t>ナガサキシ</t>
    </rPh>
    <rPh sb="3" eb="4">
      <t>ニジ</t>
    </rPh>
    <rPh sb="5" eb="6">
      <t>オカ</t>
    </rPh>
    <rPh sb="6" eb="7">
      <t>マチ</t>
    </rPh>
    <phoneticPr fontId="2"/>
  </si>
  <si>
    <t>株式会社　メモリード</t>
    <rPh sb="0" eb="4">
      <t>カブシキガイシャ</t>
    </rPh>
    <phoneticPr fontId="2"/>
  </si>
  <si>
    <t>長崎市稲佐町２－２</t>
    <rPh sb="0" eb="3">
      <t>ナガサキシ</t>
    </rPh>
    <rPh sb="3" eb="6">
      <t>イナサマチ</t>
    </rPh>
    <phoneticPr fontId="2"/>
  </si>
  <si>
    <t>冠婚葬祭サービス</t>
    <rPh sb="0" eb="2">
      <t>カンコン</t>
    </rPh>
    <rPh sb="2" eb="4">
      <t>ソウサイ</t>
    </rPh>
    <phoneticPr fontId="2"/>
  </si>
  <si>
    <t>飼肥料製造業・産業廃棄物処分業</t>
    <rPh sb="0" eb="1">
      <t>カ</t>
    </rPh>
    <rPh sb="1" eb="3">
      <t>ヒリョウ</t>
    </rPh>
    <rPh sb="3" eb="6">
      <t>セイゾウギョウ</t>
    </rPh>
    <rPh sb="7" eb="9">
      <t>サンギョウ</t>
    </rPh>
    <rPh sb="9" eb="12">
      <t>ハイキブツ</t>
    </rPh>
    <rPh sb="12" eb="14">
      <t>ショブン</t>
    </rPh>
    <rPh sb="14" eb="15">
      <t>ギョウ</t>
    </rPh>
    <phoneticPr fontId="2"/>
  </si>
  <si>
    <t>長崎市尾上町３－１</t>
    <rPh sb="0" eb="3">
      <t>ナガサキシ</t>
    </rPh>
    <rPh sb="3" eb="6">
      <t>オガミチョウ</t>
    </rPh>
    <phoneticPr fontId="2"/>
  </si>
  <si>
    <t>①社内省エネ管理標準に基づく省エネの取組 ②新店舗や改装店舗への積極的な省エネ設備導入</t>
    <rPh sb="1" eb="3">
      <t>シャナイ</t>
    </rPh>
    <rPh sb="3" eb="4">
      <t>ショウ</t>
    </rPh>
    <rPh sb="6" eb="8">
      <t>カンリ</t>
    </rPh>
    <rPh sb="8" eb="10">
      <t>ヒョウジュン</t>
    </rPh>
    <rPh sb="11" eb="12">
      <t>モト</t>
    </rPh>
    <rPh sb="14" eb="15">
      <t>ショウ</t>
    </rPh>
    <rPh sb="18" eb="20">
      <t>トリクミ</t>
    </rPh>
    <rPh sb="22" eb="25">
      <t>シンテンポ</t>
    </rPh>
    <rPh sb="26" eb="28">
      <t>カイソウ</t>
    </rPh>
    <rPh sb="28" eb="30">
      <t>テンポ</t>
    </rPh>
    <rPh sb="32" eb="35">
      <t>セッキョクテキ</t>
    </rPh>
    <rPh sb="36" eb="37">
      <t>ショウ</t>
    </rPh>
    <rPh sb="39" eb="41">
      <t>セツビ</t>
    </rPh>
    <rPh sb="41" eb="43">
      <t>ドウニュウ</t>
    </rPh>
    <phoneticPr fontId="2"/>
  </si>
  <si>
    <t>857-1198</t>
    <phoneticPr fontId="2"/>
  </si>
  <si>
    <t>エレナ、ダイソー、ツタヤ、なかよし村</t>
    <rPh sb="17" eb="18">
      <t>ムラ</t>
    </rPh>
    <phoneticPr fontId="2"/>
  </si>
  <si>
    <t>海上自衛隊大村航空基地</t>
    <rPh sb="0" eb="2">
      <t>カイジョウ</t>
    </rPh>
    <rPh sb="2" eb="4">
      <t>ジエイ</t>
    </rPh>
    <rPh sb="4" eb="5">
      <t>タイ</t>
    </rPh>
    <rPh sb="5" eb="7">
      <t>オオムラ</t>
    </rPh>
    <rPh sb="7" eb="9">
      <t>コウクウ</t>
    </rPh>
    <rPh sb="9" eb="11">
      <t>キチ</t>
    </rPh>
    <phoneticPr fontId="2"/>
  </si>
  <si>
    <t>（20カ所）</t>
    <rPh sb="4" eb="5">
      <t>ショ</t>
    </rPh>
    <phoneticPr fontId="2"/>
  </si>
  <si>
    <t>東京都中野区本町１－３２－２</t>
    <rPh sb="3" eb="6">
      <t>ナカノク</t>
    </rPh>
    <rPh sb="6" eb="8">
      <t>ホンマチ</t>
    </rPh>
    <phoneticPr fontId="2"/>
  </si>
  <si>
    <t>102-8081</t>
    <phoneticPr fontId="2"/>
  </si>
  <si>
    <t>東京都千代田区九段南１－１－１０</t>
    <rPh sb="0" eb="2">
      <t>トウキョウ</t>
    </rPh>
    <rPh sb="2" eb="3">
      <t>ト</t>
    </rPh>
    <rPh sb="3" eb="7">
      <t>チヨダク</t>
    </rPh>
    <rPh sb="7" eb="9">
      <t>クダン</t>
    </rPh>
    <rPh sb="9" eb="10">
      <t>ミナミ</t>
    </rPh>
    <phoneticPr fontId="2"/>
  </si>
  <si>
    <t>（３工場）</t>
    <rPh sb="2" eb="4">
      <t>コウジョウ</t>
    </rPh>
    <phoneticPr fontId="2"/>
  </si>
  <si>
    <t>醤油工場、味噌工場、酢ソース工場</t>
    <rPh sb="0" eb="2">
      <t>ショウユ</t>
    </rPh>
    <rPh sb="2" eb="4">
      <t>コウジョウ</t>
    </rPh>
    <rPh sb="5" eb="7">
      <t>ミソ</t>
    </rPh>
    <rPh sb="7" eb="9">
      <t>コウジョウ</t>
    </rPh>
    <rPh sb="10" eb="11">
      <t>ス</t>
    </rPh>
    <rPh sb="14" eb="16">
      <t>コウジョウ</t>
    </rPh>
    <phoneticPr fontId="2"/>
  </si>
  <si>
    <t>104-0031</t>
    <phoneticPr fontId="2"/>
  </si>
  <si>
    <t>東京都中央区京橋３－１－１</t>
    <rPh sb="0" eb="2">
      <t>トウキョウ</t>
    </rPh>
    <rPh sb="2" eb="3">
      <t>ト</t>
    </rPh>
    <rPh sb="3" eb="6">
      <t>チュウオウク</t>
    </rPh>
    <rPh sb="6" eb="8">
      <t>キョウバシ</t>
    </rPh>
    <phoneticPr fontId="2"/>
  </si>
  <si>
    <t>ホテルオークラJRハウステンボス</t>
    <phoneticPr fontId="2"/>
  </si>
  <si>
    <t>宿泊・料飲・宴会場を持つリゾートホテル</t>
    <rPh sb="0" eb="2">
      <t>シュクハク</t>
    </rPh>
    <rPh sb="3" eb="4">
      <t>リョウ</t>
    </rPh>
    <rPh sb="4" eb="5">
      <t>イン</t>
    </rPh>
    <rPh sb="6" eb="8">
      <t>エンカイ</t>
    </rPh>
    <rPh sb="8" eb="9">
      <t>バ</t>
    </rPh>
    <rPh sb="10" eb="11">
      <t>モ</t>
    </rPh>
    <phoneticPr fontId="2"/>
  </si>
  <si>
    <t>西九州支店　長崎ガスセンター</t>
    <rPh sb="0" eb="1">
      <t>ニシ</t>
    </rPh>
    <rPh sb="1" eb="3">
      <t>キュウシュウ</t>
    </rPh>
    <rPh sb="3" eb="5">
      <t>シテン</t>
    </rPh>
    <rPh sb="6" eb="8">
      <t>ナガサキ</t>
    </rPh>
    <phoneticPr fontId="2"/>
  </si>
  <si>
    <t>長崎工場</t>
    <rPh sb="0" eb="2">
      <t>ナガサキ</t>
    </rPh>
    <rPh sb="2" eb="4">
      <t>コウジョウ</t>
    </rPh>
    <phoneticPr fontId="2"/>
  </si>
  <si>
    <t>856-0022</t>
    <phoneticPr fontId="2"/>
  </si>
  <si>
    <t>大村市雄ヶ原町１３１３－７１</t>
    <phoneticPr fontId="2"/>
  </si>
  <si>
    <t>141-6024</t>
    <phoneticPr fontId="2"/>
  </si>
  <si>
    <t>東京都品川区大崎２－１－１</t>
    <rPh sb="0" eb="2">
      <t>トウキョウ</t>
    </rPh>
    <rPh sb="2" eb="3">
      <t>ト</t>
    </rPh>
    <rPh sb="3" eb="6">
      <t>シナガワク</t>
    </rPh>
    <rPh sb="6" eb="8">
      <t>オオサキ</t>
    </rPh>
    <phoneticPr fontId="2"/>
  </si>
  <si>
    <t>松浦工場</t>
    <rPh sb="0" eb="2">
      <t>マツウラ</t>
    </rPh>
    <rPh sb="2" eb="4">
      <t>コウジョウ</t>
    </rPh>
    <phoneticPr fontId="2"/>
  </si>
  <si>
    <t>859-4531</t>
    <phoneticPr fontId="2"/>
  </si>
  <si>
    <t>817-8510</t>
    <phoneticPr fontId="2"/>
  </si>
  <si>
    <t>東京都品川区大崎１－１１－２</t>
    <rPh sb="0" eb="3">
      <t>トウキョウト</t>
    </rPh>
    <rPh sb="3" eb="6">
      <t>シナガワク</t>
    </rPh>
    <rPh sb="6" eb="8">
      <t>オオサキ</t>
    </rPh>
    <phoneticPr fontId="2"/>
  </si>
  <si>
    <t>（6店舗）</t>
    <rPh sb="2" eb="4">
      <t>テンポ</t>
    </rPh>
    <phoneticPr fontId="2"/>
  </si>
  <si>
    <t>諫早工場、川棚工場</t>
    <rPh sb="0" eb="2">
      <t>イサハヤ</t>
    </rPh>
    <rPh sb="2" eb="4">
      <t>コウジョウ</t>
    </rPh>
    <rPh sb="5" eb="7">
      <t>カワタナ</t>
    </rPh>
    <rPh sb="7" eb="9">
      <t>コウジョウ</t>
    </rPh>
    <phoneticPr fontId="2"/>
  </si>
  <si>
    <t>２工場</t>
    <rPh sb="1" eb="3">
      <t>コウジョウ</t>
    </rPh>
    <phoneticPr fontId="2"/>
  </si>
  <si>
    <t>青森県上北郡おいらせ町松原２－１３２－３５</t>
    <rPh sb="0" eb="3">
      <t>アオモリケン</t>
    </rPh>
    <rPh sb="3" eb="5">
      <t>カミキタ</t>
    </rPh>
    <rPh sb="5" eb="6">
      <t>グン</t>
    </rPh>
    <rPh sb="10" eb="11">
      <t>マチ</t>
    </rPh>
    <rPh sb="11" eb="13">
      <t>マツバラ</t>
    </rPh>
    <phoneticPr fontId="2"/>
  </si>
  <si>
    <t>（18店舗）</t>
    <rPh sb="3" eb="5">
      <t>テンポ</t>
    </rPh>
    <phoneticPr fontId="2"/>
  </si>
  <si>
    <t>540-8511</t>
    <phoneticPr fontId="2"/>
  </si>
  <si>
    <t>長崎支店</t>
    <rPh sb="0" eb="2">
      <t>ナガサキ</t>
    </rPh>
    <rPh sb="2" eb="4">
      <t>シテン</t>
    </rPh>
    <phoneticPr fontId="2"/>
  </si>
  <si>
    <t>850-0862</t>
    <phoneticPr fontId="2"/>
  </si>
  <si>
    <t>滋賀県大津市月輪１－４－６</t>
    <rPh sb="0" eb="3">
      <t>シガケン</t>
    </rPh>
    <rPh sb="3" eb="6">
      <t>オオツシ</t>
    </rPh>
    <rPh sb="6" eb="7">
      <t>ツキ</t>
    </rPh>
    <rPh sb="7" eb="8">
      <t>ワ</t>
    </rPh>
    <phoneticPr fontId="2"/>
  </si>
  <si>
    <t>857-1195</t>
    <phoneticPr fontId="2"/>
  </si>
  <si>
    <t>東京都中央区築地６－１９－２０</t>
    <rPh sb="0" eb="2">
      <t>トウキョウ</t>
    </rPh>
    <rPh sb="2" eb="3">
      <t>ト</t>
    </rPh>
    <rPh sb="3" eb="6">
      <t>チュウオウク</t>
    </rPh>
    <rPh sb="6" eb="8">
      <t>ツキジ</t>
    </rPh>
    <phoneticPr fontId="2"/>
  </si>
  <si>
    <t>855-0851</t>
    <phoneticPr fontId="2"/>
  </si>
  <si>
    <t>本店、基幹センター、営農センター、支店、店舗等</t>
    <rPh sb="0" eb="2">
      <t>ホンテン</t>
    </rPh>
    <rPh sb="3" eb="5">
      <t>キカン</t>
    </rPh>
    <rPh sb="10" eb="12">
      <t>エイノウ</t>
    </rPh>
    <rPh sb="17" eb="19">
      <t>シテン</t>
    </rPh>
    <rPh sb="20" eb="22">
      <t>テンポ</t>
    </rPh>
    <rPh sb="22" eb="23">
      <t>トウ</t>
    </rPh>
    <phoneticPr fontId="2"/>
  </si>
  <si>
    <t>854-0063</t>
    <phoneticPr fontId="2"/>
  </si>
  <si>
    <t>850-8555</t>
    <phoneticPr fontId="2"/>
  </si>
  <si>
    <t>長崎みなとメディカルセンター</t>
    <rPh sb="0" eb="2">
      <t>ナガサキ</t>
    </rPh>
    <phoneticPr fontId="2"/>
  </si>
  <si>
    <t>850-8555</t>
    <phoneticPr fontId="2"/>
  </si>
  <si>
    <t>長崎市新地町６－３９</t>
    <rPh sb="0" eb="3">
      <t>ナガサキシ</t>
    </rPh>
    <rPh sb="3" eb="5">
      <t>シンチ</t>
    </rPh>
    <rPh sb="5" eb="6">
      <t>マチ</t>
    </rPh>
    <phoneticPr fontId="2"/>
  </si>
  <si>
    <t>松浦市志佐町浦免３７－１</t>
    <rPh sb="0" eb="3">
      <t>マツウラシ</t>
    </rPh>
    <rPh sb="3" eb="6">
      <t>シサチョウ</t>
    </rPh>
    <rPh sb="6" eb="8">
      <t>ウラメン</t>
    </rPh>
    <phoneticPr fontId="2"/>
  </si>
  <si>
    <t>東京都港区赤坂１－１１－３０</t>
    <rPh sb="0" eb="2">
      <t>トウキョウ</t>
    </rPh>
    <rPh sb="2" eb="3">
      <t>ト</t>
    </rPh>
    <rPh sb="3" eb="5">
      <t>ミナトク</t>
    </rPh>
    <rPh sb="5" eb="7">
      <t>アカサカ</t>
    </rPh>
    <phoneticPr fontId="2"/>
  </si>
  <si>
    <t>メルコアドバンストデバイス　株式会社</t>
    <rPh sb="14" eb="18">
      <t>カブシキガイシャ</t>
    </rPh>
    <phoneticPr fontId="2"/>
  </si>
  <si>
    <t>日本ハムファクトリー　株式会社　長崎工場</t>
    <rPh sb="0" eb="2">
      <t>ニッポン</t>
    </rPh>
    <rPh sb="11" eb="15">
      <t>カブシキガイシャ</t>
    </rPh>
    <rPh sb="16" eb="18">
      <t>ナガサキ</t>
    </rPh>
    <rPh sb="18" eb="20">
      <t>コウジョウ</t>
    </rPh>
    <phoneticPr fontId="2"/>
  </si>
  <si>
    <t>（11病院＋事務局）</t>
    <rPh sb="3" eb="5">
      <t>ビョウイン</t>
    </rPh>
    <rPh sb="6" eb="9">
      <t>ジムキョク</t>
    </rPh>
    <phoneticPr fontId="2"/>
  </si>
  <si>
    <t>福岡県福岡市博多区博多駅東２-１０－１　第１福岡ビルS館４階</t>
    <rPh sb="0" eb="3">
      <t>フクオカケン</t>
    </rPh>
    <rPh sb="3" eb="6">
      <t>フクオカシ</t>
    </rPh>
    <rPh sb="6" eb="9">
      <t>ハカタク</t>
    </rPh>
    <rPh sb="9" eb="11">
      <t>ハカタ</t>
    </rPh>
    <rPh sb="11" eb="12">
      <t>エキ</t>
    </rPh>
    <rPh sb="12" eb="13">
      <t>ヒガシ</t>
    </rPh>
    <rPh sb="20" eb="21">
      <t>ダイ</t>
    </rPh>
    <rPh sb="22" eb="24">
      <t>フクオカ</t>
    </rPh>
    <rPh sb="27" eb="28">
      <t>カン</t>
    </rPh>
    <rPh sb="29" eb="30">
      <t>カイ</t>
    </rPh>
    <phoneticPr fontId="2"/>
  </si>
  <si>
    <t>福岡県福岡市中央区渡辺通２－１－８２</t>
    <rPh sb="0" eb="3">
      <t>フクオカケン</t>
    </rPh>
    <rPh sb="3" eb="6">
      <t>フクオカシ</t>
    </rPh>
    <rPh sb="6" eb="9">
      <t>チュウオウク</t>
    </rPh>
    <rPh sb="9" eb="12">
      <t>ワタナベドオリ</t>
    </rPh>
    <phoneticPr fontId="2"/>
  </si>
  <si>
    <t>（支社等９、発電４）</t>
    <rPh sb="1" eb="3">
      <t>シシャ</t>
    </rPh>
    <rPh sb="3" eb="4">
      <t>トウ</t>
    </rPh>
    <rPh sb="6" eb="8">
      <t>ハツデン</t>
    </rPh>
    <phoneticPr fontId="2"/>
  </si>
  <si>
    <t>支社、営業所、発電施設</t>
    <rPh sb="0" eb="2">
      <t>シシャ</t>
    </rPh>
    <rPh sb="3" eb="6">
      <t>エイギョウショ</t>
    </rPh>
    <rPh sb="7" eb="9">
      <t>ハツデン</t>
    </rPh>
    <rPh sb="9" eb="11">
      <t>シセツ</t>
    </rPh>
    <phoneticPr fontId="2"/>
  </si>
  <si>
    <t>福岡県北九州市小倉北区魚町２－６－１０</t>
    <rPh sb="0" eb="3">
      <t>フクオカケン</t>
    </rPh>
    <rPh sb="3" eb="7">
      <t>キタキュウシュウシ</t>
    </rPh>
    <rPh sb="7" eb="11">
      <t>コクラキタク</t>
    </rPh>
    <rPh sb="11" eb="13">
      <t>ウオマチ</t>
    </rPh>
    <phoneticPr fontId="2"/>
  </si>
  <si>
    <t>（25店舗）</t>
    <rPh sb="3" eb="5">
      <t>テンポ</t>
    </rPh>
    <phoneticPr fontId="2"/>
  </si>
  <si>
    <t>大村市雄ヶ原町１３２４－２</t>
    <rPh sb="0" eb="3">
      <t>オオムラシ</t>
    </rPh>
    <rPh sb="3" eb="4">
      <t>オ</t>
    </rPh>
    <rPh sb="5" eb="7">
      <t>ハラチョウ</t>
    </rPh>
    <phoneticPr fontId="2"/>
  </si>
  <si>
    <t>732-8555</t>
    <phoneticPr fontId="2"/>
  </si>
  <si>
    <t>広島県広島市東区二葉の里３－３－１</t>
    <rPh sb="0" eb="3">
      <t>ヒロシマケン</t>
    </rPh>
    <rPh sb="3" eb="6">
      <t>ヒロシマシ</t>
    </rPh>
    <rPh sb="6" eb="8">
      <t>ヒガシク</t>
    </rPh>
    <rPh sb="8" eb="10">
      <t>フタバ</t>
    </rPh>
    <rPh sb="11" eb="12">
      <t>サト</t>
    </rPh>
    <phoneticPr fontId="2"/>
  </si>
  <si>
    <t>811-2501</t>
    <phoneticPr fontId="2"/>
  </si>
  <si>
    <t>（３支店・１営業所）</t>
    <rPh sb="2" eb="3">
      <t>シ</t>
    </rPh>
    <rPh sb="3" eb="4">
      <t>テン</t>
    </rPh>
    <rPh sb="6" eb="9">
      <t>エイギョウショ</t>
    </rPh>
    <phoneticPr fontId="2"/>
  </si>
  <si>
    <t>熊本県菊池郡菊陽町大字原水４０００－１</t>
    <rPh sb="0" eb="3">
      <t>クマモトケン</t>
    </rPh>
    <rPh sb="3" eb="6">
      <t>キクチグン</t>
    </rPh>
    <rPh sb="6" eb="9">
      <t>キクヨウマチ</t>
    </rPh>
    <rPh sb="9" eb="11">
      <t>オオアザ</t>
    </rPh>
    <rPh sb="11" eb="13">
      <t>ハラミズ</t>
    </rPh>
    <phoneticPr fontId="2"/>
  </si>
  <si>
    <t>工場</t>
    <rPh sb="0" eb="2">
      <t>コウジョウ</t>
    </rPh>
    <phoneticPr fontId="2"/>
  </si>
  <si>
    <t>857-2392</t>
    <phoneticPr fontId="2"/>
  </si>
  <si>
    <t>838-0143</t>
    <phoneticPr fontId="2"/>
  </si>
  <si>
    <t>530-0001</t>
    <phoneticPr fontId="2"/>
  </si>
  <si>
    <t>大阪府大阪市北区梅田２－４－９</t>
    <rPh sb="0" eb="3">
      <t>オオサカフ</t>
    </rPh>
    <rPh sb="3" eb="6">
      <t>オオサカシ</t>
    </rPh>
    <rPh sb="6" eb="8">
      <t>キタク</t>
    </rPh>
    <rPh sb="8" eb="10">
      <t>ウメダ</t>
    </rPh>
    <phoneticPr fontId="2"/>
  </si>
  <si>
    <t>デジタルカメラ製造業</t>
    <rPh sb="7" eb="9">
      <t>セイゾウ</t>
    </rPh>
    <rPh sb="9" eb="10">
      <t>ギョウ</t>
    </rPh>
    <phoneticPr fontId="2"/>
  </si>
  <si>
    <t>現状程度を維持</t>
    <rPh sb="0" eb="2">
      <t>ゲンジョウ</t>
    </rPh>
    <rPh sb="2" eb="4">
      <t>テイド</t>
    </rPh>
    <rPh sb="5" eb="7">
      <t>イジ</t>
    </rPh>
    <phoneticPr fontId="2"/>
  </si>
  <si>
    <t>（３病院）</t>
    <rPh sb="2" eb="4">
      <t>ビョウイン</t>
    </rPh>
    <phoneticPr fontId="2"/>
  </si>
  <si>
    <t>長崎病院、長崎医療センター、川棚医療センター</t>
    <rPh sb="0" eb="2">
      <t>ナガサキ</t>
    </rPh>
    <rPh sb="2" eb="4">
      <t>ビョウイン</t>
    </rPh>
    <rPh sb="5" eb="7">
      <t>ナガサキ</t>
    </rPh>
    <rPh sb="7" eb="9">
      <t>イリョウ</t>
    </rPh>
    <rPh sb="14" eb="16">
      <t>カワタナ</t>
    </rPh>
    <rPh sb="16" eb="18">
      <t>イリョウ</t>
    </rPh>
    <phoneticPr fontId="2"/>
  </si>
  <si>
    <t>859-4536</t>
    <phoneticPr fontId="2"/>
  </si>
  <si>
    <t>松浦市調川町下免８５１－１１</t>
    <rPh sb="0" eb="3">
      <t>マツウラシ</t>
    </rPh>
    <rPh sb="3" eb="5">
      <t>ツキノカワ</t>
    </rPh>
    <rPh sb="5" eb="6">
      <t>マチ</t>
    </rPh>
    <rPh sb="6" eb="7">
      <t>シモ</t>
    </rPh>
    <rPh sb="7" eb="8">
      <t>メン</t>
    </rPh>
    <phoneticPr fontId="2"/>
  </si>
  <si>
    <t>福岡県福岡市博多区博多駅南２－９－１１</t>
    <rPh sb="0" eb="3">
      <t>フクオカケン</t>
    </rPh>
    <rPh sb="3" eb="6">
      <t>フクオカシ</t>
    </rPh>
    <rPh sb="6" eb="9">
      <t>ハカタク</t>
    </rPh>
    <rPh sb="9" eb="11">
      <t>ハカタ</t>
    </rPh>
    <rPh sb="11" eb="12">
      <t>エキ</t>
    </rPh>
    <rPh sb="12" eb="13">
      <t>ミナミ</t>
    </rPh>
    <phoneticPr fontId="2"/>
  </si>
  <si>
    <t>イオンショッピングセンター、ホームワイド</t>
    <phoneticPr fontId="2"/>
  </si>
  <si>
    <t>（合計10店舗）</t>
    <rPh sb="1" eb="3">
      <t>ゴウケイ</t>
    </rPh>
    <rPh sb="5" eb="7">
      <t>テンポ</t>
    </rPh>
    <phoneticPr fontId="2"/>
  </si>
  <si>
    <t>長崎原爆病院ほか</t>
    <rPh sb="0" eb="2">
      <t>ナガサキ</t>
    </rPh>
    <rPh sb="2" eb="4">
      <t>ゲンバク</t>
    </rPh>
    <rPh sb="4" eb="6">
      <t>ビョウイン</t>
    </rPh>
    <phoneticPr fontId="2"/>
  </si>
  <si>
    <t>大村市玖島１－２５</t>
    <rPh sb="0" eb="3">
      <t>オオムラシ</t>
    </rPh>
    <rPh sb="3" eb="5">
      <t>クシマ</t>
    </rPh>
    <phoneticPr fontId="2"/>
  </si>
  <si>
    <t>文教町２団地、坂本１団地</t>
    <rPh sb="0" eb="2">
      <t>ブンキョウ</t>
    </rPh>
    <rPh sb="2" eb="3">
      <t>マチ</t>
    </rPh>
    <rPh sb="4" eb="6">
      <t>ダンチ</t>
    </rPh>
    <rPh sb="7" eb="9">
      <t>サカモト</t>
    </rPh>
    <rPh sb="10" eb="11">
      <t>ダン</t>
    </rPh>
    <rPh sb="11" eb="12">
      <t>チ</t>
    </rPh>
    <phoneticPr fontId="2"/>
  </si>
  <si>
    <t>852-8523</t>
    <phoneticPr fontId="2"/>
  </si>
  <si>
    <t>坂本２団地</t>
    <rPh sb="0" eb="2">
      <t>サカモト</t>
    </rPh>
    <rPh sb="3" eb="5">
      <t>ダンチ</t>
    </rPh>
    <phoneticPr fontId="2"/>
  </si>
  <si>
    <t>長崎市坂本１－７－１</t>
    <rPh sb="0" eb="3">
      <t>ナガサキシ</t>
    </rPh>
    <rPh sb="3" eb="5">
      <t>サカモト</t>
    </rPh>
    <phoneticPr fontId="2"/>
  </si>
  <si>
    <t>851-0198</t>
    <phoneticPr fontId="2"/>
  </si>
  <si>
    <t>長崎市中里町２１７８</t>
    <rPh sb="0" eb="3">
      <t>ナガサキシ</t>
    </rPh>
    <rPh sb="3" eb="4">
      <t>ナカ</t>
    </rPh>
    <rPh sb="4" eb="5">
      <t>サト</t>
    </rPh>
    <rPh sb="5" eb="6">
      <t>マチ</t>
    </rPh>
    <phoneticPr fontId="2"/>
  </si>
  <si>
    <t>小長井工場</t>
    <rPh sb="0" eb="3">
      <t>コナガイ</t>
    </rPh>
    <rPh sb="3" eb="5">
      <t>コウジョウ</t>
    </rPh>
    <phoneticPr fontId="2"/>
  </si>
  <si>
    <t>859-0165</t>
    <phoneticPr fontId="2"/>
  </si>
  <si>
    <t>諫早市小長井町小川原浦１６９０－１</t>
    <rPh sb="0" eb="3">
      <t>イサハヤシ</t>
    </rPh>
    <rPh sb="3" eb="7">
      <t>コナガイチョウ</t>
    </rPh>
    <rPh sb="7" eb="10">
      <t>オガワラ</t>
    </rPh>
    <rPh sb="10" eb="11">
      <t>ウラ</t>
    </rPh>
    <phoneticPr fontId="2"/>
  </si>
  <si>
    <t>佐世保市平瀬町９－３</t>
    <rPh sb="4" eb="7">
      <t>ヒラセマチ</t>
    </rPh>
    <phoneticPr fontId="2"/>
  </si>
  <si>
    <t>佐世保市総合医療センター</t>
    <rPh sb="0" eb="4">
      <t>サセボシ</t>
    </rPh>
    <rPh sb="4" eb="6">
      <t>ソウゴウ</t>
    </rPh>
    <rPh sb="6" eb="8">
      <t>イリョウ</t>
    </rPh>
    <phoneticPr fontId="2"/>
  </si>
  <si>
    <t>857-8511</t>
    <phoneticPr fontId="2"/>
  </si>
  <si>
    <t>857-8511</t>
    <phoneticPr fontId="2"/>
  </si>
  <si>
    <t>興善町イーストビル</t>
    <rPh sb="0" eb="3">
      <t>コウゼンマチ</t>
    </rPh>
    <phoneticPr fontId="2"/>
  </si>
  <si>
    <t>850-0032</t>
    <phoneticPr fontId="2"/>
  </si>
  <si>
    <t>長崎市興善町６－５</t>
    <rPh sb="0" eb="3">
      <t>ナガサキシ</t>
    </rPh>
    <rPh sb="3" eb="6">
      <t>コウゼンマチ</t>
    </rPh>
    <phoneticPr fontId="2"/>
  </si>
  <si>
    <t>102-8455</t>
    <phoneticPr fontId="2"/>
  </si>
  <si>
    <t>独立行政法人　労働者健康安全機構</t>
    <rPh sb="12" eb="14">
      <t>アンゼン</t>
    </rPh>
    <phoneticPr fontId="2"/>
  </si>
  <si>
    <t>長崎労災病院</t>
    <rPh sb="0" eb="2">
      <t>ナガサキ</t>
    </rPh>
    <rPh sb="2" eb="4">
      <t>ロウサイ</t>
    </rPh>
    <rPh sb="4" eb="6">
      <t>ビョウイン</t>
    </rPh>
    <phoneticPr fontId="2"/>
  </si>
  <si>
    <t>857-0134</t>
    <phoneticPr fontId="2"/>
  </si>
  <si>
    <t>佐世保市瀬戸越２－１２－５</t>
    <rPh sb="4" eb="6">
      <t>セト</t>
    </rPh>
    <rPh sb="6" eb="7">
      <t>コ</t>
    </rPh>
    <phoneticPr fontId="2"/>
  </si>
  <si>
    <t>211-0021</t>
    <phoneticPr fontId="2"/>
  </si>
  <si>
    <t>859-4518</t>
    <phoneticPr fontId="2"/>
  </si>
  <si>
    <t>856-8610</t>
    <phoneticPr fontId="2"/>
  </si>
  <si>
    <t>長崎市飽の浦町１－１</t>
    <rPh sb="0" eb="3">
      <t>ナガサキシ</t>
    </rPh>
    <rPh sb="3" eb="4">
      <t>ア</t>
    </rPh>
    <rPh sb="5" eb="6">
      <t>ウラ</t>
    </rPh>
    <rPh sb="6" eb="7">
      <t>マチ</t>
    </rPh>
    <phoneticPr fontId="2"/>
  </si>
  <si>
    <t>（工場５カ所、研究所２カ所）</t>
    <rPh sb="1" eb="3">
      <t>コウジョウ</t>
    </rPh>
    <rPh sb="5" eb="6">
      <t>ショ</t>
    </rPh>
    <rPh sb="7" eb="10">
      <t>ケンキュウショ</t>
    </rPh>
    <rPh sb="12" eb="13">
      <t>ショ</t>
    </rPh>
    <phoneticPr fontId="2"/>
  </si>
  <si>
    <t>（５工場等）</t>
    <rPh sb="2" eb="4">
      <t>コウジョウ</t>
    </rPh>
    <rPh sb="4" eb="5">
      <t>トウ</t>
    </rPh>
    <phoneticPr fontId="2"/>
  </si>
  <si>
    <t>松浦製氷冷凍工場、相浦冷蔵庫、水産加工場など</t>
    <rPh sb="0" eb="2">
      <t>マツウラ</t>
    </rPh>
    <rPh sb="2" eb="4">
      <t>セイヒョウ</t>
    </rPh>
    <rPh sb="4" eb="6">
      <t>レイトウ</t>
    </rPh>
    <rPh sb="6" eb="8">
      <t>コウジョウ</t>
    </rPh>
    <rPh sb="9" eb="11">
      <t>アイノウラ</t>
    </rPh>
    <rPh sb="11" eb="14">
      <t>レイゾウコ</t>
    </rPh>
    <rPh sb="15" eb="17">
      <t>スイサン</t>
    </rPh>
    <rPh sb="17" eb="19">
      <t>カコウ</t>
    </rPh>
    <rPh sb="19" eb="20">
      <t>バ</t>
    </rPh>
    <phoneticPr fontId="2"/>
  </si>
  <si>
    <t>福岡県福岡市中央区長浜３－１１－３　福岡市鮮魚市場会館９０１号</t>
    <rPh sb="0" eb="3">
      <t>フクオカケン</t>
    </rPh>
    <rPh sb="3" eb="6">
      <t>フクオカシ</t>
    </rPh>
    <rPh sb="6" eb="9">
      <t>チュウオウク</t>
    </rPh>
    <rPh sb="9" eb="11">
      <t>ナガハマ</t>
    </rPh>
    <rPh sb="18" eb="21">
      <t>フクオカシ</t>
    </rPh>
    <rPh sb="21" eb="23">
      <t>センギョ</t>
    </rPh>
    <rPh sb="23" eb="25">
      <t>イチバ</t>
    </rPh>
    <rPh sb="25" eb="27">
      <t>カイカン</t>
    </rPh>
    <rPh sb="30" eb="31">
      <t>ゴウ</t>
    </rPh>
    <phoneticPr fontId="2"/>
  </si>
  <si>
    <t>101-8585</t>
    <phoneticPr fontId="2"/>
  </si>
  <si>
    <t>東京都千代田区岩本町３－１０－１</t>
    <rPh sb="0" eb="2">
      <t>トウキョウ</t>
    </rPh>
    <rPh sb="2" eb="3">
      <t>ト</t>
    </rPh>
    <rPh sb="3" eb="7">
      <t>チヨダク</t>
    </rPh>
    <rPh sb="7" eb="10">
      <t>イワモトチョウ</t>
    </rPh>
    <phoneticPr fontId="2"/>
  </si>
  <si>
    <t>（51店舗、１営業所、ストアベーカリー１店舗）</t>
    <rPh sb="3" eb="5">
      <t>テンポ</t>
    </rPh>
    <rPh sb="7" eb="10">
      <t>エイギョウショ</t>
    </rPh>
    <rPh sb="20" eb="22">
      <t>テンポ</t>
    </rPh>
    <phoneticPr fontId="2"/>
  </si>
  <si>
    <t>コンビニエンスストア等</t>
    <rPh sb="10" eb="11">
      <t>トウ</t>
    </rPh>
    <phoneticPr fontId="2"/>
  </si>
  <si>
    <t>長崎市香焼町３０１５ー２</t>
    <rPh sb="0" eb="3">
      <t>ナガサキシ</t>
    </rPh>
    <rPh sb="3" eb="6">
      <t>コウヤギチョウ</t>
    </rPh>
    <phoneticPr fontId="2"/>
  </si>
  <si>
    <t>香焼工場、土井首工場</t>
    <rPh sb="0" eb="2">
      <t>コウヤギ</t>
    </rPh>
    <rPh sb="2" eb="4">
      <t>コウジョウ</t>
    </rPh>
    <rPh sb="5" eb="7">
      <t>ドイ</t>
    </rPh>
    <rPh sb="7" eb="8">
      <t>クビ</t>
    </rPh>
    <rPh sb="8" eb="10">
      <t>コウジョウ</t>
    </rPh>
    <phoneticPr fontId="2"/>
  </si>
  <si>
    <t>854-0055</t>
    <phoneticPr fontId="2"/>
  </si>
  <si>
    <t>諫早市栗面町１７４－１</t>
    <rPh sb="0" eb="3">
      <t>イサハヤシ</t>
    </rPh>
    <rPh sb="3" eb="6">
      <t>クレモチョウ</t>
    </rPh>
    <phoneticPr fontId="2"/>
  </si>
  <si>
    <t>本店、支店、農機センター、LPGセンター、ライスセンター、営農センター等</t>
    <rPh sb="0" eb="2">
      <t>ホンテン</t>
    </rPh>
    <rPh sb="3" eb="5">
      <t>シテン</t>
    </rPh>
    <rPh sb="6" eb="8">
      <t>ノウキ</t>
    </rPh>
    <rPh sb="29" eb="31">
      <t>エイノウ</t>
    </rPh>
    <rPh sb="35" eb="36">
      <t>トウ</t>
    </rPh>
    <phoneticPr fontId="2"/>
  </si>
  <si>
    <t>850-8686</t>
    <phoneticPr fontId="2"/>
  </si>
  <si>
    <t>長崎市五島町２－２７</t>
    <rPh sb="0" eb="3">
      <t>ナガサキシ</t>
    </rPh>
    <rPh sb="3" eb="6">
      <t>ゴトウマチ</t>
    </rPh>
    <phoneticPr fontId="2"/>
  </si>
  <si>
    <t>長崎バス、ココウォーク等</t>
    <rPh sb="0" eb="2">
      <t>ナガサキ</t>
    </rPh>
    <rPh sb="11" eb="12">
      <t>トウ</t>
    </rPh>
    <phoneticPr fontId="2"/>
  </si>
  <si>
    <t>東京都港区虎ノ門２－１０－１</t>
    <rPh sb="0" eb="3">
      <t>トウキョウト</t>
    </rPh>
    <rPh sb="3" eb="5">
      <t>ミナトク</t>
    </rPh>
    <rPh sb="5" eb="6">
      <t>トラ</t>
    </rPh>
    <rPh sb="7" eb="8">
      <t>モン</t>
    </rPh>
    <phoneticPr fontId="2"/>
  </si>
  <si>
    <t>（２備蓄基地）</t>
    <rPh sb="2" eb="4">
      <t>ビチク</t>
    </rPh>
    <rPh sb="4" eb="6">
      <t>キチ</t>
    </rPh>
    <phoneticPr fontId="2"/>
  </si>
  <si>
    <t>上五島国家石油備蓄基地、福島国家石油ガス備蓄基地</t>
    <rPh sb="0" eb="3">
      <t>カミゴトウ</t>
    </rPh>
    <rPh sb="3" eb="5">
      <t>コッカ</t>
    </rPh>
    <rPh sb="5" eb="7">
      <t>セキユ</t>
    </rPh>
    <rPh sb="7" eb="9">
      <t>ビチク</t>
    </rPh>
    <rPh sb="9" eb="11">
      <t>キチ</t>
    </rPh>
    <rPh sb="12" eb="14">
      <t>フクシマ</t>
    </rPh>
    <rPh sb="14" eb="16">
      <t>コッカ</t>
    </rPh>
    <rPh sb="16" eb="18">
      <t>セキユ</t>
    </rPh>
    <rPh sb="20" eb="22">
      <t>ビチク</t>
    </rPh>
    <rPh sb="22" eb="24">
      <t>キチ</t>
    </rPh>
    <phoneticPr fontId="2"/>
  </si>
  <si>
    <t>857-0862</t>
    <phoneticPr fontId="2"/>
  </si>
  <si>
    <t>諫早総合病院</t>
    <rPh sb="0" eb="2">
      <t>イサハヤ</t>
    </rPh>
    <rPh sb="2" eb="4">
      <t>ソウゴウ</t>
    </rPh>
    <rPh sb="4" eb="6">
      <t>ビョウイン</t>
    </rPh>
    <phoneticPr fontId="2"/>
  </si>
  <si>
    <t>854-8501</t>
    <phoneticPr fontId="2"/>
  </si>
  <si>
    <t>諫早市永昌東町２４－１</t>
    <rPh sb="0" eb="3">
      <t>イサハヤシ</t>
    </rPh>
    <rPh sb="3" eb="5">
      <t>エイショウ</t>
    </rPh>
    <rPh sb="5" eb="6">
      <t>ヒガシ</t>
    </rPh>
    <rPh sb="6" eb="7">
      <t>マチ</t>
    </rPh>
    <phoneticPr fontId="2"/>
  </si>
  <si>
    <t>一般病院</t>
    <rPh sb="0" eb="2">
      <t>イッパン</t>
    </rPh>
    <rPh sb="2" eb="4">
      <t>ビョウイン</t>
    </rPh>
    <phoneticPr fontId="2"/>
  </si>
  <si>
    <t>852-8055</t>
    <phoneticPr fontId="2"/>
  </si>
  <si>
    <t>（２病院）</t>
    <rPh sb="2" eb="4">
      <t>ビョウイン</t>
    </rPh>
    <phoneticPr fontId="2"/>
  </si>
  <si>
    <t>道ノ尾病院、虹が丘病院</t>
    <rPh sb="0" eb="1">
      <t>ミチ</t>
    </rPh>
    <rPh sb="2" eb="3">
      <t>オ</t>
    </rPh>
    <rPh sb="3" eb="5">
      <t>ビョウイン</t>
    </rPh>
    <rPh sb="6" eb="7">
      <t>ニジ</t>
    </rPh>
    <rPh sb="8" eb="9">
      <t>オカ</t>
    </rPh>
    <rPh sb="9" eb="11">
      <t>ビョウイン</t>
    </rPh>
    <phoneticPr fontId="2"/>
  </si>
  <si>
    <t>854-0096</t>
    <phoneticPr fontId="2"/>
  </si>
  <si>
    <t>福岡県福岡市中央区那の津５－３－１</t>
    <rPh sb="0" eb="3">
      <t>フクオカケン</t>
    </rPh>
    <rPh sb="3" eb="6">
      <t>フクオカシ</t>
    </rPh>
    <rPh sb="6" eb="9">
      <t>チュウオウク</t>
    </rPh>
    <rPh sb="9" eb="10">
      <t>ナ</t>
    </rPh>
    <rPh sb="11" eb="12">
      <t>ツ</t>
    </rPh>
    <phoneticPr fontId="2"/>
  </si>
  <si>
    <t>佐世保市干尽町３６</t>
    <rPh sb="0" eb="4">
      <t>サセボシ</t>
    </rPh>
    <rPh sb="4" eb="6">
      <t>ヒヅクシ</t>
    </rPh>
    <rPh sb="6" eb="7">
      <t>チョウ</t>
    </rPh>
    <phoneticPr fontId="2"/>
  </si>
  <si>
    <t>852-8001</t>
    <phoneticPr fontId="2"/>
  </si>
  <si>
    <t>冠婚葬祭場ほか</t>
    <rPh sb="0" eb="2">
      <t>カンコン</t>
    </rPh>
    <rPh sb="2" eb="4">
      <t>ソウサイ</t>
    </rPh>
    <rPh sb="4" eb="5">
      <t>バ</t>
    </rPh>
    <phoneticPr fontId="2"/>
  </si>
  <si>
    <t>（39カ所）</t>
    <rPh sb="4" eb="5">
      <t>ショ</t>
    </rPh>
    <phoneticPr fontId="2"/>
  </si>
  <si>
    <t>838-0065</t>
    <phoneticPr fontId="2"/>
  </si>
  <si>
    <t>赤木コーセイ　株式会社</t>
    <rPh sb="0" eb="2">
      <t>アカギ</t>
    </rPh>
    <rPh sb="7" eb="9">
      <t>カブシキ</t>
    </rPh>
    <rPh sb="9" eb="11">
      <t>カイシャ</t>
    </rPh>
    <phoneticPr fontId="2"/>
  </si>
  <si>
    <t>平戸市田平町深月免１１０－５</t>
    <rPh sb="0" eb="3">
      <t>ヒラドシ</t>
    </rPh>
    <rPh sb="3" eb="6">
      <t>タビラマチ</t>
    </rPh>
    <rPh sb="6" eb="7">
      <t>フカ</t>
    </rPh>
    <rPh sb="7" eb="8">
      <t>ツキ</t>
    </rPh>
    <rPh sb="8" eb="9">
      <t>メン</t>
    </rPh>
    <phoneticPr fontId="2"/>
  </si>
  <si>
    <t>859-4813</t>
    <phoneticPr fontId="2"/>
  </si>
  <si>
    <t>自動車・二輪車・産業機器のアルミ部品製造</t>
    <rPh sb="0" eb="2">
      <t>ジドウ</t>
    </rPh>
    <rPh sb="2" eb="3">
      <t>シャ</t>
    </rPh>
    <rPh sb="4" eb="7">
      <t>ニリンシャ</t>
    </rPh>
    <rPh sb="8" eb="10">
      <t>サンギョウ</t>
    </rPh>
    <rPh sb="10" eb="12">
      <t>キキ</t>
    </rPh>
    <rPh sb="16" eb="18">
      <t>ブヒン</t>
    </rPh>
    <rPh sb="18" eb="20">
      <t>セイゾウ</t>
    </rPh>
    <phoneticPr fontId="2"/>
  </si>
  <si>
    <t>株式会社　ジョイフルサンアルファ</t>
    <rPh sb="0" eb="4">
      <t>カブシキガイシャ</t>
    </rPh>
    <phoneticPr fontId="2"/>
  </si>
  <si>
    <r>
      <t>三菱重工業　株式会社</t>
    </r>
    <r>
      <rPr>
        <sz val="11"/>
        <rFont val="ＭＳ Ｐゴシック"/>
        <family val="3"/>
        <charset val="128"/>
      </rPr>
      <t>　長崎造船所</t>
    </r>
    <rPh sb="0" eb="2">
      <t>ミツビシ</t>
    </rPh>
    <rPh sb="2" eb="5">
      <t>ジュウコウギョウ</t>
    </rPh>
    <rPh sb="6" eb="10">
      <t>カブシキガイシャ</t>
    </rPh>
    <rPh sb="11" eb="13">
      <t>ナガサキ</t>
    </rPh>
    <rPh sb="13" eb="15">
      <t>ゾウセン</t>
    </rPh>
    <rPh sb="15" eb="16">
      <t>ショ</t>
    </rPh>
    <phoneticPr fontId="2"/>
  </si>
  <si>
    <t>鋼材・関連製品の倉庫業及び鋼材の加工・切断・組立溶接の工場として長崎市内に２工場を展開</t>
    <rPh sb="0" eb="2">
      <t>コウザイ</t>
    </rPh>
    <rPh sb="3" eb="5">
      <t>カンレン</t>
    </rPh>
    <rPh sb="5" eb="7">
      <t>セイヒン</t>
    </rPh>
    <rPh sb="8" eb="10">
      <t>ソウコ</t>
    </rPh>
    <rPh sb="10" eb="11">
      <t>ギョウ</t>
    </rPh>
    <rPh sb="11" eb="12">
      <t>オヨ</t>
    </rPh>
    <rPh sb="13" eb="15">
      <t>コウザイ</t>
    </rPh>
    <rPh sb="16" eb="18">
      <t>カコウ</t>
    </rPh>
    <rPh sb="19" eb="21">
      <t>セツダン</t>
    </rPh>
    <rPh sb="22" eb="24">
      <t>クミタ</t>
    </rPh>
    <rPh sb="24" eb="26">
      <t>ヨウセツ</t>
    </rPh>
    <rPh sb="27" eb="29">
      <t>コウジョウ</t>
    </rPh>
    <rPh sb="32" eb="36">
      <t>ナガサキシナイ</t>
    </rPh>
    <rPh sb="38" eb="40">
      <t>コウジョウ</t>
    </rPh>
    <rPh sb="41" eb="43">
      <t>テンカイ</t>
    </rPh>
    <phoneticPr fontId="2"/>
  </si>
  <si>
    <r>
      <t>日本フードパッカー　株式会社</t>
    </r>
    <r>
      <rPr>
        <sz val="11"/>
        <rFont val="ＭＳ Ｐゴシック"/>
        <family val="3"/>
        <charset val="128"/>
      </rPr>
      <t>（諫早工場、川棚工場）</t>
    </r>
    <rPh sb="0" eb="2">
      <t>ニホン</t>
    </rPh>
    <rPh sb="10" eb="12">
      <t>カブシキ</t>
    </rPh>
    <rPh sb="12" eb="14">
      <t>カイシャ</t>
    </rPh>
    <rPh sb="15" eb="17">
      <t>イサハヤ</t>
    </rPh>
    <rPh sb="17" eb="19">
      <t>コウジョウ</t>
    </rPh>
    <rPh sb="20" eb="22">
      <t>カワタナ</t>
    </rPh>
    <rPh sb="22" eb="24">
      <t>コウジョウ</t>
    </rPh>
    <phoneticPr fontId="2"/>
  </si>
  <si>
    <r>
      <t>日本ハム　株式会社</t>
    </r>
    <r>
      <rPr>
        <sz val="11"/>
        <rFont val="ＭＳ Ｐゴシック"/>
        <family val="3"/>
        <charset val="128"/>
      </rPr>
      <t>（諫早プラント）</t>
    </r>
    <rPh sb="0" eb="2">
      <t>ニホン</t>
    </rPh>
    <rPh sb="5" eb="9">
      <t>カブシキガイシャ</t>
    </rPh>
    <rPh sb="10" eb="12">
      <t>イサハヤ</t>
    </rPh>
    <phoneticPr fontId="2"/>
  </si>
  <si>
    <t>H30～R3</t>
    <phoneticPr fontId="2"/>
  </si>
  <si>
    <t>令和元年度</t>
    <rPh sb="0" eb="2">
      <t>レイワ</t>
    </rPh>
    <rPh sb="2" eb="3">
      <t>モト</t>
    </rPh>
    <rPh sb="3" eb="5">
      <t>ネンド</t>
    </rPh>
    <phoneticPr fontId="2"/>
  </si>
  <si>
    <t>※は特記事項</t>
    <rPh sb="2" eb="4">
      <t>トッキ</t>
    </rPh>
    <rPh sb="4" eb="6">
      <t>ジコウ</t>
    </rPh>
    <phoneticPr fontId="2"/>
  </si>
  <si>
    <t>令和元年度</t>
    <rPh sb="0" eb="2">
      <t>レイワ</t>
    </rPh>
    <rPh sb="2" eb="3">
      <t>ガン</t>
    </rPh>
    <rPh sb="3" eb="5">
      <t>ネンド</t>
    </rPh>
    <phoneticPr fontId="2"/>
  </si>
  <si>
    <t>H30～R4</t>
    <phoneticPr fontId="2"/>
  </si>
  <si>
    <t>以下の5項目に取り組み、その進捗管理を佐世保市環境マネジメントシステムで行い、継続的に改善を図った。①省エネ行動の実践、②設備機器等の省エネ化・適正管理等、③環境負荷の少ないエネルギーの利用推進、④公用車における省エネ化の推進、⑤その他（事務用紙使用量の抑制、節水、廃棄物の削減、リサイクルの推進等）</t>
    <rPh sb="0" eb="2">
      <t>イカ</t>
    </rPh>
    <rPh sb="4" eb="6">
      <t>コウモク</t>
    </rPh>
    <rPh sb="7" eb="8">
      <t>ト</t>
    </rPh>
    <rPh sb="9" eb="10">
      <t>ク</t>
    </rPh>
    <rPh sb="14" eb="16">
      <t>シンチョク</t>
    </rPh>
    <rPh sb="16" eb="18">
      <t>カンリ</t>
    </rPh>
    <rPh sb="19" eb="23">
      <t>サセボシ</t>
    </rPh>
    <rPh sb="23" eb="25">
      <t>カンキョウ</t>
    </rPh>
    <rPh sb="36" eb="37">
      <t>オコナ</t>
    </rPh>
    <rPh sb="39" eb="42">
      <t>ケイゾクテキ</t>
    </rPh>
    <rPh sb="43" eb="45">
      <t>カイゼン</t>
    </rPh>
    <rPh sb="46" eb="47">
      <t>ハカ</t>
    </rPh>
    <rPh sb="51" eb="52">
      <t>ショウ</t>
    </rPh>
    <rPh sb="54" eb="56">
      <t>コウドウ</t>
    </rPh>
    <rPh sb="57" eb="59">
      <t>ジッセン</t>
    </rPh>
    <rPh sb="79" eb="81">
      <t>カンキョウ</t>
    </rPh>
    <rPh sb="81" eb="83">
      <t>フカ</t>
    </rPh>
    <rPh sb="84" eb="85">
      <t>スク</t>
    </rPh>
    <rPh sb="93" eb="95">
      <t>リヨウ</t>
    </rPh>
    <rPh sb="95" eb="97">
      <t>スイシン</t>
    </rPh>
    <rPh sb="99" eb="102">
      <t>コウヨウシャ</t>
    </rPh>
    <rPh sb="106" eb="107">
      <t>ショウ</t>
    </rPh>
    <rPh sb="109" eb="110">
      <t>カ</t>
    </rPh>
    <rPh sb="111" eb="113">
      <t>スイシン</t>
    </rPh>
    <rPh sb="117" eb="118">
      <t>タ</t>
    </rPh>
    <rPh sb="119" eb="121">
      <t>ジム</t>
    </rPh>
    <rPh sb="121" eb="123">
      <t>ヨウシ</t>
    </rPh>
    <rPh sb="123" eb="125">
      <t>シヨウ</t>
    </rPh>
    <rPh sb="125" eb="126">
      <t>リョウ</t>
    </rPh>
    <rPh sb="127" eb="129">
      <t>ヨクセイ</t>
    </rPh>
    <rPh sb="130" eb="132">
      <t>セッスイ</t>
    </rPh>
    <rPh sb="133" eb="136">
      <t>ハイキブツ</t>
    </rPh>
    <rPh sb="137" eb="139">
      <t>サクゲン</t>
    </rPh>
    <rPh sb="146" eb="148">
      <t>スイシン</t>
    </rPh>
    <rPh sb="148" eb="149">
      <t>トウ</t>
    </rPh>
    <phoneticPr fontId="2"/>
  </si>
  <si>
    <t>100-8792</t>
    <phoneticPr fontId="2"/>
  </si>
  <si>
    <t>「県庁エコオフィスプラン」を策定し、県の事務・事業に係る二酸化炭素の排出削減目標を定め、取組を行っている。</t>
    <rPh sb="1" eb="3">
      <t>ケンチョウ</t>
    </rPh>
    <rPh sb="14" eb="16">
      <t>サクテイ</t>
    </rPh>
    <rPh sb="18" eb="19">
      <t>ケン</t>
    </rPh>
    <rPh sb="20" eb="22">
      <t>ジム</t>
    </rPh>
    <rPh sb="23" eb="25">
      <t>ジギョウ</t>
    </rPh>
    <rPh sb="26" eb="27">
      <t>カカ</t>
    </rPh>
    <rPh sb="28" eb="31">
      <t>ニサンカ</t>
    </rPh>
    <rPh sb="31" eb="33">
      <t>タンソ</t>
    </rPh>
    <rPh sb="34" eb="36">
      <t>ハイシュツ</t>
    </rPh>
    <rPh sb="36" eb="38">
      <t>サクゲン</t>
    </rPh>
    <rPh sb="38" eb="40">
      <t>モクヒョウ</t>
    </rPh>
    <rPh sb="41" eb="42">
      <t>サダ</t>
    </rPh>
    <rPh sb="44" eb="46">
      <t>トリクミ</t>
    </rPh>
    <rPh sb="47" eb="48">
      <t>オコナ</t>
    </rPh>
    <phoneticPr fontId="2"/>
  </si>
  <si>
    <t>全庁において電気使用量及び車両等の燃料使用量の削減</t>
    <rPh sb="0" eb="2">
      <t>ゼンチョウ</t>
    </rPh>
    <rPh sb="6" eb="8">
      <t>デンキ</t>
    </rPh>
    <rPh sb="8" eb="11">
      <t>シヨウリョウ</t>
    </rPh>
    <rPh sb="11" eb="12">
      <t>オヨ</t>
    </rPh>
    <rPh sb="13" eb="15">
      <t>シャリョウ</t>
    </rPh>
    <rPh sb="15" eb="16">
      <t>トウ</t>
    </rPh>
    <rPh sb="17" eb="19">
      <t>ネンリョウ</t>
    </rPh>
    <rPh sb="19" eb="22">
      <t>シヨウリョウ</t>
    </rPh>
    <rPh sb="23" eb="25">
      <t>サクゲン</t>
    </rPh>
    <phoneticPr fontId="2"/>
  </si>
  <si>
    <t>108-0023</t>
    <phoneticPr fontId="2"/>
  </si>
  <si>
    <t>東京都港区芝浦３－１－２１</t>
    <rPh sb="0" eb="3">
      <t>トウキョウト</t>
    </rPh>
    <rPh sb="3" eb="5">
      <t>ミナトク</t>
    </rPh>
    <rPh sb="5" eb="7">
      <t>シバウラ</t>
    </rPh>
    <phoneticPr fontId="2"/>
  </si>
  <si>
    <t>達成状況</t>
    <rPh sb="0" eb="2">
      <t>タッセイ</t>
    </rPh>
    <rPh sb="2" eb="4">
      <t>ジョウキョウ</t>
    </rPh>
    <phoneticPr fontId="2"/>
  </si>
  <si>
    <t>（53店舗）R2.4月時点</t>
    <rPh sb="3" eb="5">
      <t>テンポ</t>
    </rPh>
    <rPh sb="10" eb="11">
      <t>ガツ</t>
    </rPh>
    <rPh sb="11" eb="13">
      <t>ジテン</t>
    </rPh>
    <phoneticPr fontId="2"/>
  </si>
  <si>
    <r>
      <t>株式会社　ニチレイフーズ</t>
    </r>
    <r>
      <rPr>
        <sz val="11"/>
        <rFont val="ＭＳ Ｐゴシック"/>
        <family val="3"/>
        <charset val="128"/>
      </rPr>
      <t>（長崎工場）</t>
    </r>
    <rPh sb="0" eb="4">
      <t>カブシキガイシャ</t>
    </rPh>
    <rPh sb="13" eb="17">
      <t>ナガサキコウジョウ</t>
    </rPh>
    <phoneticPr fontId="2"/>
  </si>
  <si>
    <t>総量目標達成</t>
    <rPh sb="0" eb="2">
      <t>ソウリョウ</t>
    </rPh>
    <rPh sb="2" eb="4">
      <t>モクヒョウ</t>
    </rPh>
    <rPh sb="4" eb="6">
      <t>タッセイ</t>
    </rPh>
    <phoneticPr fontId="2"/>
  </si>
  <si>
    <t>R1～R3</t>
    <phoneticPr fontId="2"/>
  </si>
  <si>
    <r>
      <t>株式会社　ニッチツ</t>
    </r>
    <r>
      <rPr>
        <sz val="11"/>
        <rFont val="ＭＳ Ｐゴシック"/>
        <family val="3"/>
        <charset val="128"/>
      </rPr>
      <t>（機械本部）</t>
    </r>
    <rPh sb="0" eb="4">
      <t>カブシキガイシャ</t>
    </rPh>
    <rPh sb="10" eb="11">
      <t>キ</t>
    </rPh>
    <rPh sb="11" eb="12">
      <t>カイ</t>
    </rPh>
    <rPh sb="12" eb="14">
      <t>ホンブ</t>
    </rPh>
    <phoneticPr fontId="2"/>
  </si>
  <si>
    <t>①「COOL CHOICE」の推進　②クールビズ・ウォームビズの実施　③昼休み時間の消灯</t>
    <rPh sb="15" eb="17">
      <t>スイシン</t>
    </rPh>
    <rPh sb="32" eb="34">
      <t>ジッシ</t>
    </rPh>
    <rPh sb="36" eb="38">
      <t>ヒルヤス</t>
    </rPh>
    <rPh sb="39" eb="41">
      <t>ジカン</t>
    </rPh>
    <rPh sb="42" eb="44">
      <t>ショウトウ</t>
    </rPh>
    <phoneticPr fontId="2"/>
  </si>
  <si>
    <r>
      <t>中興化成工業　株式会社</t>
    </r>
    <r>
      <rPr>
        <sz val="11"/>
        <rFont val="ＭＳ Ｐゴシック"/>
        <family val="3"/>
        <charset val="128"/>
      </rPr>
      <t>（松浦工場）</t>
    </r>
    <rPh sb="0" eb="2">
      <t>チュウコウ</t>
    </rPh>
    <rPh sb="2" eb="4">
      <t>カセイ</t>
    </rPh>
    <rPh sb="4" eb="6">
      <t>コウギョウ</t>
    </rPh>
    <rPh sb="7" eb="11">
      <t>カブシキガイシャ</t>
    </rPh>
    <rPh sb="12" eb="14">
      <t>マツウラ</t>
    </rPh>
    <rPh sb="14" eb="16">
      <t>コウジョウ</t>
    </rPh>
    <phoneticPr fontId="2"/>
  </si>
  <si>
    <t>医療法人　清潮会</t>
    <rPh sb="0" eb="2">
      <t>イリョウ</t>
    </rPh>
    <rPh sb="2" eb="4">
      <t>ホウジン</t>
    </rPh>
    <rPh sb="5" eb="6">
      <t>キヨ</t>
    </rPh>
    <rPh sb="6" eb="7">
      <t>シオ</t>
    </rPh>
    <rPh sb="7" eb="8">
      <t>カイ</t>
    </rPh>
    <phoneticPr fontId="2"/>
  </si>
  <si>
    <t>851-0403</t>
    <phoneticPr fontId="2"/>
  </si>
  <si>
    <t>長崎市布巻町１６５－１</t>
    <rPh sb="0" eb="3">
      <t>ナガサキシ</t>
    </rPh>
    <rPh sb="3" eb="5">
      <t>ヌノマキ</t>
    </rPh>
    <rPh sb="5" eb="6">
      <t>マチ</t>
    </rPh>
    <phoneticPr fontId="2"/>
  </si>
  <si>
    <r>
      <t>西日本電信電話　株式会社</t>
    </r>
    <r>
      <rPr>
        <sz val="11"/>
        <rFont val="ＭＳ Ｐゴシック"/>
        <family val="3"/>
        <charset val="128"/>
      </rPr>
      <t>　（長崎支店）</t>
    </r>
    <rPh sb="0" eb="1">
      <t>ニシ</t>
    </rPh>
    <rPh sb="1" eb="3">
      <t>ニホン</t>
    </rPh>
    <rPh sb="3" eb="5">
      <t>デンシン</t>
    </rPh>
    <rPh sb="5" eb="7">
      <t>デンワ</t>
    </rPh>
    <rPh sb="8" eb="12">
      <t>カブシキガイシャ</t>
    </rPh>
    <rPh sb="14" eb="16">
      <t>ナガサキ</t>
    </rPh>
    <rPh sb="16" eb="18">
      <t>シテン</t>
    </rPh>
    <phoneticPr fontId="2"/>
  </si>
  <si>
    <t>①エコオフィスの徹底（昼休みの消灯、就業開始時の点灯、PC省エネ設定、PCモニタ変更、ELV運転台数規制、階段の利用促進等）　②クールビズ・ウォームビズの実施　③高効率設備への更改（通信設備、空調設備等）　④電力使用量の測定（視える化）による省エネ取組効果の確認</t>
    <rPh sb="8" eb="10">
      <t>テッテイ</t>
    </rPh>
    <rPh sb="11" eb="13">
      <t>ヒルヤス</t>
    </rPh>
    <rPh sb="15" eb="17">
      <t>ショウトウ</t>
    </rPh>
    <rPh sb="18" eb="20">
      <t>シュウギョウ</t>
    </rPh>
    <rPh sb="20" eb="22">
      <t>カイシ</t>
    </rPh>
    <rPh sb="22" eb="23">
      <t>ジ</t>
    </rPh>
    <rPh sb="24" eb="26">
      <t>テントウ</t>
    </rPh>
    <rPh sb="29" eb="30">
      <t>ショウ</t>
    </rPh>
    <rPh sb="32" eb="34">
      <t>セッテイ</t>
    </rPh>
    <rPh sb="40" eb="42">
      <t>ヘンコウ</t>
    </rPh>
    <rPh sb="46" eb="48">
      <t>ウンテン</t>
    </rPh>
    <rPh sb="48" eb="50">
      <t>ダイスウ</t>
    </rPh>
    <rPh sb="50" eb="52">
      <t>キセイ</t>
    </rPh>
    <rPh sb="53" eb="55">
      <t>カイダン</t>
    </rPh>
    <rPh sb="56" eb="58">
      <t>リヨウ</t>
    </rPh>
    <rPh sb="58" eb="60">
      <t>ソクシン</t>
    </rPh>
    <rPh sb="60" eb="61">
      <t>トウ</t>
    </rPh>
    <rPh sb="77" eb="79">
      <t>ジッシ</t>
    </rPh>
    <rPh sb="81" eb="84">
      <t>コウコウリツ</t>
    </rPh>
    <rPh sb="84" eb="86">
      <t>セツビ</t>
    </rPh>
    <rPh sb="104" eb="106">
      <t>デンリョク</t>
    </rPh>
    <rPh sb="106" eb="108">
      <t>シヨウ</t>
    </rPh>
    <rPh sb="108" eb="109">
      <t>リョウ</t>
    </rPh>
    <rPh sb="110" eb="112">
      <t>ソクテイ</t>
    </rPh>
    <rPh sb="113" eb="114">
      <t>ミ</t>
    </rPh>
    <rPh sb="116" eb="117">
      <t>カ</t>
    </rPh>
    <rPh sb="121" eb="122">
      <t>ショウ</t>
    </rPh>
    <rPh sb="124" eb="126">
      <t>トリクミ</t>
    </rPh>
    <rPh sb="126" eb="128">
      <t>コウカ</t>
    </rPh>
    <rPh sb="129" eb="131">
      <t>カクニン</t>
    </rPh>
    <phoneticPr fontId="2"/>
  </si>
  <si>
    <t>①既存店では、一定年数を経過した空調機、冷凍機を高効率な機器へ順次入れ替え実施
②新店では、LED照明（店内、看板）、CO2冷媒要冷・冷蔵システムを標準設備導入
③店舗での「省エネ10か条」（フィルター清掃・適正温度管理等）の促進</t>
    <rPh sb="1" eb="3">
      <t>キゾン</t>
    </rPh>
    <rPh sb="3" eb="4">
      <t>テン</t>
    </rPh>
    <rPh sb="7" eb="9">
      <t>イッテイ</t>
    </rPh>
    <rPh sb="9" eb="11">
      <t>ネンスウ</t>
    </rPh>
    <rPh sb="12" eb="14">
      <t>ケイカ</t>
    </rPh>
    <rPh sb="18" eb="19">
      <t>キ</t>
    </rPh>
    <rPh sb="20" eb="23">
      <t>レイトウキ</t>
    </rPh>
    <rPh sb="24" eb="27">
      <t>コウコウリツ</t>
    </rPh>
    <rPh sb="28" eb="30">
      <t>キキ</t>
    </rPh>
    <rPh sb="31" eb="33">
      <t>ジュンジ</t>
    </rPh>
    <rPh sb="33" eb="34">
      <t>イ</t>
    </rPh>
    <rPh sb="35" eb="36">
      <t>カ</t>
    </rPh>
    <rPh sb="37" eb="39">
      <t>ジッシ</t>
    </rPh>
    <rPh sb="41" eb="42">
      <t>シン</t>
    </rPh>
    <rPh sb="42" eb="43">
      <t>テン</t>
    </rPh>
    <rPh sb="49" eb="51">
      <t>ショウメイ</t>
    </rPh>
    <rPh sb="52" eb="54">
      <t>テンナイ</t>
    </rPh>
    <rPh sb="55" eb="57">
      <t>カンバン</t>
    </rPh>
    <rPh sb="62" eb="64">
      <t>レイバイ</t>
    </rPh>
    <rPh sb="64" eb="65">
      <t>ヨウ</t>
    </rPh>
    <rPh sb="65" eb="66">
      <t>レイ</t>
    </rPh>
    <rPh sb="67" eb="69">
      <t>レイゾウ</t>
    </rPh>
    <rPh sb="74" eb="76">
      <t>ヒョウジュン</t>
    </rPh>
    <rPh sb="76" eb="78">
      <t>セツビ</t>
    </rPh>
    <rPh sb="78" eb="80">
      <t>ドウニュウ</t>
    </rPh>
    <rPh sb="82" eb="84">
      <t>テンポ</t>
    </rPh>
    <rPh sb="87" eb="88">
      <t>ショウ</t>
    </rPh>
    <rPh sb="93" eb="94">
      <t>ジョウ</t>
    </rPh>
    <rPh sb="101" eb="103">
      <t>セイソウ</t>
    </rPh>
    <rPh sb="104" eb="106">
      <t>テキセイ</t>
    </rPh>
    <rPh sb="106" eb="108">
      <t>オンド</t>
    </rPh>
    <rPh sb="108" eb="110">
      <t>カンリ</t>
    </rPh>
    <rPh sb="110" eb="111">
      <t>トウ</t>
    </rPh>
    <rPh sb="113" eb="115">
      <t>ソクシン</t>
    </rPh>
    <phoneticPr fontId="2"/>
  </si>
  <si>
    <t>①町有施設４箇所でESCO事業実施　②温暖化対策に関する情報を職員や住民向けに周知</t>
    <rPh sb="1" eb="2">
      <t>チョウ</t>
    </rPh>
    <rPh sb="2" eb="3">
      <t>ユウ</t>
    </rPh>
    <rPh sb="3" eb="5">
      <t>シセツ</t>
    </rPh>
    <rPh sb="6" eb="8">
      <t>カショ</t>
    </rPh>
    <rPh sb="13" eb="15">
      <t>ジギョウ</t>
    </rPh>
    <rPh sb="15" eb="17">
      <t>ジッシ</t>
    </rPh>
    <rPh sb="19" eb="22">
      <t>オンダンカ</t>
    </rPh>
    <rPh sb="22" eb="24">
      <t>タイサク</t>
    </rPh>
    <rPh sb="25" eb="26">
      <t>カン</t>
    </rPh>
    <rPh sb="28" eb="30">
      <t>ジョウホウ</t>
    </rPh>
    <rPh sb="31" eb="32">
      <t>ショク</t>
    </rPh>
    <rPh sb="32" eb="33">
      <t>イン</t>
    </rPh>
    <rPh sb="34" eb="36">
      <t>ジュウミン</t>
    </rPh>
    <rPh sb="36" eb="37">
      <t>ム</t>
    </rPh>
    <rPh sb="39" eb="41">
      <t>シュウチ</t>
    </rPh>
    <phoneticPr fontId="2"/>
  </si>
  <si>
    <t>○昭和町店、横尾店、東長崎店、日野店、黒髪店、早岐店、大野店、諫早店、久山台店、大村店、
 　時津店、長与店、愛野店、有家店に共通
　　・種々の節電対策を実施
○大宮店、川棚店
　　・省エネ型ショーケース、LED照明導入による省エネ化</t>
    <rPh sb="1" eb="5">
      <t>ショウワチョウテン</t>
    </rPh>
    <rPh sb="10" eb="11">
      <t>ヒガシ</t>
    </rPh>
    <rPh sb="11" eb="14">
      <t>ナガサキテン</t>
    </rPh>
    <rPh sb="15" eb="17">
      <t>ヒノ</t>
    </rPh>
    <rPh sb="17" eb="18">
      <t>ミセ</t>
    </rPh>
    <rPh sb="19" eb="21">
      <t>クロカミ</t>
    </rPh>
    <rPh sb="21" eb="22">
      <t>ミセ</t>
    </rPh>
    <rPh sb="27" eb="30">
      <t>オオノテン</t>
    </rPh>
    <rPh sb="35" eb="37">
      <t>クヤマ</t>
    </rPh>
    <rPh sb="37" eb="38">
      <t>ダイ</t>
    </rPh>
    <rPh sb="38" eb="39">
      <t>ミセ</t>
    </rPh>
    <rPh sb="40" eb="43">
      <t>オオムラテン</t>
    </rPh>
    <rPh sb="47" eb="49">
      <t>トギツ</t>
    </rPh>
    <rPh sb="49" eb="50">
      <t>テン</t>
    </rPh>
    <rPh sb="51" eb="53">
      <t>ナガヨ</t>
    </rPh>
    <rPh sb="53" eb="54">
      <t>ミセ</t>
    </rPh>
    <rPh sb="55" eb="57">
      <t>アイノ</t>
    </rPh>
    <rPh sb="57" eb="58">
      <t>ミセ</t>
    </rPh>
    <rPh sb="59" eb="61">
      <t>アリエ</t>
    </rPh>
    <rPh sb="61" eb="62">
      <t>ミセ</t>
    </rPh>
    <rPh sb="63" eb="65">
      <t>キョウツウ</t>
    </rPh>
    <rPh sb="69" eb="70">
      <t>シュ</t>
    </rPh>
    <rPh sb="72" eb="74">
      <t>セツデン</t>
    </rPh>
    <rPh sb="74" eb="76">
      <t>タイサク</t>
    </rPh>
    <rPh sb="77" eb="79">
      <t>ジッシ</t>
    </rPh>
    <rPh sb="81" eb="83">
      <t>オオミヤ</t>
    </rPh>
    <rPh sb="83" eb="84">
      <t>ミセ</t>
    </rPh>
    <rPh sb="85" eb="87">
      <t>カワタナ</t>
    </rPh>
    <rPh sb="87" eb="88">
      <t>ミセ</t>
    </rPh>
    <rPh sb="92" eb="93">
      <t>ショウ</t>
    </rPh>
    <rPh sb="95" eb="96">
      <t>ガタ</t>
    </rPh>
    <rPh sb="106" eb="108">
      <t>ショウメイ</t>
    </rPh>
    <rPh sb="108" eb="110">
      <t>ドウニュウ</t>
    </rPh>
    <rPh sb="113" eb="114">
      <t>ショウ</t>
    </rPh>
    <rPh sb="116" eb="117">
      <t>カ</t>
    </rPh>
    <phoneticPr fontId="2"/>
  </si>
  <si>
    <t>株式会社　シーヴイテック九州</t>
    <rPh sb="0" eb="2">
      <t>カブシキ</t>
    </rPh>
    <rPh sb="2" eb="4">
      <t>カイシャ</t>
    </rPh>
    <rPh sb="12" eb="14">
      <t>キュウシュウ</t>
    </rPh>
    <phoneticPr fontId="2"/>
  </si>
  <si>
    <t>佐世保市小佐々町黒石３３２－１</t>
    <rPh sb="0" eb="3">
      <t>サセボ</t>
    </rPh>
    <rPh sb="3" eb="4">
      <t>シ</t>
    </rPh>
    <rPh sb="4" eb="8">
      <t>コサザチョウ</t>
    </rPh>
    <rPh sb="8" eb="10">
      <t>クロイシ</t>
    </rPh>
    <phoneticPr fontId="2"/>
  </si>
  <si>
    <t>自動車用無段変速機（CVT）の金属ベルトの製造・販売</t>
    <rPh sb="0" eb="4">
      <t>ジドウシャヨウ</t>
    </rPh>
    <rPh sb="4" eb="6">
      <t>ムダン</t>
    </rPh>
    <rPh sb="6" eb="9">
      <t>ヘンソクキ</t>
    </rPh>
    <rPh sb="15" eb="17">
      <t>キンゾク</t>
    </rPh>
    <rPh sb="21" eb="23">
      <t>セイゾウ</t>
    </rPh>
    <rPh sb="24" eb="26">
      <t>ハンバイ</t>
    </rPh>
    <phoneticPr fontId="2"/>
  </si>
  <si>
    <t>857-0401</t>
    <phoneticPr fontId="2"/>
  </si>
  <si>
    <r>
      <t>ソニーセミコンダクタマニュファクチャリング　株式会社</t>
    </r>
    <r>
      <rPr>
        <sz val="11"/>
        <rFont val="ＭＳ Ｐゴシック"/>
        <family val="3"/>
        <charset val="128"/>
      </rPr>
      <t>（長崎テクノロジーセンター）</t>
    </r>
    <rPh sb="22" eb="26">
      <t>カブシキガイシャ</t>
    </rPh>
    <rPh sb="27" eb="29">
      <t>ナガサキ</t>
    </rPh>
    <phoneticPr fontId="2"/>
  </si>
  <si>
    <t>R1～R3</t>
    <phoneticPr fontId="2"/>
  </si>
  <si>
    <t>①工場照明のLED化、空調機の更新、乾燥炉の熱交換機更新（４台）　②コンプレッサーの稼動管理（日常稼働台数削減、休日・連休稼働台数管理、ほか ）　③照明、OA機器、空調の管理強化、工場設備機械の管理強化　④省エネパトロール実施による無駄排除及び省エネ意識の高揚</t>
    <phoneticPr fontId="2"/>
  </si>
  <si>
    <t>①昼休みの電燈消灯　②エアコン温度、運転の適正管理</t>
    <rPh sb="1" eb="3">
      <t>ヒルヤス</t>
    </rPh>
    <rPh sb="5" eb="7">
      <t>デントウ</t>
    </rPh>
    <rPh sb="7" eb="9">
      <t>ショウトウ</t>
    </rPh>
    <rPh sb="15" eb="17">
      <t>オンド</t>
    </rPh>
    <rPh sb="18" eb="20">
      <t>ウンテン</t>
    </rPh>
    <rPh sb="21" eb="23">
      <t>テキセイ</t>
    </rPh>
    <rPh sb="23" eb="25">
      <t>カンリ</t>
    </rPh>
    <phoneticPr fontId="2"/>
  </si>
  <si>
    <t>①高効率ボイラー・冷凍機を優先的に運転し燃料及び電力量を低減　②生産性（良品率・取得率等）を改善活動により向上し生産量の増加　③設備の省電力化（各設備の高効率型式への更新等）</t>
    <rPh sb="40" eb="42">
      <t>シュトク</t>
    </rPh>
    <phoneticPr fontId="2"/>
  </si>
  <si>
    <t>東京都目黒区東が丘２－５－２１</t>
    <rPh sb="0" eb="3">
      <t>トウキョウト</t>
    </rPh>
    <rPh sb="3" eb="6">
      <t>メグロク</t>
    </rPh>
    <rPh sb="6" eb="9">
      <t>ヒガシガオカ</t>
    </rPh>
    <phoneticPr fontId="2"/>
  </si>
  <si>
    <t>福岡県大野城市山田５－３－１</t>
    <rPh sb="0" eb="3">
      <t>フクオカケン</t>
    </rPh>
    <rPh sb="3" eb="7">
      <t>オオノジョウシ</t>
    </rPh>
    <rPh sb="7" eb="9">
      <t>ヤマダ</t>
    </rPh>
    <phoneticPr fontId="2"/>
  </si>
  <si>
    <r>
      <t>日本赤十字社　</t>
    </r>
    <r>
      <rPr>
        <sz val="11"/>
        <rFont val="ＭＳ Ｐゴシック"/>
        <family val="3"/>
        <charset val="128"/>
      </rPr>
      <t>長崎県支部</t>
    </r>
    <rPh sb="0" eb="2">
      <t>ニホン</t>
    </rPh>
    <rPh sb="2" eb="6">
      <t>セキジュウジシャ</t>
    </rPh>
    <rPh sb="7" eb="10">
      <t>ナガサキケン</t>
    </rPh>
    <rPh sb="10" eb="12">
      <t>シブ</t>
    </rPh>
    <phoneticPr fontId="2"/>
  </si>
  <si>
    <t>長崎市茂里町３－１５</t>
    <rPh sb="0" eb="3">
      <t>ナガサキシ</t>
    </rPh>
    <rPh sb="3" eb="6">
      <t>モリマチ</t>
    </rPh>
    <phoneticPr fontId="2"/>
  </si>
  <si>
    <t>852-8104</t>
    <phoneticPr fontId="2"/>
  </si>
  <si>
    <r>
      <t>ダイヤソルト　株式会社　</t>
    </r>
    <r>
      <rPr>
        <sz val="11"/>
        <rFont val="ＭＳ Ｐゴシック"/>
        <family val="3"/>
        <charset val="128"/>
      </rPr>
      <t>（崎戸工場）</t>
    </r>
    <rPh sb="7" eb="11">
      <t>カブシキガイシャ</t>
    </rPh>
    <rPh sb="13" eb="15">
      <t>サキト</t>
    </rPh>
    <rPh sb="15" eb="17">
      <t>コウジョウ</t>
    </rPh>
    <phoneticPr fontId="2"/>
  </si>
  <si>
    <t>①冷温水一次ポンプのインバータ化　②ダウンライトのLED化</t>
    <rPh sb="1" eb="2">
      <t>レイ</t>
    </rPh>
    <rPh sb="2" eb="4">
      <t>オンスイ</t>
    </rPh>
    <rPh sb="4" eb="6">
      <t>イチジ</t>
    </rPh>
    <rPh sb="15" eb="16">
      <t>カ</t>
    </rPh>
    <rPh sb="28" eb="29">
      <t>カ</t>
    </rPh>
    <phoneticPr fontId="2"/>
  </si>
  <si>
    <t>①設備導入・更新時に高効率機器を採用（空調設備等）　②構内蛍光灯・水銀灯をLED灯に更新　③製造歩留まり改善によるエネルギー原単位の削減</t>
    <rPh sb="1" eb="3">
      <t>セツビ</t>
    </rPh>
    <rPh sb="3" eb="5">
      <t>ドウニュウ</t>
    </rPh>
    <rPh sb="6" eb="9">
      <t>コウシンジ</t>
    </rPh>
    <rPh sb="10" eb="13">
      <t>コウコウリツ</t>
    </rPh>
    <rPh sb="13" eb="15">
      <t>キキ</t>
    </rPh>
    <rPh sb="16" eb="18">
      <t>サイヨウ</t>
    </rPh>
    <rPh sb="19" eb="21">
      <t>クウチョウ</t>
    </rPh>
    <rPh sb="21" eb="23">
      <t>セツビ</t>
    </rPh>
    <rPh sb="23" eb="24">
      <t>トウ</t>
    </rPh>
    <rPh sb="27" eb="29">
      <t>コウナイ</t>
    </rPh>
    <rPh sb="29" eb="32">
      <t>ケイコウトウ</t>
    </rPh>
    <rPh sb="33" eb="36">
      <t>スイギントウ</t>
    </rPh>
    <rPh sb="40" eb="41">
      <t>トウ</t>
    </rPh>
    <rPh sb="42" eb="44">
      <t>コウシン</t>
    </rPh>
    <rPh sb="46" eb="48">
      <t>セイゾウ</t>
    </rPh>
    <rPh sb="48" eb="50">
      <t>ブド</t>
    </rPh>
    <rPh sb="52" eb="54">
      <t>カイゼン</t>
    </rPh>
    <rPh sb="62" eb="65">
      <t>ゲンタンイ</t>
    </rPh>
    <rPh sb="66" eb="68">
      <t>サクゲン</t>
    </rPh>
    <phoneticPr fontId="2"/>
  </si>
  <si>
    <t>①空調機の温度管理　②照明機器のこまめな電源オフ　③消費エネルギーの多い設備（空調機や公用車等）の更新時に省エネを考慮した選定</t>
    <rPh sb="1" eb="4">
      <t>クウチョウキ</t>
    </rPh>
    <rPh sb="5" eb="7">
      <t>オンド</t>
    </rPh>
    <rPh sb="7" eb="9">
      <t>カンリ</t>
    </rPh>
    <rPh sb="11" eb="13">
      <t>ショウメイ</t>
    </rPh>
    <rPh sb="13" eb="15">
      <t>キキ</t>
    </rPh>
    <rPh sb="20" eb="22">
      <t>デンゲン</t>
    </rPh>
    <rPh sb="26" eb="28">
      <t>ショウヒ</t>
    </rPh>
    <rPh sb="34" eb="35">
      <t>オオ</t>
    </rPh>
    <rPh sb="36" eb="38">
      <t>セツビ</t>
    </rPh>
    <rPh sb="39" eb="42">
      <t>クウチョウキ</t>
    </rPh>
    <rPh sb="43" eb="47">
      <t>コウヨウシャナド</t>
    </rPh>
    <rPh sb="49" eb="52">
      <t>コウシンジ</t>
    </rPh>
    <rPh sb="53" eb="54">
      <t>ショウ</t>
    </rPh>
    <rPh sb="57" eb="59">
      <t>コウリョ</t>
    </rPh>
    <rPh sb="61" eb="63">
      <t>センテイ</t>
    </rPh>
    <phoneticPr fontId="2"/>
  </si>
  <si>
    <t>R1～R3</t>
  </si>
  <si>
    <t>R1～R3</t>
    <phoneticPr fontId="2"/>
  </si>
  <si>
    <t>液晶フィルム研究・開発・製造</t>
    <rPh sb="0" eb="2">
      <t>エキショウ</t>
    </rPh>
    <rPh sb="6" eb="8">
      <t>ケンキュウ</t>
    </rPh>
    <rPh sb="9" eb="11">
      <t>カイハツ</t>
    </rPh>
    <rPh sb="12" eb="14">
      <t>セイゾウ</t>
    </rPh>
    <phoneticPr fontId="2"/>
  </si>
  <si>
    <t>R1～R3</t>
    <phoneticPr fontId="2"/>
  </si>
  <si>
    <t>大村市雄ヶ原町１３１３－１６８</t>
    <phoneticPr fontId="2"/>
  </si>
  <si>
    <t>①冷暖房温度等、電気使用管理の徹底　②公用車のエコカーへの更新等</t>
    <rPh sb="1" eb="4">
      <t>レイダンボウ</t>
    </rPh>
    <rPh sb="4" eb="7">
      <t>オンドトウ</t>
    </rPh>
    <rPh sb="8" eb="10">
      <t>デンキ</t>
    </rPh>
    <rPh sb="10" eb="12">
      <t>シヨウ</t>
    </rPh>
    <rPh sb="12" eb="14">
      <t>カンリ</t>
    </rPh>
    <rPh sb="15" eb="17">
      <t>テッテイ</t>
    </rPh>
    <rPh sb="19" eb="22">
      <t>コウヨウシャ</t>
    </rPh>
    <rPh sb="29" eb="32">
      <t>コウシントウ</t>
    </rPh>
    <phoneticPr fontId="2"/>
  </si>
  <si>
    <t>①店内照明のLEDへの改修　②空調機のタイムスケジュール管理による間欠運転　③自販機の省エネ設定及び取替</t>
    <phoneticPr fontId="2"/>
  </si>
  <si>
    <t>①照明の消灯　②空調の温度管理（夏季28℃、冬季18℃）　③電源機器の未使用時電源オフ　④コピー機の省エネモード設定等　⑤空調機器の更新　⑥照明のLED化　⑦車両の買替</t>
    <rPh sb="1" eb="3">
      <t>ショウメイ</t>
    </rPh>
    <rPh sb="4" eb="6">
      <t>ショウトウ</t>
    </rPh>
    <rPh sb="8" eb="10">
      <t>クウチョウ</t>
    </rPh>
    <rPh sb="11" eb="15">
      <t>オンドカンリ</t>
    </rPh>
    <rPh sb="16" eb="18">
      <t>カキ</t>
    </rPh>
    <rPh sb="22" eb="24">
      <t>トウキ</t>
    </rPh>
    <rPh sb="30" eb="32">
      <t>デンゲン</t>
    </rPh>
    <rPh sb="32" eb="34">
      <t>キキ</t>
    </rPh>
    <rPh sb="35" eb="39">
      <t>ミシヨウジ</t>
    </rPh>
    <rPh sb="39" eb="41">
      <t>デンゲン</t>
    </rPh>
    <rPh sb="48" eb="49">
      <t>キ</t>
    </rPh>
    <rPh sb="50" eb="51">
      <t>ショウ</t>
    </rPh>
    <rPh sb="56" eb="59">
      <t>セッテイナド</t>
    </rPh>
    <rPh sb="61" eb="63">
      <t>クウチョウ</t>
    </rPh>
    <rPh sb="63" eb="65">
      <t>キキ</t>
    </rPh>
    <rPh sb="66" eb="68">
      <t>コウシン</t>
    </rPh>
    <rPh sb="70" eb="72">
      <t>ショウメイ</t>
    </rPh>
    <rPh sb="76" eb="77">
      <t>カ</t>
    </rPh>
    <rPh sb="79" eb="81">
      <t>シャリョウ</t>
    </rPh>
    <rPh sb="82" eb="83">
      <t>バイ</t>
    </rPh>
    <rPh sb="83" eb="84">
      <t>タイ</t>
    </rPh>
    <phoneticPr fontId="2"/>
  </si>
  <si>
    <t>①アイドリングストップ　②地球温暖化防止啓発活動　③節水等　④事務部門温度管理の徹底（夏期28℃、冬期20℃）</t>
    <rPh sb="13" eb="15">
      <t>チキュウ</t>
    </rPh>
    <rPh sb="15" eb="18">
      <t>オンダンカ</t>
    </rPh>
    <rPh sb="18" eb="20">
      <t>ボウシ</t>
    </rPh>
    <rPh sb="20" eb="22">
      <t>ケイハツ</t>
    </rPh>
    <rPh sb="22" eb="24">
      <t>カツドウ</t>
    </rPh>
    <rPh sb="26" eb="28">
      <t>セッスイ</t>
    </rPh>
    <rPh sb="28" eb="29">
      <t>トウ</t>
    </rPh>
    <rPh sb="31" eb="33">
      <t>ジム</t>
    </rPh>
    <rPh sb="33" eb="35">
      <t>ブモン</t>
    </rPh>
    <rPh sb="35" eb="37">
      <t>オンド</t>
    </rPh>
    <rPh sb="37" eb="39">
      <t>カンリ</t>
    </rPh>
    <rPh sb="40" eb="42">
      <t>テッテイ</t>
    </rPh>
    <rPh sb="43" eb="45">
      <t>カキ</t>
    </rPh>
    <rPh sb="49" eb="51">
      <t>トウキ</t>
    </rPh>
    <phoneticPr fontId="2"/>
  </si>
  <si>
    <t>856-0022</t>
    <phoneticPr fontId="2"/>
  </si>
  <si>
    <t>東そのぎ工場</t>
    <rPh sb="0" eb="1">
      <t>ヒガシ</t>
    </rPh>
    <rPh sb="4" eb="6">
      <t>コウジョウ</t>
    </rPh>
    <phoneticPr fontId="2"/>
  </si>
  <si>
    <t>859-3922</t>
    <phoneticPr fontId="2"/>
  </si>
  <si>
    <t>東彼杵郡東彼杵町八反田郷字胡摩尻５７－２３</t>
    <rPh sb="0" eb="4">
      <t>ヒガシソノギグン</t>
    </rPh>
    <rPh sb="4" eb="8">
      <t>ヒガシソノギチョウ</t>
    </rPh>
    <rPh sb="8" eb="11">
      <t>ハッタンダ</t>
    </rPh>
    <rPh sb="11" eb="12">
      <t>ゴウ</t>
    </rPh>
    <rPh sb="12" eb="13">
      <t>アザ</t>
    </rPh>
    <rPh sb="13" eb="15">
      <t>コマ</t>
    </rPh>
    <rPh sb="15" eb="16">
      <t>シリ</t>
    </rPh>
    <phoneticPr fontId="2"/>
  </si>
  <si>
    <t>電源開発(株)の温室効果ガスの排出量について</t>
    <rPh sb="0" eb="2">
      <t>デンゲン</t>
    </rPh>
    <rPh sb="2" eb="4">
      <t>カイハツ</t>
    </rPh>
    <rPh sb="4" eb="7">
      <t>カブ</t>
    </rPh>
    <rPh sb="8" eb="10">
      <t>オンシツ</t>
    </rPh>
    <rPh sb="10" eb="12">
      <t>コウカ</t>
    </rPh>
    <rPh sb="15" eb="17">
      <t>ハイシュツ</t>
    </rPh>
    <rPh sb="17" eb="18">
      <t>リョウ</t>
    </rPh>
    <phoneticPr fontId="2"/>
  </si>
  <si>
    <t>①デマンド監視装置有効利用　②省エネ器具への切替　③空調機運転時間の適正化　④空調室内機の洗浄</t>
    <rPh sb="5" eb="7">
      <t>カンシ</t>
    </rPh>
    <rPh sb="7" eb="9">
      <t>ソウチ</t>
    </rPh>
    <rPh sb="9" eb="11">
      <t>ユウコウ</t>
    </rPh>
    <rPh sb="11" eb="13">
      <t>リヨウ</t>
    </rPh>
    <rPh sb="15" eb="16">
      <t>ショウ</t>
    </rPh>
    <rPh sb="18" eb="20">
      <t>キグ</t>
    </rPh>
    <rPh sb="22" eb="24">
      <t>キリカエ</t>
    </rPh>
    <rPh sb="26" eb="28">
      <t>クウチョウ</t>
    </rPh>
    <rPh sb="28" eb="29">
      <t>キ</t>
    </rPh>
    <rPh sb="29" eb="31">
      <t>ウンテン</t>
    </rPh>
    <rPh sb="31" eb="33">
      <t>ジカン</t>
    </rPh>
    <rPh sb="34" eb="37">
      <t>テキセイカ</t>
    </rPh>
    <rPh sb="39" eb="41">
      <t>クウチョウ</t>
    </rPh>
    <rPh sb="41" eb="44">
      <t>シツナイキ</t>
    </rPh>
    <rPh sb="45" eb="47">
      <t>センジョウ</t>
    </rPh>
    <phoneticPr fontId="2"/>
  </si>
  <si>
    <t>松浦第一製氷冷凍工場</t>
    <rPh sb="0" eb="2">
      <t>マツウラ</t>
    </rPh>
    <rPh sb="2" eb="4">
      <t>ダイイチ</t>
    </rPh>
    <rPh sb="4" eb="6">
      <t>セイヒョウ</t>
    </rPh>
    <rPh sb="6" eb="8">
      <t>レイトウ</t>
    </rPh>
    <rPh sb="8" eb="10">
      <t>コウジョウ</t>
    </rPh>
    <phoneticPr fontId="2"/>
  </si>
  <si>
    <t>令和元年12月に廃止</t>
    <rPh sb="0" eb="2">
      <t>レイワ</t>
    </rPh>
    <rPh sb="2" eb="4">
      <t>ガンネン</t>
    </rPh>
    <rPh sb="6" eb="7">
      <t>ガツ</t>
    </rPh>
    <rPh sb="8" eb="10">
      <t>ハイシ</t>
    </rPh>
    <phoneticPr fontId="2"/>
  </si>
  <si>
    <t>―</t>
    <phoneticPr fontId="2"/>
  </si>
  <si>
    <t>省エネ意識付け</t>
    <rPh sb="0" eb="1">
      <t>ショウ</t>
    </rPh>
    <rPh sb="3" eb="5">
      <t>イシキ</t>
    </rPh>
    <rPh sb="5" eb="6">
      <t>ヅ</t>
    </rPh>
    <phoneticPr fontId="2"/>
  </si>
  <si>
    <t>R1～R5</t>
    <phoneticPr fontId="2"/>
  </si>
  <si>
    <t>①ボイラ空気比の管理 　②機器取扱いの教育</t>
    <rPh sb="4" eb="6">
      <t>クウキ</t>
    </rPh>
    <rPh sb="6" eb="7">
      <t>ヒ</t>
    </rPh>
    <rPh sb="8" eb="10">
      <t>カンリ</t>
    </rPh>
    <rPh sb="13" eb="15">
      <t>キキ</t>
    </rPh>
    <rPh sb="15" eb="17">
      <t>トリアツカ</t>
    </rPh>
    <rPh sb="19" eb="21">
      <t>キョウイク</t>
    </rPh>
    <phoneticPr fontId="2"/>
  </si>
  <si>
    <r>
      <t>近江鍛工　株式会社</t>
    </r>
    <r>
      <rPr>
        <sz val="11"/>
        <rFont val="ＭＳ Ｐゴシック"/>
        <family val="3"/>
        <charset val="128"/>
      </rPr>
      <t>（長崎工場）</t>
    </r>
    <rPh sb="0" eb="2">
      <t>オウミ</t>
    </rPh>
    <rPh sb="2" eb="3">
      <t>タン</t>
    </rPh>
    <rPh sb="3" eb="4">
      <t>コウ</t>
    </rPh>
    <rPh sb="5" eb="9">
      <t>カブシキガイシャ</t>
    </rPh>
    <rPh sb="10" eb="14">
      <t>ナガサキコウジョウ</t>
    </rPh>
    <phoneticPr fontId="2"/>
  </si>
  <si>
    <r>
      <t>株式会社　ツジデン</t>
    </r>
    <r>
      <rPr>
        <sz val="11"/>
        <rFont val="ＭＳ Ｐゴシック"/>
        <family val="3"/>
        <charset val="128"/>
      </rPr>
      <t>（大村事業所、東そのぎ工場））</t>
    </r>
    <rPh sb="0" eb="2">
      <t>カブシキ</t>
    </rPh>
    <rPh sb="2" eb="4">
      <t>カイシャ</t>
    </rPh>
    <rPh sb="10" eb="12">
      <t>オオムラ</t>
    </rPh>
    <rPh sb="12" eb="14">
      <t>ジギョウ</t>
    </rPh>
    <rPh sb="14" eb="15">
      <t>ショ</t>
    </rPh>
    <rPh sb="16" eb="17">
      <t>ヒガシ</t>
    </rPh>
    <rPh sb="20" eb="22">
      <t>コウジョウ</t>
    </rPh>
    <phoneticPr fontId="2"/>
  </si>
  <si>
    <t>①空調機や什器のフィルター清掃　②新店、改装店に対する複合冷凍機、店内調光設備の導入　③店舗あて環境教育リーフレットによる省エネ教育実施　④太陽光発電設備による再生可能エネルギー（電力）の供給</t>
    <rPh sb="1" eb="3">
      <t>クウチョウ</t>
    </rPh>
    <rPh sb="3" eb="4">
      <t>キ</t>
    </rPh>
    <rPh sb="5" eb="7">
      <t>ジュウキ</t>
    </rPh>
    <rPh sb="13" eb="15">
      <t>セイソウ</t>
    </rPh>
    <rPh sb="17" eb="19">
      <t>シンテン</t>
    </rPh>
    <rPh sb="20" eb="22">
      <t>カイソウ</t>
    </rPh>
    <rPh sb="22" eb="23">
      <t>テン</t>
    </rPh>
    <rPh sb="24" eb="25">
      <t>タイ</t>
    </rPh>
    <rPh sb="27" eb="29">
      <t>フクゴウ</t>
    </rPh>
    <rPh sb="29" eb="32">
      <t>レイトウキ</t>
    </rPh>
    <rPh sb="33" eb="37">
      <t>テンナイチョウコウ</t>
    </rPh>
    <rPh sb="37" eb="39">
      <t>セツビ</t>
    </rPh>
    <rPh sb="40" eb="42">
      <t>ドウニュウ</t>
    </rPh>
    <rPh sb="44" eb="46">
      <t>テンポ</t>
    </rPh>
    <rPh sb="48" eb="50">
      <t>カンキョウ</t>
    </rPh>
    <rPh sb="50" eb="52">
      <t>キョウイク</t>
    </rPh>
    <rPh sb="61" eb="62">
      <t>ショウ</t>
    </rPh>
    <rPh sb="64" eb="66">
      <t>キョウイク</t>
    </rPh>
    <rPh sb="66" eb="68">
      <t>ジッシ</t>
    </rPh>
    <rPh sb="70" eb="73">
      <t>タイヨウコウ</t>
    </rPh>
    <rPh sb="73" eb="75">
      <t>ハツデン</t>
    </rPh>
    <rPh sb="75" eb="77">
      <t>セツビ</t>
    </rPh>
    <rPh sb="80" eb="82">
      <t>サイセイ</t>
    </rPh>
    <rPh sb="82" eb="84">
      <t>カノウ</t>
    </rPh>
    <rPh sb="90" eb="92">
      <t>デンリョク</t>
    </rPh>
    <rPh sb="94" eb="96">
      <t>キョウキュウ</t>
    </rPh>
    <phoneticPr fontId="2"/>
  </si>
  <si>
    <t>①工場内温度管理の徹底（夏季２６℃、冬季２０℃、断熱対策強化）　②省エネルギータイプの照明設備の導入（LED化等）</t>
    <rPh sb="1" eb="4">
      <t>コウジョウナイ</t>
    </rPh>
    <rPh sb="4" eb="6">
      <t>オンド</t>
    </rPh>
    <rPh sb="6" eb="8">
      <t>カンリ</t>
    </rPh>
    <rPh sb="9" eb="11">
      <t>テッテイ</t>
    </rPh>
    <rPh sb="12" eb="14">
      <t>カキ</t>
    </rPh>
    <rPh sb="18" eb="20">
      <t>トウキ</t>
    </rPh>
    <rPh sb="24" eb="26">
      <t>ダンネツ</t>
    </rPh>
    <rPh sb="26" eb="28">
      <t>タイサク</t>
    </rPh>
    <rPh sb="28" eb="30">
      <t>キョウカ</t>
    </rPh>
    <rPh sb="33" eb="34">
      <t>ショウ</t>
    </rPh>
    <rPh sb="43" eb="45">
      <t>ショウメイ</t>
    </rPh>
    <rPh sb="45" eb="47">
      <t>セツビ</t>
    </rPh>
    <rPh sb="48" eb="50">
      <t>ドウニュウ</t>
    </rPh>
    <rPh sb="54" eb="55">
      <t>カ</t>
    </rPh>
    <rPh sb="55" eb="56">
      <t>トウ</t>
    </rPh>
    <phoneticPr fontId="2"/>
  </si>
  <si>
    <t>①定期修繕による設備の性能維持　②客先稼働率に応じた生産運転調整</t>
    <rPh sb="1" eb="3">
      <t>テイキ</t>
    </rPh>
    <rPh sb="3" eb="5">
      <t>シュウゼン</t>
    </rPh>
    <rPh sb="8" eb="10">
      <t>セツビ</t>
    </rPh>
    <rPh sb="11" eb="13">
      <t>セイノウ</t>
    </rPh>
    <rPh sb="13" eb="15">
      <t>イジ</t>
    </rPh>
    <rPh sb="17" eb="18">
      <t>キャク</t>
    </rPh>
    <rPh sb="18" eb="19">
      <t>サキ</t>
    </rPh>
    <rPh sb="19" eb="21">
      <t>カドウ</t>
    </rPh>
    <rPh sb="21" eb="22">
      <t>リツ</t>
    </rPh>
    <rPh sb="23" eb="24">
      <t>オウ</t>
    </rPh>
    <rPh sb="26" eb="28">
      <t>セイサン</t>
    </rPh>
    <rPh sb="28" eb="30">
      <t>ウンテン</t>
    </rPh>
    <rPh sb="30" eb="32">
      <t>チョウセイ</t>
    </rPh>
    <phoneticPr fontId="2"/>
  </si>
  <si>
    <t>空調設定温度２８℃、こまめな消灯等による温室効果ガス排出削減</t>
    <rPh sb="0" eb="2">
      <t>クウチョウ</t>
    </rPh>
    <rPh sb="2" eb="4">
      <t>セッテイ</t>
    </rPh>
    <rPh sb="4" eb="6">
      <t>オンド</t>
    </rPh>
    <rPh sb="14" eb="16">
      <t>ショウトウ</t>
    </rPh>
    <rPh sb="16" eb="17">
      <t>トウ</t>
    </rPh>
    <rPh sb="20" eb="22">
      <t>オンシツ</t>
    </rPh>
    <rPh sb="22" eb="24">
      <t>コウカ</t>
    </rPh>
    <rPh sb="26" eb="28">
      <t>ハイシュツ</t>
    </rPh>
    <rPh sb="28" eb="30">
      <t>サクゲン</t>
    </rPh>
    <phoneticPr fontId="2"/>
  </si>
  <si>
    <t>R2～R4</t>
    <phoneticPr fontId="2"/>
  </si>
  <si>
    <t>令和4年度</t>
    <rPh sb="0" eb="2">
      <t>レイワ</t>
    </rPh>
    <rPh sb="3" eb="5">
      <t>ネンド</t>
    </rPh>
    <phoneticPr fontId="2"/>
  </si>
  <si>
    <t>削減目標を達成するため令和2年度に講じた措置</t>
    <phoneticPr fontId="2"/>
  </si>
  <si>
    <t xml:space="preserve">○松浦第一製氷冷凍工場、松浦第二冷凍工場、松浦第三製氷冷凍工場、相浦冷蔵庫、水産加工場に共通
　　・メンテナンスによるエネルギーロスの低減
</t>
    <rPh sb="1" eb="3">
      <t>マツウラ</t>
    </rPh>
    <rPh sb="3" eb="5">
      <t>ダイイチ</t>
    </rPh>
    <rPh sb="5" eb="7">
      <t>セイヒョウ</t>
    </rPh>
    <rPh sb="7" eb="9">
      <t>レイトウ</t>
    </rPh>
    <rPh sb="9" eb="11">
      <t>コウジョウ</t>
    </rPh>
    <rPh sb="12" eb="20">
      <t>マツウラダイニレイトウコウジョウ</t>
    </rPh>
    <rPh sb="21" eb="23">
      <t>マツウラ</t>
    </rPh>
    <rPh sb="23" eb="24">
      <t>ダイ</t>
    </rPh>
    <rPh sb="24" eb="25">
      <t>サン</t>
    </rPh>
    <rPh sb="25" eb="27">
      <t>セイヒョウ</t>
    </rPh>
    <rPh sb="27" eb="29">
      <t>レイトウ</t>
    </rPh>
    <rPh sb="29" eb="31">
      <t>コウジョウ</t>
    </rPh>
    <rPh sb="32" eb="34">
      <t>アイノウラ</t>
    </rPh>
    <rPh sb="34" eb="37">
      <t>レイゾウコ</t>
    </rPh>
    <rPh sb="38" eb="40">
      <t>スイサン</t>
    </rPh>
    <rPh sb="40" eb="42">
      <t>カコウ</t>
    </rPh>
    <rPh sb="42" eb="43">
      <t>ジョウ</t>
    </rPh>
    <rPh sb="44" eb="46">
      <t>キョウツウ</t>
    </rPh>
    <rPh sb="67" eb="69">
      <t>テイゲン</t>
    </rPh>
    <phoneticPr fontId="2"/>
  </si>
  <si>
    <t>令和元年12月製氷貯氷設備・凍結設備竣工</t>
    <rPh sb="0" eb="2">
      <t>レイワ</t>
    </rPh>
    <rPh sb="2" eb="3">
      <t>ガン</t>
    </rPh>
    <rPh sb="3" eb="4">
      <t>ネン</t>
    </rPh>
    <rPh sb="6" eb="7">
      <t>ツキ</t>
    </rPh>
    <rPh sb="7" eb="9">
      <t>セイヒョウ</t>
    </rPh>
    <rPh sb="9" eb="10">
      <t>チョ</t>
    </rPh>
    <rPh sb="10" eb="11">
      <t>コオリ</t>
    </rPh>
    <rPh sb="11" eb="13">
      <t>セツビ</t>
    </rPh>
    <rPh sb="14" eb="16">
      <t>トウケツ</t>
    </rPh>
    <rPh sb="16" eb="18">
      <t>セツビ</t>
    </rPh>
    <rPh sb="18" eb="20">
      <t>シュンコウ</t>
    </rPh>
    <phoneticPr fontId="2"/>
  </si>
  <si>
    <t>令和元年12月製氷貯氷設備・凍結設備竣工。</t>
    <rPh sb="0" eb="2">
      <t>レイワ</t>
    </rPh>
    <rPh sb="2" eb="3">
      <t>ガン</t>
    </rPh>
    <rPh sb="3" eb="4">
      <t>ネン</t>
    </rPh>
    <rPh sb="6" eb="7">
      <t>ツキ</t>
    </rPh>
    <rPh sb="7" eb="9">
      <t>セイヒョウ</t>
    </rPh>
    <rPh sb="9" eb="10">
      <t>チョ</t>
    </rPh>
    <rPh sb="10" eb="11">
      <t>コオリ</t>
    </rPh>
    <rPh sb="11" eb="13">
      <t>セツビ</t>
    </rPh>
    <rPh sb="14" eb="16">
      <t>トウケツ</t>
    </rPh>
    <rPh sb="16" eb="18">
      <t>セツビ</t>
    </rPh>
    <rPh sb="18" eb="20">
      <t>シュンコウ</t>
    </rPh>
    <phoneticPr fontId="2"/>
  </si>
  <si>
    <t>①ＬＥＤタイプの照明設備導入②高効率モーター、変圧器への更新</t>
    <rPh sb="8" eb="10">
      <t>ショウメイ</t>
    </rPh>
    <rPh sb="10" eb="12">
      <t>セツビ</t>
    </rPh>
    <rPh sb="12" eb="14">
      <t>ドウニュウ</t>
    </rPh>
    <rPh sb="15" eb="18">
      <t>コウコウリツ</t>
    </rPh>
    <rPh sb="23" eb="26">
      <t>ヘンアツキ</t>
    </rPh>
    <rPh sb="28" eb="30">
      <t>コウシン</t>
    </rPh>
    <phoneticPr fontId="2"/>
  </si>
  <si>
    <t>①専門業者との業務連携による省エネチューニング　②店舗改装による省エネ機器への入替　③フロン漏えい管理を徹底、必要に応じ冷設機器の入替え　④電子マップシステムを活用した配達ルートの見直しにより配達効率アップ　⑤車両毎の燃料使用量の記録及び確認の徹底　⑥統合マネジメント推進委員会で目標数値に対する取組内容を毎月確認</t>
    <rPh sb="1" eb="3">
      <t>センモン</t>
    </rPh>
    <rPh sb="3" eb="5">
      <t>ギョウシャ</t>
    </rPh>
    <rPh sb="7" eb="9">
      <t>ギョウム</t>
    </rPh>
    <rPh sb="9" eb="11">
      <t>レンケイ</t>
    </rPh>
    <rPh sb="14" eb="15">
      <t>ショウ</t>
    </rPh>
    <rPh sb="25" eb="27">
      <t>テンポ</t>
    </rPh>
    <rPh sb="27" eb="29">
      <t>カイソウ</t>
    </rPh>
    <rPh sb="32" eb="33">
      <t>ショウ</t>
    </rPh>
    <rPh sb="35" eb="37">
      <t>キキ</t>
    </rPh>
    <rPh sb="46" eb="47">
      <t>ロウ</t>
    </rPh>
    <rPh sb="55" eb="57">
      <t>ヒツヨウ</t>
    </rPh>
    <rPh sb="58" eb="59">
      <t>オウ</t>
    </rPh>
    <rPh sb="60" eb="61">
      <t>レイ</t>
    </rPh>
    <phoneticPr fontId="2"/>
  </si>
  <si>
    <t>重油使用量の削減</t>
    <rPh sb="0" eb="2">
      <t>ジュウユ</t>
    </rPh>
    <rPh sb="2" eb="5">
      <t>シヨウリョウ</t>
    </rPh>
    <rPh sb="6" eb="8">
      <t>サクゲン</t>
    </rPh>
    <phoneticPr fontId="2"/>
  </si>
  <si>
    <t>西日本電信電話　株式会社　（長崎支店）</t>
    <rPh sb="0" eb="1">
      <t>ニシ</t>
    </rPh>
    <rPh sb="1" eb="3">
      <t>ニホン</t>
    </rPh>
    <rPh sb="3" eb="5">
      <t>デンシン</t>
    </rPh>
    <rPh sb="5" eb="7">
      <t>デンワ</t>
    </rPh>
    <rPh sb="8" eb="12">
      <t>カブシキガイシャ</t>
    </rPh>
    <rPh sb="14" eb="16">
      <t>ナガサキ</t>
    </rPh>
    <rPh sb="16" eb="18">
      <t>シテン</t>
    </rPh>
    <phoneticPr fontId="2"/>
  </si>
  <si>
    <t>①施設の効率化運転によるエネルギー使用量の削減　②空調、照明、給排気設備の省エネ運転　③デマンド監視装置による電力量の管理　④環境教育の一環として、約1826人の施設見学者にごみ減量化・リサイクル等の広報を行った。</t>
    <rPh sb="1" eb="3">
      <t>シセツ</t>
    </rPh>
    <rPh sb="4" eb="7">
      <t>コウリツカ</t>
    </rPh>
    <rPh sb="7" eb="9">
      <t>ウンテン</t>
    </rPh>
    <rPh sb="17" eb="19">
      <t>シヨウ</t>
    </rPh>
    <rPh sb="19" eb="20">
      <t>リョウ</t>
    </rPh>
    <rPh sb="21" eb="23">
      <t>サクゲン</t>
    </rPh>
    <rPh sb="25" eb="27">
      <t>クウチョウ</t>
    </rPh>
    <rPh sb="28" eb="30">
      <t>ショウメイ</t>
    </rPh>
    <rPh sb="31" eb="32">
      <t>キュウ</t>
    </rPh>
    <rPh sb="32" eb="34">
      <t>ハイキ</t>
    </rPh>
    <rPh sb="34" eb="36">
      <t>セツビ</t>
    </rPh>
    <rPh sb="37" eb="38">
      <t>ショウ</t>
    </rPh>
    <rPh sb="40" eb="42">
      <t>ウンテン</t>
    </rPh>
    <rPh sb="48" eb="50">
      <t>カンシ</t>
    </rPh>
    <rPh sb="50" eb="52">
      <t>ソウチ</t>
    </rPh>
    <rPh sb="55" eb="57">
      <t>デンリョク</t>
    </rPh>
    <rPh sb="57" eb="58">
      <t>リョウ</t>
    </rPh>
    <rPh sb="59" eb="61">
      <t>カンリ</t>
    </rPh>
    <rPh sb="63" eb="65">
      <t>カンキョウ</t>
    </rPh>
    <rPh sb="65" eb="67">
      <t>キョウイク</t>
    </rPh>
    <rPh sb="68" eb="70">
      <t>イッカン</t>
    </rPh>
    <rPh sb="74" eb="75">
      <t>ヤク</t>
    </rPh>
    <rPh sb="79" eb="80">
      <t>ニン</t>
    </rPh>
    <rPh sb="81" eb="83">
      <t>シセツ</t>
    </rPh>
    <rPh sb="83" eb="86">
      <t>ケンガクシャ</t>
    </rPh>
    <rPh sb="100" eb="102">
      <t>コウホウ</t>
    </rPh>
    <rPh sb="103" eb="104">
      <t>イ</t>
    </rPh>
    <phoneticPr fontId="2"/>
  </si>
  <si>
    <t>令和元年度</t>
    <rPh sb="0" eb="2">
      <t>レイワ</t>
    </rPh>
    <rPh sb="2" eb="3">
      <t>ゲン</t>
    </rPh>
    <rPh sb="3" eb="5">
      <t>ネンド</t>
    </rPh>
    <phoneticPr fontId="2"/>
  </si>
  <si>
    <t>令和４年度</t>
    <rPh sb="0" eb="2">
      <t>レイワ</t>
    </rPh>
    <rPh sb="3" eb="5">
      <t>ネンド</t>
    </rPh>
    <phoneticPr fontId="2"/>
  </si>
  <si>
    <t>①事務所等の空調温度設定を夏場28℃、冬場20℃にすることで空調消費電力を低減　②照明器具の更新の際はLED等を検討</t>
    <rPh sb="1" eb="3">
      <t>ジム</t>
    </rPh>
    <rPh sb="3" eb="4">
      <t>ショ</t>
    </rPh>
    <rPh sb="4" eb="5">
      <t>トウ</t>
    </rPh>
    <rPh sb="6" eb="8">
      <t>クウチョウ</t>
    </rPh>
    <rPh sb="8" eb="10">
      <t>オンド</t>
    </rPh>
    <rPh sb="10" eb="12">
      <t>セッテイ</t>
    </rPh>
    <rPh sb="13" eb="15">
      <t>ナツバ</t>
    </rPh>
    <rPh sb="19" eb="21">
      <t>フユバ</t>
    </rPh>
    <rPh sb="30" eb="32">
      <t>クウチョウ</t>
    </rPh>
    <rPh sb="32" eb="34">
      <t>ショウヒ</t>
    </rPh>
    <rPh sb="34" eb="36">
      <t>デンリョク</t>
    </rPh>
    <rPh sb="37" eb="39">
      <t>テイゲン</t>
    </rPh>
    <rPh sb="41" eb="43">
      <t>ショウメイ</t>
    </rPh>
    <rPh sb="43" eb="45">
      <t>キグ</t>
    </rPh>
    <rPh sb="46" eb="48">
      <t>コウシン</t>
    </rPh>
    <rPh sb="49" eb="50">
      <t>サイ</t>
    </rPh>
    <rPh sb="54" eb="55">
      <t>トウ</t>
    </rPh>
    <rPh sb="56" eb="58">
      <t>ケントウ</t>
    </rPh>
    <phoneticPr fontId="2"/>
  </si>
  <si>
    <t>①食品冷凍機の更新　②老朽化した空調機の更新　③誘導灯更新（ＬＥＤ化）　</t>
    <rPh sb="1" eb="3">
      <t>ショクヒン</t>
    </rPh>
    <rPh sb="3" eb="6">
      <t>レイトウキ</t>
    </rPh>
    <rPh sb="7" eb="9">
      <t>コウシン</t>
    </rPh>
    <rPh sb="11" eb="14">
      <t>ロウキュウカ</t>
    </rPh>
    <rPh sb="16" eb="18">
      <t>クウチョウ</t>
    </rPh>
    <rPh sb="18" eb="19">
      <t>キ</t>
    </rPh>
    <rPh sb="20" eb="22">
      <t>コウシン</t>
    </rPh>
    <rPh sb="24" eb="27">
      <t>ユウドウトウ</t>
    </rPh>
    <rPh sb="27" eb="29">
      <t>コウシン</t>
    </rPh>
    <rPh sb="33" eb="34">
      <t>カ</t>
    </rPh>
    <phoneticPr fontId="2"/>
  </si>
  <si>
    <t>低公害車の導入、自動車の効率的利用等、エネルギー消費効率の高い機器の導入、用紙類の使用量の削減、再生品などの再生品活用、HFCの代替物質を使用した製品の購入・使用の促進など</t>
    <rPh sb="0" eb="4">
      <t>テイコウガイシャ</t>
    </rPh>
    <rPh sb="5" eb="7">
      <t>ドウニュウ</t>
    </rPh>
    <rPh sb="8" eb="11">
      <t>ジドウシャ</t>
    </rPh>
    <rPh sb="12" eb="15">
      <t>コウリツテキ</t>
    </rPh>
    <rPh sb="15" eb="18">
      <t>リヨウナド</t>
    </rPh>
    <rPh sb="24" eb="26">
      <t>ショウヒ</t>
    </rPh>
    <rPh sb="26" eb="28">
      <t>コウリツ</t>
    </rPh>
    <rPh sb="29" eb="30">
      <t>タカ</t>
    </rPh>
    <rPh sb="31" eb="33">
      <t>キキ</t>
    </rPh>
    <rPh sb="34" eb="36">
      <t>ドウニュウ</t>
    </rPh>
    <rPh sb="37" eb="39">
      <t>ヨウシ</t>
    </rPh>
    <rPh sb="39" eb="40">
      <t>ルイ</t>
    </rPh>
    <rPh sb="41" eb="44">
      <t>シヨウリョウ</t>
    </rPh>
    <rPh sb="45" eb="47">
      <t>サクゲン</t>
    </rPh>
    <rPh sb="48" eb="50">
      <t>サイセイ</t>
    </rPh>
    <rPh sb="50" eb="51">
      <t>ヒン</t>
    </rPh>
    <rPh sb="54" eb="56">
      <t>サイセイ</t>
    </rPh>
    <rPh sb="56" eb="57">
      <t>ヒン</t>
    </rPh>
    <rPh sb="57" eb="59">
      <t>カツヨウ</t>
    </rPh>
    <rPh sb="64" eb="66">
      <t>ダイガエ</t>
    </rPh>
    <rPh sb="66" eb="68">
      <t>ブッシツ</t>
    </rPh>
    <rPh sb="69" eb="71">
      <t>シヨウ</t>
    </rPh>
    <rPh sb="73" eb="75">
      <t>セイヒン</t>
    </rPh>
    <rPh sb="76" eb="78">
      <t>コウニュウ</t>
    </rPh>
    <rPh sb="79" eb="81">
      <t>シヨウ</t>
    </rPh>
    <rPh sb="82" eb="84">
      <t>ソクシン</t>
    </rPh>
    <phoneticPr fontId="2"/>
  </si>
  <si>
    <t>①本部及び営業店舗、室温管理の徹底（クールビズ28度設定、ウォームビズ20度設定）　②夏季軽装勤務の実施</t>
    <phoneticPr fontId="2"/>
  </si>
  <si>
    <t>①事務所の昼休みの消灯・空調設備の調整等　②デマンド装置の設置によるピークカットの実践　③夏季のクールビズ、冬季のウォームビズの実施　④自動冷媒機器導入</t>
    <rPh sb="1" eb="3">
      <t>ジム</t>
    </rPh>
    <rPh sb="3" eb="4">
      <t>ショ</t>
    </rPh>
    <rPh sb="5" eb="7">
      <t>ヒルヤス</t>
    </rPh>
    <rPh sb="9" eb="11">
      <t>ショウトウ</t>
    </rPh>
    <rPh sb="12" eb="14">
      <t>クウチョウ</t>
    </rPh>
    <rPh sb="14" eb="16">
      <t>セツビ</t>
    </rPh>
    <rPh sb="17" eb="19">
      <t>チョウセイ</t>
    </rPh>
    <rPh sb="19" eb="20">
      <t>トウ</t>
    </rPh>
    <rPh sb="26" eb="28">
      <t>ソウチ</t>
    </rPh>
    <rPh sb="29" eb="31">
      <t>セッチ</t>
    </rPh>
    <rPh sb="41" eb="43">
      <t>ジッセン</t>
    </rPh>
    <rPh sb="45" eb="47">
      <t>カキ</t>
    </rPh>
    <rPh sb="54" eb="56">
      <t>トウキ</t>
    </rPh>
    <rPh sb="64" eb="66">
      <t>ジッシ</t>
    </rPh>
    <rPh sb="68" eb="70">
      <t>ジドウ</t>
    </rPh>
    <rPh sb="70" eb="72">
      <t>レイバイ</t>
    </rPh>
    <rPh sb="72" eb="74">
      <t>キキ</t>
    </rPh>
    <rPh sb="74" eb="76">
      <t>ドウニュウ</t>
    </rPh>
    <phoneticPr fontId="2"/>
  </si>
  <si>
    <t>①ガスエンジン発電機（出力7,500kW）稼働による、昼間の購入電力量削減（省エネ法に基づく、電気の需要の平準化に資する取組）　②電気バス導入</t>
    <rPh sb="7" eb="10">
      <t>ハツデンキ</t>
    </rPh>
    <rPh sb="11" eb="13">
      <t>シュツリョク</t>
    </rPh>
    <rPh sb="21" eb="22">
      <t>カセギ</t>
    </rPh>
    <rPh sb="22" eb="23">
      <t>ハタラ</t>
    </rPh>
    <rPh sb="27" eb="29">
      <t>ヒルマ</t>
    </rPh>
    <rPh sb="30" eb="32">
      <t>コウニュウ</t>
    </rPh>
    <rPh sb="32" eb="34">
      <t>デンリョク</t>
    </rPh>
    <rPh sb="34" eb="35">
      <t>リョウ</t>
    </rPh>
    <rPh sb="35" eb="37">
      <t>サクゲン</t>
    </rPh>
    <rPh sb="38" eb="39">
      <t>ショウ</t>
    </rPh>
    <rPh sb="41" eb="42">
      <t>ホウ</t>
    </rPh>
    <rPh sb="43" eb="44">
      <t>モト</t>
    </rPh>
    <rPh sb="47" eb="49">
      <t>デンキ</t>
    </rPh>
    <rPh sb="50" eb="52">
      <t>ジュヨウ</t>
    </rPh>
    <rPh sb="53" eb="56">
      <t>ヘイジュンカ</t>
    </rPh>
    <rPh sb="57" eb="58">
      <t>シ</t>
    </rPh>
    <rPh sb="60" eb="62">
      <t>トリクミ</t>
    </rPh>
    <rPh sb="65" eb="67">
      <t>デンキ</t>
    </rPh>
    <rPh sb="69" eb="71">
      <t>ドウニュウ</t>
    </rPh>
    <phoneticPr fontId="2"/>
  </si>
  <si>
    <t>①冷暖房の適正な温度管理　②照明のＬＥＤ化</t>
    <rPh sb="1" eb="4">
      <t>レイダンボウ</t>
    </rPh>
    <rPh sb="5" eb="7">
      <t>テキセイ</t>
    </rPh>
    <rPh sb="8" eb="10">
      <t>オンド</t>
    </rPh>
    <rPh sb="10" eb="12">
      <t>カンリ</t>
    </rPh>
    <rPh sb="14" eb="16">
      <t>ショウメイ</t>
    </rPh>
    <rPh sb="20" eb="21">
      <t>カ</t>
    </rPh>
    <phoneticPr fontId="2"/>
  </si>
  <si>
    <t>①空調熱源の小まめなチューニングと運用　②啓発活動と巡回を通じて省エネ活動の推進　③省エネ機器への更新</t>
    <rPh sb="42" eb="43">
      <t>ショウ</t>
    </rPh>
    <rPh sb="45" eb="47">
      <t>キキ</t>
    </rPh>
    <rPh sb="49" eb="51">
      <t>コウシン</t>
    </rPh>
    <phoneticPr fontId="2"/>
  </si>
  <si>
    <t>①各施設の電力量計を使用し、前値度比較等きめ細かく電力管理　②動力機器等の換装時の高効率化　③照明器具のLED化</t>
    <rPh sb="1" eb="4">
      <t>カクシセツ</t>
    </rPh>
    <rPh sb="5" eb="7">
      <t>デンリョク</t>
    </rPh>
    <rPh sb="7" eb="8">
      <t>リョウ</t>
    </rPh>
    <rPh sb="8" eb="9">
      <t>ケイ</t>
    </rPh>
    <rPh sb="10" eb="12">
      <t>シヨウ</t>
    </rPh>
    <rPh sb="14" eb="16">
      <t>ゼンネ</t>
    </rPh>
    <rPh sb="16" eb="17">
      <t>ド</t>
    </rPh>
    <rPh sb="17" eb="19">
      <t>ヒカク</t>
    </rPh>
    <rPh sb="19" eb="20">
      <t>トウ</t>
    </rPh>
    <rPh sb="22" eb="23">
      <t>コマ</t>
    </rPh>
    <rPh sb="25" eb="27">
      <t>デンリョク</t>
    </rPh>
    <rPh sb="27" eb="29">
      <t>カンリ</t>
    </rPh>
    <rPh sb="31" eb="33">
      <t>ドウリョク</t>
    </rPh>
    <rPh sb="33" eb="36">
      <t>キキトウ</t>
    </rPh>
    <rPh sb="37" eb="39">
      <t>カンソウ</t>
    </rPh>
    <rPh sb="39" eb="40">
      <t>ジ</t>
    </rPh>
    <rPh sb="41" eb="45">
      <t>コウコウリツカ</t>
    </rPh>
    <rPh sb="47" eb="49">
      <t>ショウメイ</t>
    </rPh>
    <rPh sb="49" eb="51">
      <t>キグ</t>
    </rPh>
    <rPh sb="55" eb="56">
      <t>カ</t>
    </rPh>
    <phoneticPr fontId="2"/>
  </si>
  <si>
    <t>Fab/NP 外灯LED化（内製）</t>
    <rPh sb="7" eb="9">
      <t>ガイトウ</t>
    </rPh>
    <rPh sb="12" eb="13">
      <t>カ</t>
    </rPh>
    <rPh sb="14" eb="16">
      <t>ナイセイ</t>
    </rPh>
    <phoneticPr fontId="2"/>
  </si>
  <si>
    <t>Fab1ボイラ停止（2台）</t>
    <rPh sb="7" eb="9">
      <t>テイシ</t>
    </rPh>
    <rPh sb="11" eb="12">
      <t>ダイ</t>
    </rPh>
    <phoneticPr fontId="2"/>
  </si>
  <si>
    <t>Fy21省エネタイプのチラー導入 Fab1 300mm化 LAEV-A</t>
    <rPh sb="4" eb="5">
      <t>ショウ</t>
    </rPh>
    <rPh sb="14" eb="16">
      <t>ドウニュウ</t>
    </rPh>
    <rPh sb="27" eb="28">
      <t>カ</t>
    </rPh>
    <phoneticPr fontId="2"/>
  </si>
  <si>
    <t>FY20省エネタイプのチラー導入　Fab1 300mm化　LAEO-A</t>
    <rPh sb="4" eb="5">
      <t>ショウ</t>
    </rPh>
    <rPh sb="14" eb="16">
      <t>ドウニュウ</t>
    </rPh>
    <rPh sb="27" eb="28">
      <t>カ</t>
    </rPh>
    <phoneticPr fontId="2"/>
  </si>
  <si>
    <t>Fab2サブ棟3階CR照明LED化</t>
    <rPh sb="6" eb="7">
      <t>トウ</t>
    </rPh>
    <rPh sb="8" eb="9">
      <t>カイ</t>
    </rPh>
    <rPh sb="11" eb="13">
      <t>ショウメイ</t>
    </rPh>
    <rPh sb="16" eb="17">
      <t>カ</t>
    </rPh>
    <phoneticPr fontId="2"/>
  </si>
  <si>
    <t>Fab1サブ棟4階CR照明LED化</t>
    <rPh sb="6" eb="7">
      <t>トウ</t>
    </rPh>
    <rPh sb="8" eb="9">
      <t>カイ</t>
    </rPh>
    <rPh sb="11" eb="13">
      <t>ショウメイ</t>
    </rPh>
    <rPh sb="16" eb="17">
      <t>カ</t>
    </rPh>
    <phoneticPr fontId="2"/>
  </si>
  <si>
    <t>Fab2サブ棟5階CR照明LED化</t>
    <rPh sb="6" eb="7">
      <t>トウ</t>
    </rPh>
    <rPh sb="8" eb="9">
      <t>カイ</t>
    </rPh>
    <rPh sb="11" eb="13">
      <t>ショウメイ</t>
    </rPh>
    <rPh sb="16" eb="17">
      <t>カ</t>
    </rPh>
    <phoneticPr fontId="2"/>
  </si>
  <si>
    <t>2020年7月</t>
    <rPh sb="4" eb="5">
      <t>ネン</t>
    </rPh>
    <rPh sb="6" eb="7">
      <t>ガツ</t>
    </rPh>
    <phoneticPr fontId="2"/>
  </si>
  <si>
    <t>2020年10月</t>
    <rPh sb="4" eb="5">
      <t>ネン</t>
    </rPh>
    <rPh sb="7" eb="8">
      <t>ガツ</t>
    </rPh>
    <phoneticPr fontId="2"/>
  </si>
  <si>
    <t>R2～R4</t>
  </si>
  <si>
    <t>①電気室の高効率変圧器への代替　②高効率空圧機への代替　③空調機・冷蔵庫省エネ型へ代替　④照明のLED化</t>
    <rPh sb="1" eb="3">
      <t>デンキ</t>
    </rPh>
    <rPh sb="3" eb="4">
      <t>シツ</t>
    </rPh>
    <rPh sb="5" eb="8">
      <t>コウコウリツ</t>
    </rPh>
    <rPh sb="8" eb="11">
      <t>ヘンアツキ</t>
    </rPh>
    <rPh sb="13" eb="15">
      <t>ダイタイ</t>
    </rPh>
    <rPh sb="17" eb="20">
      <t>コウコウリツ</t>
    </rPh>
    <rPh sb="20" eb="22">
      <t>クウアツ</t>
    </rPh>
    <rPh sb="22" eb="23">
      <t>キ</t>
    </rPh>
    <rPh sb="25" eb="27">
      <t>ダイガ</t>
    </rPh>
    <rPh sb="29" eb="31">
      <t>クウチョウ</t>
    </rPh>
    <rPh sb="31" eb="32">
      <t>キ</t>
    </rPh>
    <rPh sb="33" eb="36">
      <t>レイゾウコ</t>
    </rPh>
    <rPh sb="36" eb="37">
      <t>ショウ</t>
    </rPh>
    <rPh sb="39" eb="40">
      <t>ガタ</t>
    </rPh>
    <rPh sb="41" eb="43">
      <t>ダイタイ</t>
    </rPh>
    <rPh sb="45" eb="47">
      <t>ショウメイ</t>
    </rPh>
    <rPh sb="51" eb="52">
      <t>カ</t>
    </rPh>
    <phoneticPr fontId="2"/>
  </si>
  <si>
    <t>削減目標を達成するため令和2年度に講じた措置</t>
    <rPh sb="11" eb="13">
      <t>レイワ</t>
    </rPh>
    <phoneticPr fontId="2"/>
  </si>
  <si>
    <t>①老朽変圧器をトップランナー変圧器に更新　②冷暖房の温度設定の徹底（夏季28℃、冬季20℃）　③照明のLED化</t>
    <rPh sb="1" eb="3">
      <t>ロウキュウ</t>
    </rPh>
    <rPh sb="3" eb="6">
      <t>ヘンアツキ</t>
    </rPh>
    <rPh sb="14" eb="17">
      <t>ヘンアツキ</t>
    </rPh>
    <rPh sb="18" eb="20">
      <t>コウシン</t>
    </rPh>
    <rPh sb="22" eb="25">
      <t>レイダンボウ</t>
    </rPh>
    <rPh sb="26" eb="28">
      <t>オンド</t>
    </rPh>
    <rPh sb="28" eb="30">
      <t>セッテイ</t>
    </rPh>
    <rPh sb="31" eb="33">
      <t>テッテイ</t>
    </rPh>
    <rPh sb="34" eb="36">
      <t>カキ</t>
    </rPh>
    <rPh sb="40" eb="42">
      <t>トウキ</t>
    </rPh>
    <rPh sb="48" eb="50">
      <t>ショウメイ</t>
    </rPh>
    <rPh sb="54" eb="55">
      <t>カ</t>
    </rPh>
    <phoneticPr fontId="2"/>
  </si>
  <si>
    <t>①空調機の一部更新と天井照明器具の一部ＬＥＤ化更新を実施　②待機電力の削減（パソコンのスタンバイモード設定、休業日・夜間における設備主電源の一部停止）　③省エネパトロール等の実施</t>
    <phoneticPr fontId="2"/>
  </si>
  <si>
    <t>①9号冷水供給ポンプを132kW→45kWに更新　②5号冷却塔取替補修工事を実施</t>
    <rPh sb="2" eb="3">
      <t>ゴウ</t>
    </rPh>
    <rPh sb="3" eb="5">
      <t>レイスイ</t>
    </rPh>
    <rPh sb="5" eb="7">
      <t>キョウキュウ</t>
    </rPh>
    <rPh sb="22" eb="24">
      <t>コウシン</t>
    </rPh>
    <rPh sb="27" eb="28">
      <t>ゴウ</t>
    </rPh>
    <rPh sb="28" eb="30">
      <t>レイキャク</t>
    </rPh>
    <rPh sb="30" eb="31">
      <t>トウ</t>
    </rPh>
    <rPh sb="31" eb="33">
      <t>トリカエ</t>
    </rPh>
    <rPh sb="33" eb="35">
      <t>ホシュウ</t>
    </rPh>
    <rPh sb="35" eb="37">
      <t>コウジ</t>
    </rPh>
    <rPh sb="38" eb="40">
      <t>ジッシ</t>
    </rPh>
    <phoneticPr fontId="2"/>
  </si>
  <si>
    <t>①新長期車両の導入　②運行ダイヤの見直し</t>
    <rPh sb="1" eb="2">
      <t>シン</t>
    </rPh>
    <rPh sb="2" eb="4">
      <t>チョウキ</t>
    </rPh>
    <rPh sb="4" eb="6">
      <t>シャリョウ</t>
    </rPh>
    <rPh sb="7" eb="9">
      <t>ドウニュウ</t>
    </rPh>
    <rPh sb="11" eb="13">
      <t>ウンコウ</t>
    </rPh>
    <rPh sb="17" eb="19">
      <t>ミナオ</t>
    </rPh>
    <phoneticPr fontId="2"/>
  </si>
  <si>
    <t>①冷暖房の適正温度管理の徹底　②経過年数の長い空調機器の計画的な更新の実施</t>
    <rPh sb="1" eb="4">
      <t>レイダンボウ</t>
    </rPh>
    <rPh sb="5" eb="7">
      <t>テキセイ</t>
    </rPh>
    <rPh sb="7" eb="9">
      <t>オンド</t>
    </rPh>
    <rPh sb="9" eb="11">
      <t>カンリ</t>
    </rPh>
    <rPh sb="12" eb="14">
      <t>テッテイ</t>
    </rPh>
    <rPh sb="16" eb="18">
      <t>ケイカ</t>
    </rPh>
    <rPh sb="18" eb="20">
      <t>ネンスウ</t>
    </rPh>
    <rPh sb="21" eb="22">
      <t>ナガ</t>
    </rPh>
    <rPh sb="23" eb="25">
      <t>クウチョウ</t>
    </rPh>
    <rPh sb="25" eb="27">
      <t>キキ</t>
    </rPh>
    <rPh sb="28" eb="31">
      <t>ケイカクテキ</t>
    </rPh>
    <rPh sb="32" eb="34">
      <t>コウシン</t>
    </rPh>
    <rPh sb="35" eb="37">
      <t>ジッシ</t>
    </rPh>
    <phoneticPr fontId="2"/>
  </si>
  <si>
    <t>①省エネアイテムの実施による電気使用量低減（原油換算▲304kL）
②省エネ委員会実施によるトップへのDRと省エネ実施フォロー</t>
    <rPh sb="1" eb="2">
      <t>ショウ</t>
    </rPh>
    <rPh sb="9" eb="11">
      <t>ジッシ</t>
    </rPh>
    <rPh sb="14" eb="16">
      <t>デンキ</t>
    </rPh>
    <rPh sb="16" eb="19">
      <t>シヨウリョウ</t>
    </rPh>
    <rPh sb="19" eb="21">
      <t>テイゲン</t>
    </rPh>
    <rPh sb="22" eb="27">
      <t>ゲンユカンサンサンカク</t>
    </rPh>
    <rPh sb="35" eb="36">
      <t>ショウ</t>
    </rPh>
    <rPh sb="38" eb="41">
      <t>イインカイ</t>
    </rPh>
    <rPh sb="41" eb="43">
      <t>ジッシ</t>
    </rPh>
    <rPh sb="54" eb="55">
      <t>ショウ</t>
    </rPh>
    <rPh sb="57" eb="59">
      <t>ジッシ</t>
    </rPh>
    <phoneticPr fontId="2"/>
  </si>
  <si>
    <t>①各ロータリーキルンの煉瓦を巻き替えた。　②チューブミルの運転、電気ヒーター乾燥器を夜間運転試行にて実施</t>
    <rPh sb="1" eb="2">
      <t>カク</t>
    </rPh>
    <rPh sb="11" eb="13">
      <t>レンガ</t>
    </rPh>
    <rPh sb="14" eb="15">
      <t>マ</t>
    </rPh>
    <rPh sb="16" eb="17">
      <t>カ</t>
    </rPh>
    <rPh sb="29" eb="31">
      <t>ウンテン</t>
    </rPh>
    <rPh sb="32" eb="34">
      <t>デンキ</t>
    </rPh>
    <rPh sb="38" eb="41">
      <t>カンソウキ</t>
    </rPh>
    <rPh sb="42" eb="48">
      <t>ヤカンウンテンシコウ</t>
    </rPh>
    <rPh sb="50" eb="52">
      <t>ジッシ</t>
    </rPh>
    <phoneticPr fontId="2"/>
  </si>
  <si>
    <t>①空調の適切な温度管理　②不必要な電灯の消灯の徹底　③低電力型照明設備（LED等）の導入　④低燃費車の導入等　⑤市民への地球温暖化防止につながる取組の普及・啓発</t>
    <rPh sb="1" eb="3">
      <t>クウチョウ</t>
    </rPh>
    <rPh sb="4" eb="6">
      <t>テキセツ</t>
    </rPh>
    <rPh sb="7" eb="9">
      <t>オンド</t>
    </rPh>
    <rPh sb="9" eb="11">
      <t>カンリ</t>
    </rPh>
    <rPh sb="12" eb="16">
      <t>２フヒツヨウ</t>
    </rPh>
    <rPh sb="17" eb="19">
      <t>デントウ</t>
    </rPh>
    <rPh sb="20" eb="22">
      <t>ショウトウ</t>
    </rPh>
    <rPh sb="23" eb="25">
      <t>テッテイ</t>
    </rPh>
    <rPh sb="27" eb="31">
      <t>テイデンリョクガタ</t>
    </rPh>
    <rPh sb="31" eb="33">
      <t>ショウメイ</t>
    </rPh>
    <rPh sb="33" eb="35">
      <t>セツビ</t>
    </rPh>
    <rPh sb="39" eb="40">
      <t>ナド</t>
    </rPh>
    <rPh sb="42" eb="44">
      <t>ドウニュウ</t>
    </rPh>
    <rPh sb="46" eb="50">
      <t>テイネンピシャ</t>
    </rPh>
    <rPh sb="51" eb="53">
      <t>ドウニュウ</t>
    </rPh>
    <phoneticPr fontId="2"/>
  </si>
  <si>
    <t>①照明機器のこまめな消灯・間引き、電気製品（冷蔵庫・電気ポット等）の使用禁止。退庁時、使用しない電気製品はコンセントから抜く　②空調使用時間の短縮及び空調温度の夏２８D、冬２０℃設定の徹底　③クールビズの拡大及びウォームビズの推奨　④電気事業所の変更</t>
    <rPh sb="1" eb="3">
      <t>ショウメイ</t>
    </rPh>
    <rPh sb="3" eb="5">
      <t>キキ</t>
    </rPh>
    <rPh sb="10" eb="12">
      <t>ショウトウ</t>
    </rPh>
    <rPh sb="13" eb="15">
      <t>マビ</t>
    </rPh>
    <rPh sb="17" eb="19">
      <t>デンキ</t>
    </rPh>
    <rPh sb="19" eb="21">
      <t>セイヒン</t>
    </rPh>
    <rPh sb="22" eb="25">
      <t>レイゾウコ</t>
    </rPh>
    <rPh sb="26" eb="28">
      <t>デンキ</t>
    </rPh>
    <rPh sb="31" eb="32">
      <t>ナド</t>
    </rPh>
    <rPh sb="34" eb="36">
      <t>シヨウ</t>
    </rPh>
    <rPh sb="36" eb="38">
      <t>キンシ</t>
    </rPh>
    <rPh sb="39" eb="41">
      <t>タイチョウ</t>
    </rPh>
    <rPh sb="41" eb="42">
      <t>ジ</t>
    </rPh>
    <rPh sb="43" eb="45">
      <t>シヨウ</t>
    </rPh>
    <rPh sb="48" eb="50">
      <t>デンキ</t>
    </rPh>
    <rPh sb="50" eb="52">
      <t>セイヒン</t>
    </rPh>
    <rPh sb="60" eb="61">
      <t>ヌ</t>
    </rPh>
    <rPh sb="64" eb="66">
      <t>クウチョウ</t>
    </rPh>
    <rPh sb="66" eb="68">
      <t>シヨウ</t>
    </rPh>
    <rPh sb="68" eb="70">
      <t>ジカン</t>
    </rPh>
    <rPh sb="71" eb="73">
      <t>タンシュク</t>
    </rPh>
    <rPh sb="73" eb="74">
      <t>オヨ</t>
    </rPh>
    <rPh sb="75" eb="77">
      <t>クウチョウ</t>
    </rPh>
    <rPh sb="77" eb="79">
      <t>オンド</t>
    </rPh>
    <rPh sb="80" eb="81">
      <t>ナツ</t>
    </rPh>
    <rPh sb="85" eb="86">
      <t>フユ</t>
    </rPh>
    <rPh sb="89" eb="91">
      <t>セッテイ</t>
    </rPh>
    <rPh sb="92" eb="94">
      <t>テッテイ</t>
    </rPh>
    <rPh sb="102" eb="104">
      <t>カクダイ</t>
    </rPh>
    <rPh sb="104" eb="105">
      <t>オヨ</t>
    </rPh>
    <rPh sb="113" eb="115">
      <t>スイショウ</t>
    </rPh>
    <rPh sb="117" eb="119">
      <t>デンキ</t>
    </rPh>
    <rPh sb="119" eb="121">
      <t>ジギョウ</t>
    </rPh>
    <rPh sb="121" eb="122">
      <t>ショ</t>
    </rPh>
    <rPh sb="123" eb="125">
      <t>ヘンコウ</t>
    </rPh>
    <phoneticPr fontId="2"/>
  </si>
  <si>
    <t>株式会社　十八親和銀行</t>
    <rPh sb="0" eb="4">
      <t>カブシキガイシャ</t>
    </rPh>
    <rPh sb="5" eb="7">
      <t>ジュウハチ</t>
    </rPh>
    <rPh sb="7" eb="9">
      <t>シンワ</t>
    </rPh>
    <rPh sb="9" eb="11">
      <t>ギンコウ</t>
    </rPh>
    <phoneticPr fontId="2"/>
  </si>
  <si>
    <t>株式会社　十八親和銀行</t>
    <rPh sb="0" eb="2">
      <t>カブシキ</t>
    </rPh>
    <rPh sb="2" eb="4">
      <t>カイシャ</t>
    </rPh>
    <rPh sb="5" eb="7">
      <t>ジュウハチ</t>
    </rPh>
    <rPh sb="7" eb="9">
      <t>シンワ</t>
    </rPh>
    <rPh sb="9" eb="11">
      <t>ギンコウ</t>
    </rPh>
    <phoneticPr fontId="2"/>
  </si>
  <si>
    <t>西彼杵郡時津町左底郷１６５０－４</t>
    <rPh sb="0" eb="1">
      <t>ニシ</t>
    </rPh>
    <rPh sb="1" eb="2">
      <t>カレ</t>
    </rPh>
    <rPh sb="2" eb="3">
      <t>キネ</t>
    </rPh>
    <rPh sb="3" eb="4">
      <t>グン</t>
    </rPh>
    <rPh sb="4" eb="7">
      <t>トギツチョウ</t>
    </rPh>
    <rPh sb="7" eb="8">
      <t>ヒダリ</t>
    </rPh>
    <rPh sb="8" eb="9">
      <t>ソコ</t>
    </rPh>
    <rPh sb="9" eb="10">
      <t>ゴウ</t>
    </rPh>
    <phoneticPr fontId="2"/>
  </si>
  <si>
    <t>飲食業</t>
    <rPh sb="0" eb="2">
      <t>インショク</t>
    </rPh>
    <rPh sb="2" eb="3">
      <t>ギョウ</t>
    </rPh>
    <phoneticPr fontId="2"/>
  </si>
  <si>
    <t>パチンコほか</t>
    <phoneticPr fontId="2"/>
  </si>
  <si>
    <t>（パチンコ16店舗、コンビニ、飲食、貸事務所、倉庫ほか）</t>
    <rPh sb="7" eb="9">
      <t>テンポ</t>
    </rPh>
    <rPh sb="15" eb="17">
      <t>インショク</t>
    </rPh>
    <rPh sb="18" eb="22">
      <t>カシジムショ</t>
    </rPh>
    <rPh sb="23" eb="25">
      <t>ソウコ</t>
    </rPh>
    <phoneticPr fontId="2"/>
  </si>
  <si>
    <t>（飲食33店舗、書籍小売りほか）</t>
    <rPh sb="1" eb="3">
      <t>インショク</t>
    </rPh>
    <rPh sb="5" eb="7">
      <t>テンポ</t>
    </rPh>
    <rPh sb="8" eb="10">
      <t>ショセキ</t>
    </rPh>
    <rPh sb="10" eb="12">
      <t>コウ</t>
    </rPh>
    <phoneticPr fontId="2"/>
  </si>
  <si>
    <t>まるみつ　ほか</t>
    <phoneticPr fontId="2"/>
  </si>
  <si>
    <t>幸咲屋・ジョイフル、遊ing、ほか</t>
    <rPh sb="0" eb="1">
      <t>サチ</t>
    </rPh>
    <rPh sb="1" eb="2">
      <t>サ</t>
    </rPh>
    <rPh sb="2" eb="3">
      <t>ヤ</t>
    </rPh>
    <rPh sb="10" eb="11">
      <t>アソ</t>
    </rPh>
    <phoneticPr fontId="2"/>
  </si>
  <si>
    <t>851-2106</t>
    <phoneticPr fontId="2"/>
  </si>
  <si>
    <t>三宝商事　株式会社</t>
    <rPh sb="0" eb="1">
      <t>サン</t>
    </rPh>
    <rPh sb="1" eb="2">
      <t>タカラ</t>
    </rPh>
    <rPh sb="2" eb="4">
      <t>ショウジ</t>
    </rPh>
    <rPh sb="5" eb="9">
      <t>カブシキガイシャ</t>
    </rPh>
    <phoneticPr fontId="2"/>
  </si>
  <si>
    <t>R2～R4</t>
    <phoneticPr fontId="2"/>
  </si>
  <si>
    <t>855-0861</t>
    <phoneticPr fontId="2"/>
  </si>
  <si>
    <t>島原市下川尻町７２－７６</t>
    <rPh sb="0" eb="3">
      <t>シマバラシ</t>
    </rPh>
    <rPh sb="3" eb="4">
      <t>シモ</t>
    </rPh>
    <rPh sb="4" eb="6">
      <t>カワジリ</t>
    </rPh>
    <phoneticPr fontId="2"/>
  </si>
  <si>
    <t>850-0992</t>
    <phoneticPr fontId="2"/>
  </si>
  <si>
    <t>長崎市江川町２３２</t>
    <rPh sb="0" eb="3">
      <t>ナガサキシ</t>
    </rPh>
    <rPh sb="3" eb="5">
      <t>エガワ</t>
    </rPh>
    <rPh sb="5" eb="6">
      <t>マチ</t>
    </rPh>
    <phoneticPr fontId="2"/>
  </si>
  <si>
    <t>九州電力送配電　株式会社</t>
    <rPh sb="0" eb="4">
      <t>キュウシュウデンリョク</t>
    </rPh>
    <rPh sb="4" eb="5">
      <t>ソウ</t>
    </rPh>
    <rPh sb="5" eb="7">
      <t>ハイデン</t>
    </rPh>
    <rPh sb="8" eb="12">
      <t>カブシキガイシャ</t>
    </rPh>
    <phoneticPr fontId="2"/>
  </si>
  <si>
    <t>810-8705</t>
    <phoneticPr fontId="2"/>
  </si>
  <si>
    <t>十八親和銀行</t>
    <rPh sb="0" eb="2">
      <t>ジュウハチ</t>
    </rPh>
    <rPh sb="2" eb="4">
      <t>シンワ</t>
    </rPh>
    <rPh sb="4" eb="6">
      <t>ギンコウ</t>
    </rPh>
    <phoneticPr fontId="2"/>
  </si>
  <si>
    <r>
      <t xml:space="preserve">H19～23
</t>
    </r>
    <r>
      <rPr>
        <sz val="9"/>
        <rFont val="ＭＳ Ｐゴシック"/>
        <family val="3"/>
        <charset val="128"/>
      </rPr>
      <t>（現在、次期計画策定を検討中）</t>
    </r>
    <rPh sb="8" eb="10">
      <t>ゲンザイ</t>
    </rPh>
    <rPh sb="11" eb="13">
      <t>ジキ</t>
    </rPh>
    <rPh sb="13" eb="15">
      <t>ケイカク</t>
    </rPh>
    <rPh sb="15" eb="17">
      <t>サクテイ</t>
    </rPh>
    <rPh sb="18" eb="21">
      <t>ケントウチュウ</t>
    </rPh>
    <phoneticPr fontId="2"/>
  </si>
  <si>
    <t>エア･ウォーター西日本　株式会社（西九州支店）</t>
    <rPh sb="8" eb="9">
      <t>ニシ</t>
    </rPh>
    <rPh sb="9" eb="11">
      <t>ニホン</t>
    </rPh>
    <rPh sb="12" eb="16">
      <t>カブシキガイシャ</t>
    </rPh>
    <rPh sb="17" eb="18">
      <t>ニシ</t>
    </rPh>
    <rPh sb="18" eb="20">
      <t>キュウシュウ</t>
    </rPh>
    <rPh sb="20" eb="22">
      <t>シテン</t>
    </rPh>
    <phoneticPr fontId="2"/>
  </si>
  <si>
    <t>諫早市津久葉町６－８</t>
    <rPh sb="0" eb="3">
      <t>イサハヤシ</t>
    </rPh>
    <rPh sb="3" eb="4">
      <t>ツ</t>
    </rPh>
    <rPh sb="4" eb="5">
      <t>ク</t>
    </rPh>
    <rPh sb="5" eb="6">
      <t>ハ</t>
    </rPh>
    <rPh sb="6" eb="7">
      <t>マチ</t>
    </rPh>
    <phoneticPr fontId="2"/>
  </si>
  <si>
    <t>①新炉導入（溶解量によって火力変化）</t>
    <rPh sb="1" eb="3">
      <t>シンロ</t>
    </rPh>
    <rPh sb="3" eb="5">
      <t>ドウニュウ</t>
    </rPh>
    <rPh sb="6" eb="8">
      <t>ヨウカイ</t>
    </rPh>
    <rPh sb="8" eb="9">
      <t>リョウ</t>
    </rPh>
    <rPh sb="13" eb="15">
      <t>カリョク</t>
    </rPh>
    <rPh sb="15" eb="17">
      <t>ヘンカ</t>
    </rPh>
    <phoneticPr fontId="2"/>
  </si>
  <si>
    <r>
      <t>①1階</t>
    </r>
    <r>
      <rPr>
        <sz val="11"/>
        <rFont val="ＭＳ Ｐゴシック"/>
        <family val="3"/>
        <charset val="128"/>
      </rPr>
      <t>テナントの空調（エアコン）の一部更新　②　電球類のＬＥＤへの変換を計画的に行っている　③デマンド監視を強化しピークカットと節電協力を指示</t>
    </r>
    <rPh sb="2" eb="3">
      <t>カイ</t>
    </rPh>
    <rPh sb="8" eb="10">
      <t>クウチョウ</t>
    </rPh>
    <rPh sb="17" eb="19">
      <t>イチブ</t>
    </rPh>
    <rPh sb="19" eb="21">
      <t>コウシン</t>
    </rPh>
    <rPh sb="24" eb="26">
      <t>デンキュウ</t>
    </rPh>
    <rPh sb="26" eb="27">
      <t>ルイ</t>
    </rPh>
    <rPh sb="33" eb="35">
      <t>ヘンカン</t>
    </rPh>
    <rPh sb="36" eb="39">
      <t>ケイカクテキ</t>
    </rPh>
    <rPh sb="40" eb="41">
      <t>オコナ</t>
    </rPh>
    <rPh sb="51" eb="53">
      <t>カンシ</t>
    </rPh>
    <rPh sb="54" eb="55">
      <t>ツヨシ</t>
    </rPh>
    <rPh sb="55" eb="56">
      <t>カ</t>
    </rPh>
    <rPh sb="64" eb="66">
      <t>セツデン</t>
    </rPh>
    <rPh sb="66" eb="68">
      <t>キョウリョク</t>
    </rPh>
    <rPh sb="69" eb="71">
      <t>シジ</t>
    </rPh>
    <phoneticPr fontId="2"/>
  </si>
  <si>
    <t>①照明を低電力タイプへ変更　②冷水ポンプのインバーター化　③蒸気の適切な使用　④LNG気化器の気化方式変更　⑤廃熱の回収　⑥洗浄回収水からの熱回収</t>
    <rPh sb="1" eb="3">
      <t>ショウメイ</t>
    </rPh>
    <rPh sb="4" eb="7">
      <t>テイデンリョク</t>
    </rPh>
    <rPh sb="11" eb="13">
      <t>ヘンコウ</t>
    </rPh>
    <rPh sb="15" eb="17">
      <t>レイスイ</t>
    </rPh>
    <rPh sb="27" eb="28">
      <t>カ</t>
    </rPh>
    <rPh sb="30" eb="32">
      <t>ジョウキ</t>
    </rPh>
    <rPh sb="33" eb="35">
      <t>テキセツ</t>
    </rPh>
    <rPh sb="36" eb="38">
      <t>シヨウ</t>
    </rPh>
    <rPh sb="43" eb="45">
      <t>キカ</t>
    </rPh>
    <rPh sb="45" eb="46">
      <t>キ</t>
    </rPh>
    <phoneticPr fontId="2"/>
  </si>
  <si>
    <t>①庁舎室内温度の徹底（夏季28℃、冬季19℃）　②不要な照明の断、昼休みの消灯　③省エネパトロールの実施（室内温度の確認、退庁後の電源断の確認）</t>
    <rPh sb="1" eb="3">
      <t>チョウシャ</t>
    </rPh>
    <rPh sb="3" eb="5">
      <t>シツナイ</t>
    </rPh>
    <rPh sb="5" eb="7">
      <t>オンド</t>
    </rPh>
    <rPh sb="8" eb="10">
      <t>テッテイ</t>
    </rPh>
    <rPh sb="11" eb="13">
      <t>カキ</t>
    </rPh>
    <rPh sb="17" eb="19">
      <t>トウキ</t>
    </rPh>
    <rPh sb="25" eb="27">
      <t>フヨウ</t>
    </rPh>
    <rPh sb="28" eb="30">
      <t>ショウメイ</t>
    </rPh>
    <rPh sb="31" eb="32">
      <t>ダン</t>
    </rPh>
    <rPh sb="33" eb="35">
      <t>ヒルヤス</t>
    </rPh>
    <rPh sb="37" eb="39">
      <t>ショウトウ</t>
    </rPh>
    <rPh sb="41" eb="42">
      <t>ショウ</t>
    </rPh>
    <rPh sb="50" eb="52">
      <t>ジッシ</t>
    </rPh>
    <rPh sb="53" eb="55">
      <t>シツナイ</t>
    </rPh>
    <rPh sb="55" eb="57">
      <t>オンド</t>
    </rPh>
    <rPh sb="58" eb="60">
      <t>カクニン</t>
    </rPh>
    <rPh sb="61" eb="63">
      <t>タイチョウ</t>
    </rPh>
    <rPh sb="63" eb="64">
      <t>ゴ</t>
    </rPh>
    <rPh sb="65" eb="67">
      <t>デンゲン</t>
    </rPh>
    <rPh sb="67" eb="68">
      <t>ダン</t>
    </rPh>
    <rPh sb="69" eb="71">
      <t>カクニン</t>
    </rPh>
    <phoneticPr fontId="2"/>
  </si>
  <si>
    <r>
      <t>①改善提案制度の運用による生産性の向上　②省エネ推進委員会による全社的な省エネ活動の計画及び実施　</t>
    </r>
    <r>
      <rPr>
        <sz val="11"/>
        <rFont val="ＭＳ Ｐゴシック"/>
        <family val="3"/>
        <charset val="128"/>
      </rPr>
      <t>③工場内のエア漏れ及び蒸気漏れ箇所の点検・補修</t>
    </r>
    <rPh sb="1" eb="3">
      <t>カイゼン</t>
    </rPh>
    <rPh sb="3" eb="5">
      <t>テイアン</t>
    </rPh>
    <rPh sb="5" eb="7">
      <t>セイド</t>
    </rPh>
    <rPh sb="8" eb="10">
      <t>ウンヨウ</t>
    </rPh>
    <rPh sb="13" eb="16">
      <t>セイサンセイ</t>
    </rPh>
    <rPh sb="17" eb="19">
      <t>コウジョウ</t>
    </rPh>
    <rPh sb="50" eb="53">
      <t>コウジョウナイ</t>
    </rPh>
    <rPh sb="56" eb="57">
      <t>モ</t>
    </rPh>
    <rPh sb="58" eb="59">
      <t>オヨ</t>
    </rPh>
    <rPh sb="60" eb="62">
      <t>ジョウキ</t>
    </rPh>
    <rPh sb="62" eb="63">
      <t>モ</t>
    </rPh>
    <rPh sb="64" eb="66">
      <t>カショ</t>
    </rPh>
    <rPh sb="67" eb="69">
      <t>テンケン</t>
    </rPh>
    <rPh sb="70" eb="72">
      <t>ホシュウ</t>
    </rPh>
    <phoneticPr fontId="2"/>
  </si>
  <si>
    <r>
      <t>株式会社　バルカー・エフエフティ</t>
    </r>
    <r>
      <rPr>
        <sz val="11"/>
        <rFont val="ＭＳ Ｐゴシック"/>
        <family val="3"/>
        <charset val="128"/>
      </rPr>
      <t>（長崎工場）</t>
    </r>
    <rPh sb="17" eb="21">
      <t>ナガサキコウジョウ</t>
    </rPh>
    <phoneticPr fontId="2"/>
  </si>
  <si>
    <r>
      <t>東芝三菱電機産業システム　株式会社</t>
    </r>
    <r>
      <rPr>
        <sz val="11"/>
        <rFont val="ＭＳ Ｐゴシック"/>
        <family val="3"/>
        <charset val="128"/>
      </rPr>
      <t>（長崎事業所）</t>
    </r>
    <rPh sb="0" eb="2">
      <t>トウシバ</t>
    </rPh>
    <rPh sb="2" eb="4">
      <t>ミツビシ</t>
    </rPh>
    <rPh sb="4" eb="6">
      <t>デンキ</t>
    </rPh>
    <rPh sb="6" eb="8">
      <t>サンギョウ</t>
    </rPh>
    <rPh sb="13" eb="17">
      <t>カブシキガイシャ</t>
    </rPh>
    <rPh sb="18" eb="20">
      <t>ナガサキ</t>
    </rPh>
    <rPh sb="20" eb="23">
      <t>ジギョウショ</t>
    </rPh>
    <phoneticPr fontId="2"/>
  </si>
  <si>
    <t>電気事業全体の目標（2030年度に排出係数0.37kg-CO2/kWh程度[使用端]）達成に向け、以下の対策により最大限努力し、九州全体の温室効果ガスの排出抑制に引き続き努めます。
（１）安全を大前提とした原子力発電の活用
（２）再生可能エネルギーの活用
（３）火力発電所の更なる高効率化や適切な維持管理
（４）低炭素社会に資する省エネ・省CO2サービスの提供　　等
〈目標年度における排出量及び削減率の考え方〉
当社は、送電線で繋がっている九州管内の発電所を電気需要に応じて、環境性や経済性を総合的に勘案し、全社最適で一体的に運用しています。このため、発電施設については供給系統全体で温室効果ガスの排出抑制に努めることが合理的であり、個別地域での電力や燃料使用に伴うCO2排出量及び削減率の目標を明記することは困難です。よって、上記の九州電力としての目標を設定しています。</t>
    <rPh sb="0" eb="2">
      <t>デンキ</t>
    </rPh>
    <rPh sb="2" eb="4">
      <t>ジギョウ</t>
    </rPh>
    <rPh sb="4" eb="6">
      <t>ゼンタイ</t>
    </rPh>
    <rPh sb="7" eb="9">
      <t>モクヒョウ</t>
    </rPh>
    <rPh sb="14" eb="16">
      <t>ネンド</t>
    </rPh>
    <rPh sb="17" eb="19">
      <t>ハイシュツ</t>
    </rPh>
    <rPh sb="19" eb="21">
      <t>ケイスウ</t>
    </rPh>
    <rPh sb="35" eb="37">
      <t>テイド</t>
    </rPh>
    <rPh sb="38" eb="40">
      <t>シヨウ</t>
    </rPh>
    <rPh sb="40" eb="41">
      <t>ハシ</t>
    </rPh>
    <rPh sb="43" eb="45">
      <t>タッセイ</t>
    </rPh>
    <rPh sb="46" eb="47">
      <t>ム</t>
    </rPh>
    <rPh sb="49" eb="51">
      <t>イカ</t>
    </rPh>
    <rPh sb="52" eb="54">
      <t>タイサク</t>
    </rPh>
    <rPh sb="57" eb="60">
      <t>サイダイゲン</t>
    </rPh>
    <rPh sb="60" eb="62">
      <t>ドリョク</t>
    </rPh>
    <rPh sb="64" eb="66">
      <t>キュウシュウ</t>
    </rPh>
    <rPh sb="66" eb="68">
      <t>ゼンタイ</t>
    </rPh>
    <rPh sb="69" eb="71">
      <t>オンシツ</t>
    </rPh>
    <rPh sb="71" eb="73">
      <t>コウカ</t>
    </rPh>
    <rPh sb="76" eb="78">
      <t>ハイシュツ</t>
    </rPh>
    <rPh sb="78" eb="80">
      <t>ヨクセイ</t>
    </rPh>
    <rPh sb="81" eb="82">
      <t>ヒ</t>
    </rPh>
    <rPh sb="83" eb="84">
      <t>ツヅ</t>
    </rPh>
    <rPh sb="85" eb="86">
      <t>ツト</t>
    </rPh>
    <rPh sb="94" eb="96">
      <t>アンゼン</t>
    </rPh>
    <rPh sb="97" eb="98">
      <t>ダイ</t>
    </rPh>
    <rPh sb="98" eb="100">
      <t>ゼンテイ</t>
    </rPh>
    <rPh sb="103" eb="106">
      <t>ゲンシリョク</t>
    </rPh>
    <rPh sb="106" eb="108">
      <t>ハツデン</t>
    </rPh>
    <rPh sb="109" eb="111">
      <t>カツヨウ</t>
    </rPh>
    <rPh sb="115" eb="117">
      <t>サイセイ</t>
    </rPh>
    <rPh sb="117" eb="119">
      <t>カノウ</t>
    </rPh>
    <rPh sb="125" eb="127">
      <t>カツヨウ</t>
    </rPh>
    <rPh sb="131" eb="133">
      <t>カリョク</t>
    </rPh>
    <rPh sb="133" eb="135">
      <t>ハツデン</t>
    </rPh>
    <rPh sb="135" eb="136">
      <t>ショ</t>
    </rPh>
    <rPh sb="137" eb="138">
      <t>サラ</t>
    </rPh>
    <rPh sb="140" eb="144">
      <t>コウコウリツカ</t>
    </rPh>
    <rPh sb="145" eb="147">
      <t>テキセツ</t>
    </rPh>
    <rPh sb="148" eb="150">
      <t>イジ</t>
    </rPh>
    <rPh sb="150" eb="152">
      <t>カンリ</t>
    </rPh>
    <rPh sb="156" eb="159">
      <t>テイタンソ</t>
    </rPh>
    <rPh sb="159" eb="161">
      <t>シャカイ</t>
    </rPh>
    <rPh sb="162" eb="163">
      <t>シ</t>
    </rPh>
    <rPh sb="165" eb="166">
      <t>ショウ</t>
    </rPh>
    <rPh sb="169" eb="170">
      <t>ショウ</t>
    </rPh>
    <rPh sb="178" eb="180">
      <t>テイキョウ</t>
    </rPh>
    <rPh sb="182" eb="183">
      <t>トウ</t>
    </rPh>
    <rPh sb="186" eb="188">
      <t>モクヒョウ</t>
    </rPh>
    <rPh sb="188" eb="190">
      <t>ネンド</t>
    </rPh>
    <rPh sb="194" eb="196">
      <t>ハイシュツ</t>
    </rPh>
    <rPh sb="196" eb="197">
      <t>リョウ</t>
    </rPh>
    <rPh sb="197" eb="198">
      <t>オヨ</t>
    </rPh>
    <rPh sb="199" eb="201">
      <t>サクゲン</t>
    </rPh>
    <rPh sb="201" eb="202">
      <t>リツ</t>
    </rPh>
    <rPh sb="203" eb="204">
      <t>カンガ</t>
    </rPh>
    <rPh sb="205" eb="206">
      <t>カタ</t>
    </rPh>
    <rPh sb="208" eb="210">
      <t>トウシャ</t>
    </rPh>
    <rPh sb="212" eb="215">
      <t>ソウデンセン</t>
    </rPh>
    <rPh sb="216" eb="217">
      <t>ツナ</t>
    </rPh>
    <rPh sb="222" eb="224">
      <t>キュウシュウ</t>
    </rPh>
    <rPh sb="224" eb="226">
      <t>カンナイ</t>
    </rPh>
    <rPh sb="227" eb="229">
      <t>ハツデン</t>
    </rPh>
    <rPh sb="229" eb="230">
      <t>ショ</t>
    </rPh>
    <rPh sb="231" eb="233">
      <t>デンキ</t>
    </rPh>
    <rPh sb="233" eb="235">
      <t>ジュヨウ</t>
    </rPh>
    <rPh sb="236" eb="237">
      <t>オウ</t>
    </rPh>
    <rPh sb="240" eb="242">
      <t>カンキョウ</t>
    </rPh>
    <rPh sb="242" eb="243">
      <t>セイ</t>
    </rPh>
    <rPh sb="244" eb="247">
      <t>ケイザイセイ</t>
    </rPh>
    <rPh sb="248" eb="251">
      <t>ソウゴウテキ</t>
    </rPh>
    <rPh sb="252" eb="254">
      <t>カンアン</t>
    </rPh>
    <rPh sb="256" eb="258">
      <t>ゼンシャ</t>
    </rPh>
    <rPh sb="258" eb="260">
      <t>サイテキ</t>
    </rPh>
    <rPh sb="261" eb="264">
      <t>イッタイテキ</t>
    </rPh>
    <rPh sb="265" eb="267">
      <t>ウンヨウ</t>
    </rPh>
    <rPh sb="278" eb="280">
      <t>ハツデン</t>
    </rPh>
    <rPh sb="280" eb="282">
      <t>シセツ</t>
    </rPh>
    <rPh sb="287" eb="289">
      <t>キョウキュウ</t>
    </rPh>
    <rPh sb="289" eb="291">
      <t>ケイトウ</t>
    </rPh>
    <rPh sb="291" eb="293">
      <t>ゼンタイ</t>
    </rPh>
    <rPh sb="294" eb="296">
      <t>オンシツ</t>
    </rPh>
    <rPh sb="296" eb="298">
      <t>コウカ</t>
    </rPh>
    <rPh sb="301" eb="303">
      <t>ハイシュツ</t>
    </rPh>
    <rPh sb="303" eb="305">
      <t>ヨクセイ</t>
    </rPh>
    <rPh sb="306" eb="307">
      <t>ツト</t>
    </rPh>
    <rPh sb="312" eb="315">
      <t>ゴウリテキ</t>
    </rPh>
    <rPh sb="319" eb="321">
      <t>コベツ</t>
    </rPh>
    <rPh sb="321" eb="323">
      <t>チイキ</t>
    </rPh>
    <rPh sb="325" eb="327">
      <t>デンリョク</t>
    </rPh>
    <rPh sb="328" eb="330">
      <t>ネンリョウ</t>
    </rPh>
    <rPh sb="330" eb="332">
      <t>シヨウ</t>
    </rPh>
    <rPh sb="333" eb="334">
      <t>トモナ</t>
    </rPh>
    <rPh sb="338" eb="340">
      <t>ハイシュツ</t>
    </rPh>
    <rPh sb="340" eb="341">
      <t>リョウ</t>
    </rPh>
    <rPh sb="341" eb="342">
      <t>オヨ</t>
    </rPh>
    <rPh sb="343" eb="345">
      <t>サクゲン</t>
    </rPh>
    <rPh sb="345" eb="346">
      <t>リツ</t>
    </rPh>
    <rPh sb="347" eb="349">
      <t>モクヒョウ</t>
    </rPh>
    <rPh sb="350" eb="352">
      <t>メイキ</t>
    </rPh>
    <rPh sb="357" eb="359">
      <t>コンナン</t>
    </rPh>
    <rPh sb="366" eb="368">
      <t>ジョウキ</t>
    </rPh>
    <rPh sb="369" eb="371">
      <t>キュウシュウ</t>
    </rPh>
    <rPh sb="371" eb="373">
      <t>デンリョク</t>
    </rPh>
    <rPh sb="377" eb="379">
      <t>モクヒョウ</t>
    </rPh>
    <rPh sb="380" eb="382">
      <t>セッテイ</t>
    </rPh>
    <phoneticPr fontId="2"/>
  </si>
  <si>
    <t>【削減目標達成のために講じる措置（その他施設関係）】</t>
    <rPh sb="19" eb="20">
      <t>タ</t>
    </rPh>
    <rPh sb="20" eb="22">
      <t>シセツ</t>
    </rPh>
    <rPh sb="22" eb="24">
      <t>カンケイ</t>
    </rPh>
    <phoneticPr fontId="2"/>
  </si>
  <si>
    <t>九州電力送配電(株)（温室効果ガス排出削減目標）</t>
    <rPh sb="0" eb="4">
      <t>キュウシュウデンリョク</t>
    </rPh>
    <rPh sb="4" eb="5">
      <t>ソウ</t>
    </rPh>
    <rPh sb="5" eb="7">
      <t>ハイデン</t>
    </rPh>
    <rPh sb="7" eb="10">
      <t>カブ</t>
    </rPh>
    <rPh sb="11" eb="13">
      <t>オンシツ</t>
    </rPh>
    <rPh sb="13" eb="15">
      <t>コウカ</t>
    </rPh>
    <rPh sb="17" eb="19">
      <t>ハイシュツ</t>
    </rPh>
    <rPh sb="19" eb="21">
      <t>サクゲン</t>
    </rPh>
    <rPh sb="21" eb="23">
      <t>モクヒョウ</t>
    </rPh>
    <phoneticPr fontId="2"/>
  </si>
  <si>
    <t>①島原市地球温暖化対策実行計画の推進　②省エネ法管理標準及び夏季・冬季の節電</t>
    <rPh sb="1" eb="4">
      <t>シマバラシ</t>
    </rPh>
    <rPh sb="4" eb="6">
      <t>チキュウ</t>
    </rPh>
    <rPh sb="6" eb="9">
      <t>オンダンカ</t>
    </rPh>
    <rPh sb="9" eb="11">
      <t>タイサク</t>
    </rPh>
    <rPh sb="11" eb="13">
      <t>ジッコウ</t>
    </rPh>
    <rPh sb="13" eb="15">
      <t>ケイカク</t>
    </rPh>
    <rPh sb="16" eb="18">
      <t>スイシン</t>
    </rPh>
    <rPh sb="20" eb="21">
      <t>ショウ</t>
    </rPh>
    <rPh sb="23" eb="24">
      <t>ホウ</t>
    </rPh>
    <rPh sb="24" eb="26">
      <t>カンリ</t>
    </rPh>
    <rPh sb="26" eb="28">
      <t>ヒョウジュン</t>
    </rPh>
    <rPh sb="28" eb="29">
      <t>オヨ</t>
    </rPh>
    <rPh sb="30" eb="32">
      <t>カキ</t>
    </rPh>
    <rPh sb="33" eb="35">
      <t>トウキ</t>
    </rPh>
    <rPh sb="36" eb="38">
      <t>セツデン</t>
    </rPh>
    <phoneticPr fontId="2"/>
  </si>
  <si>
    <t>R3～R5</t>
    <phoneticPr fontId="2"/>
  </si>
  <si>
    <r>
      <t>①クールビズ及びウォームビズの実施　②クールビズ期間中（5～10月）におけるノー残業デー（毎週水曜日及び金曜日）の実施　③エアコンフィルターの清掃　④職場での電気ポット、冷蔵庫、電子レンジ等の機器の使用禁止　⑤パソコン輝度70％以下での使用及び不使用時のシャットダウン　⑥庁舎内照明の休憩時間消灯、一部取り外し、退庁時の待機電力オフ　⑦空調設備の利用時間短縮及び夏季冷房設定温度28℃、室内温度17℃以下での暖房運転の実施　⑧冷房運転時間8:30～17:15（時間外使用19:00まで）　</t>
    </r>
    <r>
      <rPr>
        <sz val="11"/>
        <color rgb="FFFF0000"/>
        <rFont val="ＭＳ Ｐゴシック"/>
        <family val="3"/>
        <charset val="128"/>
      </rPr>
      <t>⑨庁舎照明のLED化</t>
    </r>
    <rPh sb="71" eb="73">
      <t>セイソウ</t>
    </rPh>
    <rPh sb="156" eb="158">
      <t>タイチョウ</t>
    </rPh>
    <rPh sb="158" eb="159">
      <t>ジ</t>
    </rPh>
    <rPh sb="160" eb="162">
      <t>タイキザンギョウマイシュウスイヨウビオヨキンヨウビジッシチョウシャショウメイカゼンショクインシヨウコウシン</t>
    </rPh>
    <rPh sb="233" eb="235">
      <t>シヨウ</t>
    </rPh>
    <phoneticPr fontId="2"/>
  </si>
  <si>
    <t>859-1108</t>
  </si>
  <si>
    <t>南島原市</t>
    <rPh sb="0" eb="1">
      <t>ミナミ</t>
    </rPh>
    <rPh sb="1" eb="3">
      <t>シマバラ</t>
    </rPh>
    <rPh sb="3" eb="4">
      <t>シ</t>
    </rPh>
    <phoneticPr fontId="2"/>
  </si>
  <si>
    <t>南島原市西有家町里坊９６－２</t>
    <rPh sb="0" eb="1">
      <t>ミナミ</t>
    </rPh>
    <rPh sb="1" eb="3">
      <t>シマバラ</t>
    </rPh>
    <rPh sb="3" eb="4">
      <t>シ</t>
    </rPh>
    <rPh sb="4" eb="8">
      <t>ニシアリエチョウ</t>
    </rPh>
    <rPh sb="8" eb="9">
      <t>サト</t>
    </rPh>
    <rPh sb="9" eb="10">
      <t>ボウ</t>
    </rPh>
    <phoneticPr fontId="2"/>
  </si>
  <si>
    <t>5月～10月（夏季）及び12月～3月（冬季）を節電強化期間とし、実施要領を定めて節電</t>
    <rPh sb="1" eb="2">
      <t>ガツ</t>
    </rPh>
    <rPh sb="5" eb="6">
      <t>ガツ</t>
    </rPh>
    <rPh sb="7" eb="9">
      <t>カキ</t>
    </rPh>
    <rPh sb="10" eb="11">
      <t>オヨ</t>
    </rPh>
    <rPh sb="14" eb="15">
      <t>ガツ</t>
    </rPh>
    <rPh sb="17" eb="18">
      <t>ガツ</t>
    </rPh>
    <rPh sb="19" eb="21">
      <t>トウキ</t>
    </rPh>
    <rPh sb="23" eb="25">
      <t>セツデン</t>
    </rPh>
    <rPh sb="25" eb="27">
      <t>キョウカ</t>
    </rPh>
    <rPh sb="27" eb="29">
      <t>キカン</t>
    </rPh>
    <rPh sb="32" eb="34">
      <t>ジッシ</t>
    </rPh>
    <rPh sb="34" eb="36">
      <t>ヨウリョウ</t>
    </rPh>
    <rPh sb="37" eb="38">
      <t>サダ</t>
    </rPh>
    <rPh sb="40" eb="42">
      <t>セツデン</t>
    </rPh>
    <phoneticPr fontId="2"/>
  </si>
  <si>
    <t>南島原市</t>
    <rPh sb="0" eb="1">
      <t>ミナミ</t>
    </rPh>
    <rPh sb="1" eb="4">
      <t>シマバラシ</t>
    </rPh>
    <phoneticPr fontId="2"/>
  </si>
  <si>
    <t>①ホテル館内照明の間引き点灯　②ホテル従業員による不要照明の点灯等節電処置</t>
    <rPh sb="4" eb="6">
      <t>カンナイ</t>
    </rPh>
    <rPh sb="6" eb="8">
      <t>ショウメイ</t>
    </rPh>
    <rPh sb="9" eb="11">
      <t>マビ</t>
    </rPh>
    <rPh sb="12" eb="14">
      <t>テントウ</t>
    </rPh>
    <rPh sb="19" eb="22">
      <t>ジュウギョウイン</t>
    </rPh>
    <rPh sb="25" eb="27">
      <t>フヨウ</t>
    </rPh>
    <rPh sb="27" eb="29">
      <t>ショウメイ</t>
    </rPh>
    <rPh sb="30" eb="32">
      <t>テントウ</t>
    </rPh>
    <rPh sb="32" eb="33">
      <t>トウ</t>
    </rPh>
    <rPh sb="33" eb="35">
      <t>セツデン</t>
    </rPh>
    <rPh sb="35" eb="37">
      <t>ショチ</t>
    </rPh>
    <phoneticPr fontId="2"/>
  </si>
  <si>
    <t>令和3年度</t>
    <rPh sb="0" eb="2">
      <t>レイワ</t>
    </rPh>
    <rPh sb="3" eb="5">
      <t>ネンド</t>
    </rPh>
    <phoneticPr fontId="2"/>
  </si>
  <si>
    <t>R3～R6</t>
    <phoneticPr fontId="2"/>
  </si>
  <si>
    <t>①機器運転状況の適正化（チェックリストを用いた運用実施）　②省エネ機器への更新（冷蔵ケース、冷凍機）　③冷蔵ケースの棚下照明ＬＥＤ化</t>
    <rPh sb="1" eb="3">
      <t>キキ</t>
    </rPh>
    <rPh sb="3" eb="5">
      <t>ウンテン</t>
    </rPh>
    <rPh sb="5" eb="7">
      <t>ジョウキョウ</t>
    </rPh>
    <rPh sb="8" eb="11">
      <t>テキセイカ</t>
    </rPh>
    <rPh sb="20" eb="21">
      <t>モチ</t>
    </rPh>
    <rPh sb="23" eb="25">
      <t>ウンヨウ</t>
    </rPh>
    <rPh sb="25" eb="27">
      <t>ジッシ</t>
    </rPh>
    <rPh sb="30" eb="31">
      <t>ショウ</t>
    </rPh>
    <rPh sb="33" eb="35">
      <t>キキ</t>
    </rPh>
    <rPh sb="37" eb="39">
      <t>コウシン</t>
    </rPh>
    <rPh sb="40" eb="42">
      <t>レイゾウ</t>
    </rPh>
    <rPh sb="46" eb="49">
      <t>レイトウキ</t>
    </rPh>
    <rPh sb="52" eb="54">
      <t>レイゾウ</t>
    </rPh>
    <rPh sb="58" eb="60">
      <t>タナシタ</t>
    </rPh>
    <rPh sb="60" eb="62">
      <t>ショウメイ</t>
    </rPh>
    <rPh sb="65" eb="66">
      <t>カ</t>
    </rPh>
    <phoneticPr fontId="2"/>
  </si>
  <si>
    <t>設備の省エネ部会を組織し、昨年に引き続き電力逓減を図るための設備導入計画を継続している。</t>
    <rPh sb="0" eb="2">
      <t>セツビ</t>
    </rPh>
    <rPh sb="3" eb="4">
      <t>ショウ</t>
    </rPh>
    <rPh sb="6" eb="8">
      <t>ブカイ</t>
    </rPh>
    <rPh sb="9" eb="11">
      <t>ソシキ</t>
    </rPh>
    <rPh sb="13" eb="15">
      <t>サクネン</t>
    </rPh>
    <rPh sb="16" eb="17">
      <t>ヒ</t>
    </rPh>
    <rPh sb="18" eb="19">
      <t>ツヅ</t>
    </rPh>
    <rPh sb="20" eb="22">
      <t>デンリョク</t>
    </rPh>
    <rPh sb="22" eb="24">
      <t>テイゲン</t>
    </rPh>
    <rPh sb="25" eb="26">
      <t>ハカ</t>
    </rPh>
    <rPh sb="30" eb="32">
      <t>セツビ</t>
    </rPh>
    <rPh sb="32" eb="34">
      <t>ドウニュウ</t>
    </rPh>
    <rPh sb="34" eb="36">
      <t>ケイカク</t>
    </rPh>
    <rPh sb="37" eb="39">
      <t>ケイゾク</t>
    </rPh>
    <phoneticPr fontId="2"/>
  </si>
  <si>
    <t>令和３年度</t>
    <rPh sb="0" eb="2">
      <t>レイワ</t>
    </rPh>
    <rPh sb="3" eb="5">
      <t>ネンド</t>
    </rPh>
    <rPh sb="4" eb="5">
      <t>ド</t>
    </rPh>
    <phoneticPr fontId="2"/>
  </si>
  <si>
    <r>
      <t>○香焼工場
　</t>
    </r>
    <r>
      <rPr>
        <sz val="11"/>
        <color rgb="FFFF0000"/>
        <rFont val="ＭＳ Ｐゴシック"/>
        <family val="3"/>
        <charset val="128"/>
      </rPr>
      <t>①電算機室エアコンを省エネタイプに更新（2台）</t>
    </r>
    <r>
      <rPr>
        <sz val="11"/>
        <rFont val="ＭＳ Ｐゴシック"/>
        <family val="3"/>
        <charset val="128"/>
      </rPr>
      <t xml:space="preserve">
　②流体配管（エアー、LPG等）漏洩一斉調査補修（2回／年）
　③ISO14001による環境マネジメントシステムの運用
　④節電に関する当社指針（節電メニュー）の作成・励行（夏季・冬季）
　⑤省エネパトロールの実施（夏季・冬季）
　</t>
    </r>
    <r>
      <rPr>
        <sz val="11"/>
        <color rgb="FFFF0000"/>
        <rFont val="ＭＳ Ｐゴシック"/>
        <family val="3"/>
        <charset val="128"/>
      </rPr>
      <t xml:space="preserve">⑥自動車運転時における「エコドライブ10」推進
</t>
    </r>
    <r>
      <rPr>
        <sz val="11"/>
        <rFont val="ＭＳ Ｐゴシック"/>
        <family val="3"/>
        <charset val="128"/>
      </rPr>
      <t xml:space="preserve">
○土井首工場
　</t>
    </r>
    <r>
      <rPr>
        <sz val="11"/>
        <color rgb="FFFF0000"/>
        <rFont val="ＭＳ Ｐゴシック"/>
        <family val="3"/>
        <charset val="128"/>
      </rPr>
      <t>①クレーン運転室エアコンを省エネタイプに更新（1台）</t>
    </r>
    <r>
      <rPr>
        <sz val="11"/>
        <rFont val="ＭＳ Ｐゴシック"/>
        <family val="3"/>
        <charset val="128"/>
      </rPr>
      <t xml:space="preserve">
　②流体配管（エアー、LPG等）漏洩一斉調査補修（2回/年）
　③ISO14001による環境マネジメントシステムの運用
　④節電に関する当社指針（節電メニュー）の作成・励行（夏季・冬季）
　⑤省エネパトロールの実施（夏季・冬季）
</t>
    </r>
    <r>
      <rPr>
        <sz val="11"/>
        <color rgb="FFFF0000"/>
        <rFont val="ＭＳ Ｐゴシック"/>
        <family val="3"/>
        <charset val="128"/>
      </rPr>
      <t xml:space="preserve">　⑥自動車運転時における「エコドライブ10」推進
</t>
    </r>
    <rPh sb="1" eb="3">
      <t>コウヤギ</t>
    </rPh>
    <rPh sb="3" eb="5">
      <t>コウジョウ</t>
    </rPh>
    <rPh sb="8" eb="11">
      <t>デンサンキ</t>
    </rPh>
    <rPh sb="33" eb="35">
      <t>リュウタイ</t>
    </rPh>
    <rPh sb="35" eb="37">
      <t>ハイカン</t>
    </rPh>
    <rPh sb="45" eb="46">
      <t>トウ</t>
    </rPh>
    <rPh sb="47" eb="49">
      <t>ロウエイ</t>
    </rPh>
    <rPh sb="49" eb="51">
      <t>イッセイ</t>
    </rPh>
    <rPh sb="51" eb="53">
      <t>チョウサ</t>
    </rPh>
    <rPh sb="53" eb="55">
      <t>ホシュウ</t>
    </rPh>
    <rPh sb="57" eb="58">
      <t>カイ</t>
    </rPh>
    <rPh sb="59" eb="60">
      <t>ネン</t>
    </rPh>
    <rPh sb="148" eb="150">
      <t>ジドウ</t>
    </rPh>
    <rPh sb="150" eb="151">
      <t>クルマ</t>
    </rPh>
    <rPh sb="151" eb="153">
      <t>ウンテン</t>
    </rPh>
    <rPh sb="153" eb="154">
      <t>ジ</t>
    </rPh>
    <rPh sb="168" eb="170">
      <t>スイシン</t>
    </rPh>
    <rPh sb="173" eb="175">
      <t>ドイ</t>
    </rPh>
    <rPh sb="175" eb="176">
      <t>クビ</t>
    </rPh>
    <rPh sb="176" eb="178">
      <t>コウジョウテンジョウ</t>
    </rPh>
    <rPh sb="209" eb="210">
      <t>トウ</t>
    </rPh>
    <rPh sb="211" eb="213">
      <t>イチブ</t>
    </rPh>
    <rPh sb="216" eb="217">
      <t>カ</t>
    </rPh>
    <rPh sb="220" eb="221">
      <t>トウ</t>
    </rPh>
    <rPh sb="225" eb="227">
      <t>リュウタイ</t>
    </rPh>
    <rPh sb="227" eb="229">
      <t>ハイカン</t>
    </rPh>
    <rPh sb="237" eb="238">
      <t>トウ</t>
    </rPh>
    <rPh sb="240" eb="242">
      <t>イッセイ</t>
    </rPh>
    <rPh sb="242" eb="244">
      <t>チョウサ</t>
    </rPh>
    <rPh sb="244" eb="246">
      <t>ホシュウ</t>
    </rPh>
    <rPh sb="248" eb="249">
      <t>カイ</t>
    </rPh>
    <rPh sb="250" eb="251">
      <t>ネン</t>
    </rPh>
    <phoneticPr fontId="2"/>
  </si>
  <si>
    <t>①照明器具のＬＥＤ移行　②資材冷蔵庫Ａユニットクーラー更新　③催事室冷蔵庫ユニットクーラー更新　④催事室エアコン更新</t>
    <rPh sb="1" eb="3">
      <t>ショウメイ</t>
    </rPh>
    <rPh sb="3" eb="5">
      <t>キグ</t>
    </rPh>
    <rPh sb="9" eb="11">
      <t>イコウ</t>
    </rPh>
    <rPh sb="13" eb="15">
      <t>シザイ</t>
    </rPh>
    <rPh sb="15" eb="18">
      <t>レイゾウコ</t>
    </rPh>
    <rPh sb="31" eb="33">
      <t>サイジ</t>
    </rPh>
    <rPh sb="33" eb="34">
      <t>シツ</t>
    </rPh>
    <rPh sb="34" eb="37">
      <t>レイゾウコ</t>
    </rPh>
    <rPh sb="49" eb="51">
      <t>サイジ</t>
    </rPh>
    <rPh sb="51" eb="52">
      <t>シツ</t>
    </rPh>
    <rPh sb="56" eb="58">
      <t>コウシン</t>
    </rPh>
    <phoneticPr fontId="2"/>
  </si>
  <si>
    <t>①各店舗における空調・照明についての管理ルールを周知しエネルギー使用量削減　②年数経過店舗及び新規出店店舗への省エネタイプの設備什器切替</t>
    <rPh sb="1" eb="4">
      <t>カクテンポ</t>
    </rPh>
    <rPh sb="8" eb="10">
      <t>クウチョウ</t>
    </rPh>
    <rPh sb="11" eb="13">
      <t>ショウメイ</t>
    </rPh>
    <rPh sb="18" eb="20">
      <t>カンリ</t>
    </rPh>
    <rPh sb="24" eb="26">
      <t>シュウチ</t>
    </rPh>
    <rPh sb="32" eb="34">
      <t>シヨウ</t>
    </rPh>
    <rPh sb="34" eb="35">
      <t>リョウ</t>
    </rPh>
    <rPh sb="35" eb="37">
      <t>サクゲン</t>
    </rPh>
    <rPh sb="39" eb="41">
      <t>ネンスウ</t>
    </rPh>
    <rPh sb="41" eb="43">
      <t>ケイカ</t>
    </rPh>
    <rPh sb="43" eb="45">
      <t>テンポ</t>
    </rPh>
    <rPh sb="45" eb="46">
      <t>オヨ</t>
    </rPh>
    <rPh sb="47" eb="49">
      <t>シンキ</t>
    </rPh>
    <rPh sb="49" eb="51">
      <t>シュッテン</t>
    </rPh>
    <rPh sb="51" eb="53">
      <t>テンポ</t>
    </rPh>
    <rPh sb="55" eb="56">
      <t>ショウ</t>
    </rPh>
    <rPh sb="62" eb="64">
      <t>セツビ</t>
    </rPh>
    <rPh sb="64" eb="66">
      <t>ジュウキ</t>
    </rPh>
    <rPh sb="66" eb="68">
      <t>キリカエ</t>
    </rPh>
    <phoneticPr fontId="2"/>
  </si>
  <si>
    <t>ショーケース用照明を蛍光灯からＬＥＤに交換</t>
    <rPh sb="6" eb="7">
      <t>ヨウ</t>
    </rPh>
    <rPh sb="7" eb="9">
      <t>ショウメイ</t>
    </rPh>
    <rPh sb="10" eb="13">
      <t>ケイコウトウ</t>
    </rPh>
    <rPh sb="19" eb="21">
      <t>コウカン</t>
    </rPh>
    <phoneticPr fontId="2"/>
  </si>
  <si>
    <t>①省エネ法の遵守 ②ISO14001EMPの遵守　③改善活動実施による冷凍設備、生産設備他運転見直し及び更新</t>
    <rPh sb="1" eb="2">
      <t>ショウ</t>
    </rPh>
    <rPh sb="4" eb="5">
      <t>ホウ</t>
    </rPh>
    <rPh sb="6" eb="8">
      <t>ジュンシュ</t>
    </rPh>
    <rPh sb="22" eb="24">
      <t>ジュンシュ</t>
    </rPh>
    <rPh sb="26" eb="28">
      <t>カイゼン</t>
    </rPh>
    <rPh sb="28" eb="30">
      <t>カツドウ</t>
    </rPh>
    <rPh sb="30" eb="32">
      <t>ジッシ</t>
    </rPh>
    <rPh sb="35" eb="37">
      <t>レイトウ</t>
    </rPh>
    <rPh sb="37" eb="39">
      <t>セツビ</t>
    </rPh>
    <rPh sb="40" eb="42">
      <t>セイサン</t>
    </rPh>
    <rPh sb="42" eb="44">
      <t>セツビ</t>
    </rPh>
    <rPh sb="44" eb="45">
      <t>ホカ</t>
    </rPh>
    <rPh sb="45" eb="47">
      <t>ウンテン</t>
    </rPh>
    <rPh sb="47" eb="49">
      <t>ミナオ</t>
    </rPh>
    <rPh sb="50" eb="51">
      <t>オヨ</t>
    </rPh>
    <rPh sb="52" eb="54">
      <t>コウシン</t>
    </rPh>
    <phoneticPr fontId="2"/>
  </si>
  <si>
    <t>①工場天井照明の更新（LED化）　②照明・空調設備・OA機器の運用基準の順守（運転条件や設定温度、不使用時のスイッチオフ等）　③デマンド監視装置有効利用　④製造工程の改善及び設備運用の見直し等　⑤設備更新時の省エネ機器への買換、発熱量の小さい電力への買換え等を主体に揮発油・灯油・LPGの使用を極力効率化</t>
    <rPh sb="1" eb="3">
      <t>コウジョウ</t>
    </rPh>
    <rPh sb="3" eb="5">
      <t>テンジョウ</t>
    </rPh>
    <rPh sb="5" eb="7">
      <t>ショウメイ</t>
    </rPh>
    <rPh sb="8" eb="10">
      <t>コウシン</t>
    </rPh>
    <rPh sb="14" eb="15">
      <t>カ</t>
    </rPh>
    <rPh sb="18" eb="20">
      <t>ショウメイ</t>
    </rPh>
    <rPh sb="21" eb="23">
      <t>クウチョウ</t>
    </rPh>
    <rPh sb="23" eb="25">
      <t>セツビ</t>
    </rPh>
    <rPh sb="28" eb="30">
      <t>キキ</t>
    </rPh>
    <rPh sb="31" eb="33">
      <t>ウンヨウ</t>
    </rPh>
    <rPh sb="33" eb="35">
      <t>キジュン</t>
    </rPh>
    <rPh sb="36" eb="38">
      <t>ジュンシュ</t>
    </rPh>
    <rPh sb="39" eb="41">
      <t>ウンテン</t>
    </rPh>
    <rPh sb="41" eb="43">
      <t>ジョウケン</t>
    </rPh>
    <rPh sb="44" eb="46">
      <t>セッテイ</t>
    </rPh>
    <rPh sb="46" eb="48">
      <t>オンド</t>
    </rPh>
    <rPh sb="49" eb="50">
      <t>フ</t>
    </rPh>
    <rPh sb="50" eb="53">
      <t>シヨウジ</t>
    </rPh>
    <rPh sb="60" eb="61">
      <t>トウ</t>
    </rPh>
    <rPh sb="68" eb="70">
      <t>カンシ</t>
    </rPh>
    <rPh sb="70" eb="72">
      <t>ソウチ</t>
    </rPh>
    <rPh sb="72" eb="74">
      <t>ユウコウ</t>
    </rPh>
    <rPh sb="74" eb="76">
      <t>リヨウ</t>
    </rPh>
    <rPh sb="78" eb="80">
      <t>セイゾウ</t>
    </rPh>
    <rPh sb="80" eb="82">
      <t>コウテイ</t>
    </rPh>
    <rPh sb="83" eb="85">
      <t>カイゼン</t>
    </rPh>
    <rPh sb="85" eb="86">
      <t>オヨ</t>
    </rPh>
    <rPh sb="87" eb="89">
      <t>セツビ</t>
    </rPh>
    <rPh sb="89" eb="91">
      <t>ウンヨウ</t>
    </rPh>
    <rPh sb="92" eb="94">
      <t>ミナオ</t>
    </rPh>
    <rPh sb="95" eb="96">
      <t>トウ</t>
    </rPh>
    <rPh sb="98" eb="100">
      <t>セツビ</t>
    </rPh>
    <rPh sb="100" eb="103">
      <t>コウシンジ</t>
    </rPh>
    <rPh sb="104" eb="105">
      <t>ショウ</t>
    </rPh>
    <rPh sb="107" eb="109">
      <t>キキ</t>
    </rPh>
    <rPh sb="111" eb="113">
      <t>カイカ</t>
    </rPh>
    <rPh sb="114" eb="116">
      <t>ハツネツ</t>
    </rPh>
    <rPh sb="116" eb="117">
      <t>リョウ</t>
    </rPh>
    <rPh sb="118" eb="119">
      <t>チイ</t>
    </rPh>
    <rPh sb="121" eb="123">
      <t>デンリョク</t>
    </rPh>
    <rPh sb="125" eb="127">
      <t>カイカ</t>
    </rPh>
    <rPh sb="128" eb="129">
      <t>トウ</t>
    </rPh>
    <rPh sb="130" eb="132">
      <t>シュタイ</t>
    </rPh>
    <rPh sb="133" eb="136">
      <t>キハツユ</t>
    </rPh>
    <rPh sb="137" eb="139">
      <t>トウユ</t>
    </rPh>
    <rPh sb="144" eb="146">
      <t>シヨウ</t>
    </rPh>
    <rPh sb="147" eb="149">
      <t>キョクリョク</t>
    </rPh>
    <rPh sb="149" eb="152">
      <t>コウリツカ</t>
    </rPh>
    <phoneticPr fontId="2"/>
  </si>
  <si>
    <t>令和３年度</t>
    <rPh sb="0" eb="2">
      <t>レイワ</t>
    </rPh>
    <rPh sb="3" eb="5">
      <t>ネンド</t>
    </rPh>
    <phoneticPr fontId="2"/>
  </si>
  <si>
    <t>①事務室照明の適正管理（不要な照明の消灯、照明の間引き）②空調運転の適正管理（温度の適正管理、運転時間の短縮、不要な空調の停止）③ＯＡ機器等電源の適正管理（不要な機器等の電源断、節電モードの活用）④エレベーター利用の自粛（近接階への階段使用、稼働台数の削減）⑤その他（給湯器停止）⑥車両燃料使用削減（公共交通機関の利用、車両燃費管理の徹底、エコドライブの徹底、低公害車の導入検討）</t>
    <rPh sb="1" eb="4">
      <t>ジムシツ</t>
    </rPh>
    <rPh sb="4" eb="6">
      <t>ショウメイ</t>
    </rPh>
    <rPh sb="7" eb="9">
      <t>テキセイ</t>
    </rPh>
    <rPh sb="9" eb="11">
      <t>カンリ</t>
    </rPh>
    <rPh sb="12" eb="14">
      <t>フヨウ</t>
    </rPh>
    <rPh sb="15" eb="17">
      <t>ショウメイ</t>
    </rPh>
    <rPh sb="18" eb="20">
      <t>ショウトウ</t>
    </rPh>
    <rPh sb="21" eb="23">
      <t>ショウメイ</t>
    </rPh>
    <rPh sb="24" eb="26">
      <t>マビ</t>
    </rPh>
    <rPh sb="29" eb="31">
      <t>クウチョウ</t>
    </rPh>
    <rPh sb="31" eb="33">
      <t>ウンテン</t>
    </rPh>
    <rPh sb="34" eb="36">
      <t>テキセイ</t>
    </rPh>
    <rPh sb="36" eb="38">
      <t>カンリ</t>
    </rPh>
    <rPh sb="39" eb="41">
      <t>オンド</t>
    </rPh>
    <rPh sb="42" eb="44">
      <t>テキセイ</t>
    </rPh>
    <rPh sb="44" eb="46">
      <t>カンリ</t>
    </rPh>
    <rPh sb="47" eb="49">
      <t>ウンテン</t>
    </rPh>
    <rPh sb="49" eb="51">
      <t>ジカン</t>
    </rPh>
    <rPh sb="52" eb="54">
      <t>タンシュク</t>
    </rPh>
    <rPh sb="55" eb="57">
      <t>フヨウ</t>
    </rPh>
    <rPh sb="58" eb="60">
      <t>クウチョウ</t>
    </rPh>
    <rPh sb="61" eb="63">
      <t>テイシ</t>
    </rPh>
    <rPh sb="67" eb="69">
      <t>キキ</t>
    </rPh>
    <rPh sb="69" eb="70">
      <t>トウ</t>
    </rPh>
    <rPh sb="70" eb="72">
      <t>デンゲン</t>
    </rPh>
    <rPh sb="73" eb="75">
      <t>テキセイ</t>
    </rPh>
    <rPh sb="75" eb="77">
      <t>カンリ</t>
    </rPh>
    <rPh sb="78" eb="80">
      <t>フヨウ</t>
    </rPh>
    <rPh sb="81" eb="83">
      <t>キキ</t>
    </rPh>
    <rPh sb="83" eb="84">
      <t>トウ</t>
    </rPh>
    <rPh sb="85" eb="87">
      <t>デンゲン</t>
    </rPh>
    <rPh sb="87" eb="88">
      <t>ダン</t>
    </rPh>
    <rPh sb="89" eb="91">
      <t>セツデン</t>
    </rPh>
    <rPh sb="95" eb="97">
      <t>カツヨウ</t>
    </rPh>
    <rPh sb="105" eb="107">
      <t>リヨウ</t>
    </rPh>
    <rPh sb="108" eb="110">
      <t>ジシュク</t>
    </rPh>
    <rPh sb="111" eb="113">
      <t>キンセツ</t>
    </rPh>
    <rPh sb="113" eb="114">
      <t>カイ</t>
    </rPh>
    <rPh sb="116" eb="118">
      <t>カイダン</t>
    </rPh>
    <rPh sb="118" eb="120">
      <t>シヨウ</t>
    </rPh>
    <rPh sb="121" eb="123">
      <t>カドウ</t>
    </rPh>
    <rPh sb="123" eb="125">
      <t>ダイスウ</t>
    </rPh>
    <rPh sb="126" eb="128">
      <t>サクゲン</t>
    </rPh>
    <rPh sb="132" eb="133">
      <t>タ</t>
    </rPh>
    <rPh sb="134" eb="137">
      <t>キュウトウキ</t>
    </rPh>
    <rPh sb="137" eb="139">
      <t>テイシ</t>
    </rPh>
    <rPh sb="141" eb="143">
      <t>シャリョウ</t>
    </rPh>
    <rPh sb="143" eb="145">
      <t>ネンリョウ</t>
    </rPh>
    <rPh sb="145" eb="147">
      <t>シヨウ</t>
    </rPh>
    <rPh sb="147" eb="149">
      <t>サクゲン</t>
    </rPh>
    <rPh sb="150" eb="152">
      <t>コウキョウ</t>
    </rPh>
    <rPh sb="152" eb="154">
      <t>コウツウ</t>
    </rPh>
    <rPh sb="154" eb="156">
      <t>キカン</t>
    </rPh>
    <rPh sb="157" eb="159">
      <t>リヨウ</t>
    </rPh>
    <rPh sb="160" eb="162">
      <t>シャリョウ</t>
    </rPh>
    <rPh sb="162" eb="164">
      <t>ネンピ</t>
    </rPh>
    <rPh sb="164" eb="166">
      <t>カンリ</t>
    </rPh>
    <rPh sb="167" eb="169">
      <t>テッテイ</t>
    </rPh>
    <rPh sb="177" eb="179">
      <t>テッテイ</t>
    </rPh>
    <rPh sb="180" eb="184">
      <t>テイコウガイシャ</t>
    </rPh>
    <rPh sb="185" eb="187">
      <t>ドウニュウ</t>
    </rPh>
    <rPh sb="187" eb="189">
      <t>ケントウ</t>
    </rPh>
    <phoneticPr fontId="2"/>
  </si>
  <si>
    <t>○共通（文教町２団地、坂本１団地）
　　・省エネルギータイプの空調機器の導入、高効率変圧器への更新、LED照明器具への更新</t>
    <rPh sb="1" eb="3">
      <t>キョウツウ</t>
    </rPh>
    <rPh sb="4" eb="6">
      <t>ブンキョウ</t>
    </rPh>
    <rPh sb="6" eb="7">
      <t>マチ</t>
    </rPh>
    <rPh sb="8" eb="10">
      <t>ダンチ</t>
    </rPh>
    <rPh sb="11" eb="13">
      <t>サカモト</t>
    </rPh>
    <rPh sb="14" eb="16">
      <t>ダンチ</t>
    </rPh>
    <rPh sb="21" eb="22">
      <t>ショウ</t>
    </rPh>
    <rPh sb="31" eb="33">
      <t>クウチョウ</t>
    </rPh>
    <rPh sb="33" eb="35">
      <t>キキ</t>
    </rPh>
    <rPh sb="36" eb="38">
      <t>ドウニュウ</t>
    </rPh>
    <rPh sb="39" eb="42">
      <t>コウコウリツ</t>
    </rPh>
    <rPh sb="42" eb="45">
      <t>ヘンアツキ</t>
    </rPh>
    <rPh sb="47" eb="49">
      <t>コウシン</t>
    </rPh>
    <rPh sb="53" eb="55">
      <t>ショウメイ</t>
    </rPh>
    <rPh sb="55" eb="57">
      <t>キグ</t>
    </rPh>
    <rPh sb="59" eb="61">
      <t>コウシン</t>
    </rPh>
    <phoneticPr fontId="2"/>
  </si>
  <si>
    <t>削減目標を達成するため令和３年度に講じた措置</t>
    <phoneticPr fontId="2"/>
  </si>
  <si>
    <t>①省エネルギータイプの空調機器の導入　②高効率変圧器への更新　③LED照明器具への更新</t>
    <rPh sb="1" eb="2">
      <t>ショウ</t>
    </rPh>
    <rPh sb="11" eb="13">
      <t>クウチョウ</t>
    </rPh>
    <rPh sb="13" eb="14">
      <t>キ</t>
    </rPh>
    <rPh sb="14" eb="15">
      <t>キ</t>
    </rPh>
    <rPh sb="16" eb="18">
      <t>ドウニュウ</t>
    </rPh>
    <rPh sb="20" eb="23">
      <t>コウコウリツ</t>
    </rPh>
    <rPh sb="23" eb="26">
      <t>ヘンアツキ</t>
    </rPh>
    <rPh sb="28" eb="30">
      <t>コウシン</t>
    </rPh>
    <phoneticPr fontId="2"/>
  </si>
  <si>
    <t>①エアコン温度設定 夏季28℃、冬季20℃　②デジタコのデーターを用いたエコ運転指導強化</t>
    <rPh sb="5" eb="7">
      <t>オンド</t>
    </rPh>
    <rPh sb="7" eb="9">
      <t>セッテイ</t>
    </rPh>
    <rPh sb="10" eb="12">
      <t>カキ</t>
    </rPh>
    <rPh sb="16" eb="18">
      <t>トウキ</t>
    </rPh>
    <rPh sb="33" eb="34">
      <t>モチ</t>
    </rPh>
    <rPh sb="38" eb="40">
      <t>ウンテン</t>
    </rPh>
    <rPh sb="40" eb="42">
      <t>シドウ</t>
    </rPh>
    <rPh sb="42" eb="44">
      <t>キョウカ</t>
    </rPh>
    <phoneticPr fontId="2"/>
  </si>
  <si>
    <t>①不要時、不要箇所の照明消灯の厳守　②空調（冷暖房）の温度管理及び運転時間厳守　③旧型設備の省エネ機器への更新（空調、その他）</t>
    <rPh sb="1" eb="3">
      <t>フヨウ</t>
    </rPh>
    <rPh sb="3" eb="4">
      <t>ジ</t>
    </rPh>
    <rPh sb="5" eb="7">
      <t>フヨウ</t>
    </rPh>
    <rPh sb="7" eb="9">
      <t>カショ</t>
    </rPh>
    <rPh sb="10" eb="12">
      <t>ショウメイ</t>
    </rPh>
    <rPh sb="12" eb="14">
      <t>ショウトウ</t>
    </rPh>
    <rPh sb="15" eb="17">
      <t>ゲンシュ</t>
    </rPh>
    <rPh sb="19" eb="21">
      <t>クウチョウ</t>
    </rPh>
    <rPh sb="22" eb="25">
      <t>レイダンボウ</t>
    </rPh>
    <rPh sb="27" eb="29">
      <t>オンド</t>
    </rPh>
    <rPh sb="29" eb="31">
      <t>カンリ</t>
    </rPh>
    <rPh sb="31" eb="32">
      <t>オヨ</t>
    </rPh>
    <rPh sb="33" eb="35">
      <t>ウンテン</t>
    </rPh>
    <rPh sb="35" eb="37">
      <t>ジカン</t>
    </rPh>
    <rPh sb="37" eb="39">
      <t>ゲンシュ</t>
    </rPh>
    <rPh sb="41" eb="43">
      <t>キュウガタ</t>
    </rPh>
    <rPh sb="43" eb="45">
      <t>セツビ</t>
    </rPh>
    <rPh sb="46" eb="47">
      <t>ショウ</t>
    </rPh>
    <rPh sb="49" eb="51">
      <t>キキ</t>
    </rPh>
    <rPh sb="53" eb="55">
      <t>コウシン</t>
    </rPh>
    <rPh sb="56" eb="58">
      <t>クウチョウ</t>
    </rPh>
    <rPh sb="61" eb="62">
      <t>タ</t>
    </rPh>
    <phoneticPr fontId="2"/>
  </si>
  <si>
    <t>冷却水の温度管理の徹底</t>
    <rPh sb="0" eb="3">
      <t>レイキャクスイ</t>
    </rPh>
    <rPh sb="4" eb="6">
      <t>オンド</t>
    </rPh>
    <rPh sb="6" eb="8">
      <t>カンリ</t>
    </rPh>
    <rPh sb="9" eb="11">
      <t>テッテイ</t>
    </rPh>
    <phoneticPr fontId="2"/>
  </si>
  <si>
    <t>2021年2月</t>
    <rPh sb="4" eb="5">
      <t>ネン</t>
    </rPh>
    <rPh sb="6" eb="7">
      <t>ガツ</t>
    </rPh>
    <phoneticPr fontId="2"/>
  </si>
  <si>
    <t>Fab3 Escape除害装置置き換え</t>
    <rPh sb="11" eb="13">
      <t>ジョガイ</t>
    </rPh>
    <rPh sb="13" eb="15">
      <t>ソウチ</t>
    </rPh>
    <rPh sb="15" eb="16">
      <t>オ</t>
    </rPh>
    <rPh sb="17" eb="18">
      <t>カ</t>
    </rPh>
    <phoneticPr fontId="2"/>
  </si>
  <si>
    <t>2021年4月</t>
    <rPh sb="4" eb="5">
      <t>ネン</t>
    </rPh>
    <rPh sb="6" eb="7">
      <t>ガツ</t>
    </rPh>
    <phoneticPr fontId="2"/>
  </si>
  <si>
    <t>Fab1,5 CVDバックアップ除外をプラズマ式変更による省エネ</t>
    <rPh sb="16" eb="18">
      <t>ジョガイ</t>
    </rPh>
    <rPh sb="23" eb="24">
      <t>シキ</t>
    </rPh>
    <rPh sb="24" eb="26">
      <t>ヘンコウ</t>
    </rPh>
    <rPh sb="29" eb="30">
      <t>ショウ</t>
    </rPh>
    <phoneticPr fontId="2"/>
  </si>
  <si>
    <t>Fab1,6 CVD除外高性能採用による購入台数減</t>
    <rPh sb="10" eb="12">
      <t>ジョガイ</t>
    </rPh>
    <rPh sb="12" eb="15">
      <t>コウセイノウ</t>
    </rPh>
    <rPh sb="15" eb="17">
      <t>サイヨウ</t>
    </rPh>
    <rPh sb="20" eb="22">
      <t>コウニュウ</t>
    </rPh>
    <rPh sb="22" eb="24">
      <t>ダイスウ</t>
    </rPh>
    <rPh sb="24" eb="25">
      <t>ゲン</t>
    </rPh>
    <phoneticPr fontId="2"/>
  </si>
  <si>
    <t>LP-DIFF DNP窒素濃度CV測定化による電力削減</t>
    <rPh sb="11" eb="13">
      <t>チッソ</t>
    </rPh>
    <rPh sb="13" eb="15">
      <t>ノウド</t>
    </rPh>
    <rPh sb="17" eb="19">
      <t>ソクテイ</t>
    </rPh>
    <rPh sb="19" eb="20">
      <t>カ</t>
    </rPh>
    <rPh sb="23" eb="25">
      <t>デンリョク</t>
    </rPh>
    <rPh sb="25" eb="27">
      <t>サクゲン</t>
    </rPh>
    <phoneticPr fontId="2"/>
  </si>
  <si>
    <t>LP-DIFF 省エネポンプ導入（新規設備へ省エネType導入）</t>
    <rPh sb="8" eb="9">
      <t>ショウ</t>
    </rPh>
    <rPh sb="14" eb="16">
      <t>ドウニュウ</t>
    </rPh>
    <rPh sb="17" eb="19">
      <t>シンキ</t>
    </rPh>
    <rPh sb="19" eb="21">
      <t>セツビ</t>
    </rPh>
    <rPh sb="22" eb="23">
      <t>ショウ</t>
    </rPh>
    <rPh sb="29" eb="31">
      <t>ドウニュウ</t>
    </rPh>
    <phoneticPr fontId="2"/>
  </si>
  <si>
    <t>FY21 CVDバックアップ除外をプラズマ式変更による省エネ</t>
    <rPh sb="14" eb="16">
      <t>ジョガイ</t>
    </rPh>
    <rPh sb="21" eb="22">
      <t>シキ</t>
    </rPh>
    <rPh sb="22" eb="24">
      <t>ヘンコウ</t>
    </rPh>
    <rPh sb="27" eb="28">
      <t>ショウ</t>
    </rPh>
    <phoneticPr fontId="2"/>
  </si>
  <si>
    <t>FY20(CVD) 省エネタイプポンプ導入_樫山製SDE1203X</t>
    <rPh sb="10" eb="11">
      <t>ショウ</t>
    </rPh>
    <rPh sb="19" eb="21">
      <t>ドウニュウ</t>
    </rPh>
    <rPh sb="22" eb="24">
      <t>カシヤマ</t>
    </rPh>
    <rPh sb="24" eb="25">
      <t>セイ</t>
    </rPh>
    <phoneticPr fontId="2"/>
  </si>
  <si>
    <t>FY20(CVD) 省エネタイプポンプ導入_樫山製SDE2003TX</t>
    <rPh sb="10" eb="11">
      <t>ショウ</t>
    </rPh>
    <rPh sb="19" eb="21">
      <t>ドウニュウ</t>
    </rPh>
    <rPh sb="22" eb="24">
      <t>カシヤマ</t>
    </rPh>
    <rPh sb="24" eb="25">
      <t>セイ</t>
    </rPh>
    <phoneticPr fontId="2"/>
  </si>
  <si>
    <t>FY20(CVD) 省エネタイプポンプ導入_樫山製SDE603X</t>
    <rPh sb="10" eb="11">
      <t>ショウ</t>
    </rPh>
    <rPh sb="19" eb="21">
      <t>ドウニュウ</t>
    </rPh>
    <rPh sb="22" eb="24">
      <t>カシヤマ</t>
    </rPh>
    <rPh sb="24" eb="25">
      <t>セイ</t>
    </rPh>
    <phoneticPr fontId="2"/>
  </si>
  <si>
    <t>(PVD)Fab1 Endura 省エネTypeクライオコンプレッサー導入</t>
    <rPh sb="17" eb="18">
      <t>ショウ</t>
    </rPh>
    <rPh sb="35" eb="37">
      <t>ドウニュウ</t>
    </rPh>
    <phoneticPr fontId="2"/>
  </si>
  <si>
    <t>(PVD)省エネポンプ導入（新規設備へ省エネType導入）</t>
    <rPh sb="5" eb="6">
      <t>ショウ</t>
    </rPh>
    <rPh sb="11" eb="13">
      <t>ドウニュウ</t>
    </rPh>
    <rPh sb="14" eb="16">
      <t>シンキ</t>
    </rPh>
    <rPh sb="16" eb="18">
      <t>セツビ</t>
    </rPh>
    <rPh sb="19" eb="20">
      <t>ショウ</t>
    </rPh>
    <rPh sb="26" eb="27">
      <t>ニュウ</t>
    </rPh>
    <phoneticPr fontId="2"/>
  </si>
  <si>
    <t>DRY ダイキン製チラーを修理時省エネチラーへ置き換え</t>
    <rPh sb="8" eb="9">
      <t>セイ</t>
    </rPh>
    <rPh sb="13" eb="15">
      <t>シュウリ</t>
    </rPh>
    <rPh sb="15" eb="16">
      <t>ジ</t>
    </rPh>
    <rPh sb="16" eb="17">
      <t>ショウ</t>
    </rPh>
    <rPh sb="23" eb="24">
      <t>オ</t>
    </rPh>
    <rPh sb="25" eb="26">
      <t>カ</t>
    </rPh>
    <phoneticPr fontId="2"/>
  </si>
  <si>
    <t>第2Ｅ棟冷却機（ECU-303）更新</t>
    <rPh sb="0" eb="1">
      <t>ダイ</t>
    </rPh>
    <rPh sb="3" eb="4">
      <t>トウ</t>
    </rPh>
    <rPh sb="4" eb="6">
      <t>レイキャク</t>
    </rPh>
    <rPh sb="6" eb="7">
      <t>キ</t>
    </rPh>
    <rPh sb="16" eb="18">
      <t>コウシン</t>
    </rPh>
    <phoneticPr fontId="2"/>
  </si>
  <si>
    <t>Fab2 GDR外調機蒸気レス化</t>
    <rPh sb="8" eb="11">
      <t>ガイチョウキ</t>
    </rPh>
    <rPh sb="11" eb="13">
      <t>ジョウキ</t>
    </rPh>
    <rPh sb="15" eb="16">
      <t>カ</t>
    </rPh>
    <phoneticPr fontId="2"/>
  </si>
  <si>
    <t>FY20(WET)Fab1 小型チャンバー装置導入に伴う有機排気削減</t>
    <rPh sb="14" eb="16">
      <t>コガタ</t>
    </rPh>
    <rPh sb="21" eb="23">
      <t>ソウチ</t>
    </rPh>
    <rPh sb="23" eb="25">
      <t>ドウニュウ</t>
    </rPh>
    <rPh sb="26" eb="27">
      <t>トモナ</t>
    </rPh>
    <rPh sb="28" eb="30">
      <t>ユウキ</t>
    </rPh>
    <rPh sb="30" eb="32">
      <t>ハイキ</t>
    </rPh>
    <rPh sb="32" eb="34">
      <t>サクゲン</t>
    </rPh>
    <phoneticPr fontId="2"/>
  </si>
  <si>
    <t>FY21省エネタイプのチラー導入　Fab1 300mm化　Tactras Vigus LK2</t>
    <rPh sb="4" eb="5">
      <t>ショウ</t>
    </rPh>
    <rPh sb="14" eb="16">
      <t>ドウニュウ</t>
    </rPh>
    <rPh sb="27" eb="28">
      <t>カ</t>
    </rPh>
    <phoneticPr fontId="2"/>
  </si>
  <si>
    <t>省エネタイプのチラー導入　Fab1 300mm化　Tactras Vigus LK2</t>
    <rPh sb="0" eb="1">
      <t>ショウ</t>
    </rPh>
    <rPh sb="10" eb="12">
      <t>ドウニュウ</t>
    </rPh>
    <rPh sb="23" eb="24">
      <t>カ</t>
    </rPh>
    <phoneticPr fontId="2"/>
  </si>
  <si>
    <t>(DRY)Fab1 Lam設備排気削減</t>
    <rPh sb="13" eb="15">
      <t>セツビ</t>
    </rPh>
    <rPh sb="15" eb="17">
      <t>ハイキ</t>
    </rPh>
    <rPh sb="17" eb="19">
      <t>サクゲン</t>
    </rPh>
    <phoneticPr fontId="2"/>
  </si>
  <si>
    <t>(DRY)Fab5 Lam設備排気削減</t>
    <rPh sb="13" eb="15">
      <t>セツビ</t>
    </rPh>
    <rPh sb="15" eb="17">
      <t>ハイキ</t>
    </rPh>
    <rPh sb="17" eb="19">
      <t>サクゲン</t>
    </rPh>
    <phoneticPr fontId="2"/>
  </si>
  <si>
    <t>2022年1月</t>
    <rPh sb="4" eb="5">
      <t>ネン</t>
    </rPh>
    <rPh sb="6" eb="7">
      <t>ガツ</t>
    </rPh>
    <phoneticPr fontId="2"/>
  </si>
  <si>
    <t>2021年10月</t>
    <rPh sb="4" eb="5">
      <t>ネン</t>
    </rPh>
    <rPh sb="7" eb="8">
      <t>ガツ</t>
    </rPh>
    <phoneticPr fontId="2"/>
  </si>
  <si>
    <t>2021年8月</t>
    <rPh sb="4" eb="5">
      <t>ネン</t>
    </rPh>
    <rPh sb="6" eb="7">
      <t>ガツ</t>
    </rPh>
    <phoneticPr fontId="2"/>
  </si>
  <si>
    <t>（t-CO2／2021年度寄与）</t>
    <rPh sb="11" eb="12">
      <t>ネン</t>
    </rPh>
    <rPh sb="12" eb="13">
      <t>ド</t>
    </rPh>
    <rPh sb="13" eb="15">
      <t>キヨ</t>
    </rPh>
    <phoneticPr fontId="2"/>
  </si>
  <si>
    <t>ソニーセミコンダクタマニュファクチャリング株式会社（令和3年度改善施策一覧）</t>
    <rPh sb="26" eb="28">
      <t>レイワ</t>
    </rPh>
    <rPh sb="29" eb="31">
      <t>ネンド</t>
    </rPh>
    <rPh sb="31" eb="33">
      <t>カイゼン</t>
    </rPh>
    <rPh sb="33" eb="34">
      <t>セ</t>
    </rPh>
    <rPh sb="34" eb="35">
      <t>サク</t>
    </rPh>
    <rPh sb="35" eb="37">
      <t>イチラン</t>
    </rPh>
    <phoneticPr fontId="2"/>
  </si>
  <si>
    <t>新工場の設立による高効率プラントの操業開始</t>
    <rPh sb="0" eb="3">
      <t>シンコウジョウ</t>
    </rPh>
    <rPh sb="4" eb="6">
      <t>セツリツ</t>
    </rPh>
    <rPh sb="9" eb="10">
      <t>コウ</t>
    </rPh>
    <rPh sb="11" eb="12">
      <t>リツ</t>
    </rPh>
    <rPh sb="17" eb="19">
      <t>ソウギョウ</t>
    </rPh>
    <rPh sb="19" eb="21">
      <t>カイシ</t>
    </rPh>
    <phoneticPr fontId="2"/>
  </si>
  <si>
    <t>①蒸留塔からの排熱を利用したボイラ給水加熱による蒸気量の削減　②蒸気発電機スクリュー整備に伴う発電効率上昇による電気使用量の削減</t>
    <rPh sb="1" eb="3">
      <t>ジョウリュウ</t>
    </rPh>
    <rPh sb="3" eb="4">
      <t>トウ</t>
    </rPh>
    <rPh sb="7" eb="9">
      <t>ハイネツ</t>
    </rPh>
    <rPh sb="10" eb="12">
      <t>リヨウ</t>
    </rPh>
    <rPh sb="17" eb="19">
      <t>キュウスイ</t>
    </rPh>
    <rPh sb="19" eb="21">
      <t>カネツ</t>
    </rPh>
    <rPh sb="24" eb="26">
      <t>ジョウキ</t>
    </rPh>
    <rPh sb="26" eb="27">
      <t>リョウ</t>
    </rPh>
    <rPh sb="28" eb="30">
      <t>サクゲン</t>
    </rPh>
    <rPh sb="32" eb="34">
      <t>ジョウキ</t>
    </rPh>
    <rPh sb="34" eb="37">
      <t>ハツデンキ</t>
    </rPh>
    <rPh sb="42" eb="44">
      <t>セイビ</t>
    </rPh>
    <rPh sb="45" eb="46">
      <t>トモナ</t>
    </rPh>
    <rPh sb="47" eb="49">
      <t>ハツデン</t>
    </rPh>
    <rPh sb="49" eb="51">
      <t>コウリツ</t>
    </rPh>
    <rPh sb="51" eb="53">
      <t>ジョウショウ</t>
    </rPh>
    <rPh sb="56" eb="58">
      <t>デンキ</t>
    </rPh>
    <rPh sb="58" eb="61">
      <t>シヨウリョウ</t>
    </rPh>
    <rPh sb="62" eb="64">
      <t>サクゲン</t>
    </rPh>
    <phoneticPr fontId="2"/>
  </si>
  <si>
    <t>令和３年度</t>
    <rPh sb="0" eb="2">
      <t>レイワネンド</t>
    </rPh>
    <phoneticPr fontId="2"/>
  </si>
  <si>
    <t>○松浦火力発電所
　　　・バイオマス燃料混焼によりCO2排出削減につとめた。
　　　・発電効率の回復を図るべく、熱利用設備（再生式空気余熱器及びガス・ガスヒーターのエレメント）を補修し、機能回復に努めた。
○松島火力発電所
　　・定期点検（中間点検）により、設備の維持管理に努めた。</t>
    <rPh sb="1" eb="3">
      <t>マツウラ</t>
    </rPh>
    <rPh sb="3" eb="5">
      <t>カリョク</t>
    </rPh>
    <rPh sb="5" eb="7">
      <t>ハツデン</t>
    </rPh>
    <rPh sb="7" eb="8">
      <t>ショ</t>
    </rPh>
    <rPh sb="18" eb="20">
      <t>ネンリョウ</t>
    </rPh>
    <rPh sb="20" eb="21">
      <t>コン</t>
    </rPh>
    <rPh sb="28" eb="30">
      <t>ハイシュツ</t>
    </rPh>
    <rPh sb="30" eb="32">
      <t>サクゲン</t>
    </rPh>
    <rPh sb="43" eb="45">
      <t>ハツデン</t>
    </rPh>
    <rPh sb="45" eb="47">
      <t>コウリツ</t>
    </rPh>
    <rPh sb="48" eb="50">
      <t>カイフク</t>
    </rPh>
    <rPh sb="51" eb="52">
      <t>ハカ</t>
    </rPh>
    <rPh sb="56" eb="57">
      <t>ネツ</t>
    </rPh>
    <rPh sb="57" eb="59">
      <t>リヨウ</t>
    </rPh>
    <rPh sb="59" eb="61">
      <t>セツビ</t>
    </rPh>
    <rPh sb="62" eb="64">
      <t>サイセイ</t>
    </rPh>
    <rPh sb="64" eb="65">
      <t>シキ</t>
    </rPh>
    <rPh sb="65" eb="67">
      <t>クウキ</t>
    </rPh>
    <rPh sb="67" eb="69">
      <t>ヨネツ</t>
    </rPh>
    <rPh sb="69" eb="70">
      <t>キ</t>
    </rPh>
    <rPh sb="70" eb="71">
      <t>オヨ</t>
    </rPh>
    <rPh sb="89" eb="91">
      <t>ホシュウ</t>
    </rPh>
    <rPh sb="93" eb="95">
      <t>キノウ</t>
    </rPh>
    <rPh sb="95" eb="97">
      <t>カイフク</t>
    </rPh>
    <rPh sb="98" eb="99">
      <t>ツト</t>
    </rPh>
    <rPh sb="104" eb="106">
      <t>マツシマ</t>
    </rPh>
    <rPh sb="106" eb="108">
      <t>カリョク</t>
    </rPh>
    <rPh sb="108" eb="110">
      <t>ハツデン</t>
    </rPh>
    <rPh sb="110" eb="111">
      <t>ショ</t>
    </rPh>
    <rPh sb="115" eb="117">
      <t>テイキ</t>
    </rPh>
    <rPh sb="117" eb="119">
      <t>テンケン</t>
    </rPh>
    <rPh sb="120" eb="122">
      <t>チュウカン</t>
    </rPh>
    <rPh sb="122" eb="124">
      <t>テンケン</t>
    </rPh>
    <rPh sb="129" eb="131">
      <t>セツビ</t>
    </rPh>
    <rPh sb="132" eb="134">
      <t>イジ</t>
    </rPh>
    <rPh sb="134" eb="136">
      <t>カンリ</t>
    </rPh>
    <rPh sb="137" eb="138">
      <t>ツト</t>
    </rPh>
    <phoneticPr fontId="2"/>
  </si>
  <si>
    <t>①基地の操業で使用する設備（燃料：Ａ重油）の厳格な運転管理　②執務室の室温管理の徹底（夏季28℃、冬季20℃）　③執務室の昼休み照明消灯　④パソコン、コピー機などＯＡ機器の省エネモード設定　など</t>
    <rPh sb="1" eb="3">
      <t>キチ</t>
    </rPh>
    <rPh sb="4" eb="6">
      <t>ソウギョウ</t>
    </rPh>
    <rPh sb="7" eb="9">
      <t>シヨウ</t>
    </rPh>
    <rPh sb="11" eb="13">
      <t>セツビ</t>
    </rPh>
    <rPh sb="14" eb="16">
      <t>ネンリョウ</t>
    </rPh>
    <rPh sb="18" eb="20">
      <t>ジュウユ</t>
    </rPh>
    <rPh sb="22" eb="24">
      <t>ゲンカク</t>
    </rPh>
    <rPh sb="25" eb="27">
      <t>ウンテン</t>
    </rPh>
    <rPh sb="27" eb="29">
      <t>カンリ</t>
    </rPh>
    <rPh sb="31" eb="34">
      <t>シツムシツ</t>
    </rPh>
    <rPh sb="35" eb="37">
      <t>シツオン</t>
    </rPh>
    <rPh sb="37" eb="39">
      <t>カンリ</t>
    </rPh>
    <rPh sb="40" eb="42">
      <t>テッテイ</t>
    </rPh>
    <rPh sb="43" eb="45">
      <t>カキ</t>
    </rPh>
    <rPh sb="49" eb="51">
      <t>トウキ</t>
    </rPh>
    <rPh sb="57" eb="60">
      <t>シツムシツ</t>
    </rPh>
    <rPh sb="61" eb="63">
      <t>ヒルヤス</t>
    </rPh>
    <rPh sb="64" eb="66">
      <t>ショウメイ</t>
    </rPh>
    <rPh sb="66" eb="68">
      <t>ショウトウ</t>
    </rPh>
    <rPh sb="78" eb="79">
      <t>キ</t>
    </rPh>
    <rPh sb="83" eb="85">
      <t>キキ</t>
    </rPh>
    <rPh sb="86" eb="87">
      <t>ショウ</t>
    </rPh>
    <rPh sb="92" eb="94">
      <t>セッテイ</t>
    </rPh>
    <phoneticPr fontId="2"/>
  </si>
  <si>
    <t>・空調設備の温度設定徹底及びフィルター清掃の定期的な実施
・長期間未使用となる部屋の照明の消灯、空調のオフの徹底</t>
    <rPh sb="1" eb="3">
      <t>クウチョウ</t>
    </rPh>
    <rPh sb="3" eb="5">
      <t>セツビ</t>
    </rPh>
    <rPh sb="6" eb="8">
      <t>オンド</t>
    </rPh>
    <rPh sb="8" eb="10">
      <t>セッテイ</t>
    </rPh>
    <rPh sb="10" eb="12">
      <t>テッテイ</t>
    </rPh>
    <rPh sb="12" eb="13">
      <t>オヨ</t>
    </rPh>
    <rPh sb="19" eb="21">
      <t>セイソウ</t>
    </rPh>
    <rPh sb="22" eb="25">
      <t>テイキテキ</t>
    </rPh>
    <rPh sb="26" eb="28">
      <t>ジッシ</t>
    </rPh>
    <rPh sb="30" eb="33">
      <t>チョウキカン</t>
    </rPh>
    <rPh sb="33" eb="36">
      <t>ミシヨウ</t>
    </rPh>
    <rPh sb="39" eb="41">
      <t>ヘヤ</t>
    </rPh>
    <rPh sb="42" eb="44">
      <t>ショウメイ</t>
    </rPh>
    <rPh sb="45" eb="47">
      <t>ショウトウ</t>
    </rPh>
    <rPh sb="48" eb="50">
      <t>クウチョウ</t>
    </rPh>
    <rPh sb="54" eb="56">
      <t>テッテイ</t>
    </rPh>
    <phoneticPr fontId="2"/>
  </si>
  <si>
    <t>・エアコンの温度調整、旧型エアコンを更新
・適度な照明
・LED化</t>
    <rPh sb="6" eb="8">
      <t>オンド</t>
    </rPh>
    <rPh sb="8" eb="10">
      <t>チョウセイ</t>
    </rPh>
    <rPh sb="11" eb="13">
      <t>キュウガタ</t>
    </rPh>
    <rPh sb="18" eb="20">
      <t>コウシン</t>
    </rPh>
    <rPh sb="22" eb="24">
      <t>テキド</t>
    </rPh>
    <rPh sb="25" eb="27">
      <t>ショウメイ</t>
    </rPh>
    <rPh sb="32" eb="33">
      <t>カ</t>
    </rPh>
    <phoneticPr fontId="2"/>
  </si>
  <si>
    <t>・空調の細かな温度設定における温度調整
・遮光カーテンへの更新により直射日光を遮断
・ＬＥＤへの更新</t>
    <rPh sb="1" eb="3">
      <t>クウチョウ</t>
    </rPh>
    <rPh sb="4" eb="5">
      <t>コマ</t>
    </rPh>
    <rPh sb="7" eb="9">
      <t>オンド</t>
    </rPh>
    <rPh sb="9" eb="11">
      <t>セッテイ</t>
    </rPh>
    <rPh sb="15" eb="17">
      <t>オンド</t>
    </rPh>
    <rPh sb="17" eb="19">
      <t>チョウセイ</t>
    </rPh>
    <rPh sb="21" eb="23">
      <t>シャコウ</t>
    </rPh>
    <rPh sb="29" eb="31">
      <t>コウシン</t>
    </rPh>
    <rPh sb="34" eb="36">
      <t>チョクシャ</t>
    </rPh>
    <rPh sb="36" eb="38">
      <t>ニッコウ</t>
    </rPh>
    <rPh sb="39" eb="41">
      <t>シャダン</t>
    </rPh>
    <rPh sb="48" eb="50">
      <t>コウシン</t>
    </rPh>
    <phoneticPr fontId="2"/>
  </si>
  <si>
    <t>・空調機器を更新（令和3年度末）</t>
    <rPh sb="1" eb="3">
      <t>クウチョウ</t>
    </rPh>
    <rPh sb="3" eb="5">
      <t>キキ</t>
    </rPh>
    <rPh sb="6" eb="8">
      <t>コウシン</t>
    </rPh>
    <rPh sb="9" eb="11">
      <t>レイワ</t>
    </rPh>
    <rPh sb="12" eb="13">
      <t>ネン</t>
    </rPh>
    <rPh sb="13" eb="14">
      <t>ド</t>
    </rPh>
    <rPh sb="14" eb="15">
      <t>マツ</t>
    </rPh>
    <phoneticPr fontId="2"/>
  </si>
  <si>
    <t>・冷暖房の温度設定（夏期26℃、冬期22℃）
・照明器具のＬＥＤ化、こまめな消灯</t>
    <rPh sb="1" eb="4">
      <t>レイダンボウ</t>
    </rPh>
    <rPh sb="5" eb="7">
      <t>オンド</t>
    </rPh>
    <rPh sb="7" eb="9">
      <t>セッテイ</t>
    </rPh>
    <rPh sb="10" eb="12">
      <t>カキ</t>
    </rPh>
    <rPh sb="16" eb="18">
      <t>トウキ</t>
    </rPh>
    <rPh sb="24" eb="26">
      <t>ショウメイ</t>
    </rPh>
    <rPh sb="26" eb="28">
      <t>キグ</t>
    </rPh>
    <rPh sb="32" eb="33">
      <t>カ</t>
    </rPh>
    <rPh sb="38" eb="40">
      <t>ショウトウ</t>
    </rPh>
    <phoneticPr fontId="2"/>
  </si>
  <si>
    <t>・空調機の設定温度制限設定及び消し忘れタイマー設定の実施
・職員動線箇所の冷房を設定温度25℃～28℃、暖房を17℃～20℃に設定
・空調機のフィルター清掃を５月と11月に実施
・職員への意識啓発</t>
    <rPh sb="1" eb="4">
      <t>クウチョウキ</t>
    </rPh>
    <rPh sb="5" eb="7">
      <t>セッテイ</t>
    </rPh>
    <rPh sb="7" eb="9">
      <t>オンド</t>
    </rPh>
    <rPh sb="9" eb="11">
      <t>セイゲン</t>
    </rPh>
    <rPh sb="11" eb="13">
      <t>セッテイ</t>
    </rPh>
    <rPh sb="13" eb="14">
      <t>オヨ</t>
    </rPh>
    <rPh sb="15" eb="16">
      <t>ケ</t>
    </rPh>
    <rPh sb="17" eb="18">
      <t>ワス</t>
    </rPh>
    <rPh sb="23" eb="25">
      <t>セッテイ</t>
    </rPh>
    <rPh sb="26" eb="28">
      <t>ジッシ</t>
    </rPh>
    <rPh sb="30" eb="31">
      <t>ショク</t>
    </rPh>
    <rPh sb="31" eb="32">
      <t>イン</t>
    </rPh>
    <rPh sb="32" eb="34">
      <t>ドウセン</t>
    </rPh>
    <rPh sb="34" eb="36">
      <t>カショ</t>
    </rPh>
    <rPh sb="37" eb="39">
      <t>レイボウ</t>
    </rPh>
    <rPh sb="40" eb="42">
      <t>セッテイ</t>
    </rPh>
    <rPh sb="42" eb="44">
      <t>オンド</t>
    </rPh>
    <rPh sb="52" eb="54">
      <t>ダンボウ</t>
    </rPh>
    <rPh sb="63" eb="65">
      <t>セッテイ</t>
    </rPh>
    <rPh sb="67" eb="70">
      <t>クウチョウキ</t>
    </rPh>
    <rPh sb="76" eb="78">
      <t>セイソウ</t>
    </rPh>
    <rPh sb="80" eb="81">
      <t>ガツ</t>
    </rPh>
    <rPh sb="84" eb="85">
      <t>ガツ</t>
    </rPh>
    <rPh sb="86" eb="88">
      <t>ジッシ</t>
    </rPh>
    <rPh sb="90" eb="92">
      <t>ショクイン</t>
    </rPh>
    <rPh sb="94" eb="96">
      <t>イシキ</t>
    </rPh>
    <rPh sb="96" eb="98">
      <t>ケイハツ</t>
    </rPh>
    <phoneticPr fontId="2"/>
  </si>
  <si>
    <t>･専用モニターによる消費電力の監視
・冷暖房時の扇風機等の併用</t>
    <rPh sb="1" eb="3">
      <t>センヨウ</t>
    </rPh>
    <rPh sb="10" eb="12">
      <t>ショウヒ</t>
    </rPh>
    <rPh sb="12" eb="14">
      <t>デンリョク</t>
    </rPh>
    <rPh sb="15" eb="17">
      <t>カンシ</t>
    </rPh>
    <rPh sb="19" eb="22">
      <t>レイダンボウ</t>
    </rPh>
    <rPh sb="22" eb="23">
      <t>ジ</t>
    </rPh>
    <rPh sb="24" eb="28">
      <t>センプウキナド</t>
    </rPh>
    <rPh sb="29" eb="31">
      <t>ヘイヨウ</t>
    </rPh>
    <phoneticPr fontId="2"/>
  </si>
  <si>
    <t>・デマンド監視装置、中央監視装置による負荷超過時供給自動遮断区域設定実施
・ＬＥＤ照明切替
・空調機器節電徹底</t>
    <rPh sb="5" eb="7">
      <t>カンシ</t>
    </rPh>
    <rPh sb="7" eb="9">
      <t>ソウチ</t>
    </rPh>
    <rPh sb="19" eb="21">
      <t>フカ</t>
    </rPh>
    <rPh sb="21" eb="23">
      <t>チョウカ</t>
    </rPh>
    <rPh sb="23" eb="24">
      <t>ジ</t>
    </rPh>
    <rPh sb="24" eb="26">
      <t>キョウキュウ</t>
    </rPh>
    <rPh sb="26" eb="28">
      <t>ジドウ</t>
    </rPh>
    <rPh sb="28" eb="30">
      <t>シャダン</t>
    </rPh>
    <rPh sb="30" eb="32">
      <t>クイキ</t>
    </rPh>
    <rPh sb="32" eb="34">
      <t>セッテイ</t>
    </rPh>
    <rPh sb="34" eb="36">
      <t>ジッシ</t>
    </rPh>
    <rPh sb="41" eb="43">
      <t>ショウメイ</t>
    </rPh>
    <rPh sb="43" eb="45">
      <t>キリカエ</t>
    </rPh>
    <phoneticPr fontId="2"/>
  </si>
  <si>
    <t>・昼休み時の消灯
・不要な照明の間引き消灯
・冷暖房の適切な温度設定</t>
    <rPh sb="1" eb="3">
      <t>ヒルヤス</t>
    </rPh>
    <rPh sb="4" eb="5">
      <t>ジ</t>
    </rPh>
    <rPh sb="6" eb="8">
      <t>ショウトウ</t>
    </rPh>
    <rPh sb="10" eb="12">
      <t>フヨウ</t>
    </rPh>
    <rPh sb="13" eb="15">
      <t>ショウメイ</t>
    </rPh>
    <rPh sb="16" eb="18">
      <t>マビ</t>
    </rPh>
    <rPh sb="19" eb="21">
      <t>ショウトウ</t>
    </rPh>
    <rPh sb="23" eb="26">
      <t>レイダンボウ</t>
    </rPh>
    <rPh sb="27" eb="29">
      <t>テキセツ</t>
    </rPh>
    <rPh sb="30" eb="32">
      <t>オンド</t>
    </rPh>
    <rPh sb="32" eb="34">
      <t>セッテイ</t>
    </rPh>
    <phoneticPr fontId="2"/>
  </si>
  <si>
    <t>・重油を使用するボ冷暖房設備を電気で稼働するものへ更新
・冷暖房設備稼働時間の細かな設定、温度調整
・照明をＬＥＤに順次切替</t>
    <rPh sb="9" eb="12">
      <t>レイダンボウ</t>
    </rPh>
    <rPh sb="12" eb="14">
      <t>セツビ</t>
    </rPh>
    <rPh sb="15" eb="17">
      <t>デンキ</t>
    </rPh>
    <rPh sb="18" eb="20">
      <t>カドウ</t>
    </rPh>
    <rPh sb="25" eb="27">
      <t>コウシン</t>
    </rPh>
    <rPh sb="51" eb="53">
      <t>ショウメイ</t>
    </rPh>
    <rPh sb="58" eb="60">
      <t>ジュンジ</t>
    </rPh>
    <rPh sb="60" eb="61">
      <t>キ</t>
    </rPh>
    <rPh sb="61" eb="62">
      <t>カ</t>
    </rPh>
    <phoneticPr fontId="2"/>
  </si>
  <si>
    <t>・院内空調設定温度を定め、徹底
・空調機の清掃、フィルター交換による省電力化、ＬＥＤ電球の積極導入
・照明の間引き点灯、ＯＡ機器のこまめなオフ</t>
    <rPh sb="1" eb="3">
      <t>インナイ</t>
    </rPh>
    <rPh sb="3" eb="5">
      <t>クウチョウ</t>
    </rPh>
    <rPh sb="5" eb="7">
      <t>セッテイ</t>
    </rPh>
    <rPh sb="7" eb="9">
      <t>オンド</t>
    </rPh>
    <rPh sb="10" eb="11">
      <t>サダ</t>
    </rPh>
    <rPh sb="13" eb="15">
      <t>テッテイ</t>
    </rPh>
    <rPh sb="17" eb="20">
      <t>クウチョウキ</t>
    </rPh>
    <rPh sb="21" eb="23">
      <t>セイソウ</t>
    </rPh>
    <rPh sb="29" eb="31">
      <t>コウカン</t>
    </rPh>
    <rPh sb="34" eb="38">
      <t>ショウデンリョクカ</t>
    </rPh>
    <rPh sb="42" eb="44">
      <t>デンキュウ</t>
    </rPh>
    <rPh sb="45" eb="47">
      <t>セッキョク</t>
    </rPh>
    <rPh sb="47" eb="49">
      <t>ドウニュウ</t>
    </rPh>
    <rPh sb="51" eb="53">
      <t>ショウメイ</t>
    </rPh>
    <rPh sb="54" eb="56">
      <t>マビ</t>
    </rPh>
    <rPh sb="57" eb="59">
      <t>テントウ</t>
    </rPh>
    <rPh sb="62" eb="64">
      <t>キキ</t>
    </rPh>
    <phoneticPr fontId="2"/>
  </si>
  <si>
    <t>・空調機の温度設定をこまめに調整
・警備員の夜間巡視時、スイッチの消し忘れ等のチェックを行う</t>
    <rPh sb="1" eb="3">
      <t>クウチョウ</t>
    </rPh>
    <rPh sb="3" eb="4">
      <t>キ</t>
    </rPh>
    <rPh sb="5" eb="7">
      <t>オンド</t>
    </rPh>
    <rPh sb="7" eb="9">
      <t>セッテイ</t>
    </rPh>
    <rPh sb="14" eb="16">
      <t>チョウセイ</t>
    </rPh>
    <rPh sb="18" eb="21">
      <t>ケイビイン</t>
    </rPh>
    <rPh sb="22" eb="24">
      <t>ヤカン</t>
    </rPh>
    <rPh sb="24" eb="26">
      <t>ジュンシ</t>
    </rPh>
    <rPh sb="26" eb="27">
      <t>ジ</t>
    </rPh>
    <rPh sb="33" eb="34">
      <t>ケ</t>
    </rPh>
    <rPh sb="35" eb="36">
      <t>ワス</t>
    </rPh>
    <rPh sb="37" eb="38">
      <t>トウ</t>
    </rPh>
    <rPh sb="44" eb="45">
      <t>オコナ</t>
    </rPh>
    <phoneticPr fontId="2"/>
  </si>
  <si>
    <t>令和3年度</t>
    <rPh sb="0" eb="2">
      <t>レイワ</t>
    </rPh>
    <rPh sb="3" eb="5">
      <t>ネンド</t>
    </rPh>
    <rPh sb="4" eb="5">
      <t>ド</t>
    </rPh>
    <phoneticPr fontId="2"/>
  </si>
  <si>
    <t>削減目標を達成するため令和3年度に講じた措置</t>
    <phoneticPr fontId="2"/>
  </si>
  <si>
    <t>○長崎県支部
　　・未使用の室内灯の消灯、空調の温度管理
○長崎原爆病院
　　・空調温度管理
〇原爆諫早病院
　　・ボイラー設備更新
○長崎県赤十字血液センター
　　・室内温度管理の徹底（夏季28℃、冬季20℃）、軽装励行期間の実施、LED照明へ順次移行</t>
    <rPh sb="1" eb="4">
      <t>ナガサキケン</t>
    </rPh>
    <rPh sb="4" eb="6">
      <t>シブ</t>
    </rPh>
    <rPh sb="10" eb="11">
      <t>ミ</t>
    </rPh>
    <rPh sb="11" eb="13">
      <t>シヨウ</t>
    </rPh>
    <rPh sb="14" eb="17">
      <t>シツナイトウ</t>
    </rPh>
    <rPh sb="18" eb="20">
      <t>ショウトウ</t>
    </rPh>
    <rPh sb="21" eb="23">
      <t>クウチョウ</t>
    </rPh>
    <rPh sb="24" eb="26">
      <t>オンド</t>
    </rPh>
    <rPh sb="26" eb="28">
      <t>カンリ</t>
    </rPh>
    <rPh sb="30" eb="32">
      <t>ナガサキ</t>
    </rPh>
    <rPh sb="32" eb="34">
      <t>ゲンバク</t>
    </rPh>
    <rPh sb="34" eb="36">
      <t>ビョウイン</t>
    </rPh>
    <rPh sb="40" eb="42">
      <t>クウチョウ</t>
    </rPh>
    <rPh sb="42" eb="44">
      <t>オンド</t>
    </rPh>
    <rPh sb="44" eb="46">
      <t>カンリ</t>
    </rPh>
    <rPh sb="48" eb="50">
      <t>ゲンバク</t>
    </rPh>
    <rPh sb="50" eb="52">
      <t>イサハヤ</t>
    </rPh>
    <rPh sb="52" eb="54">
      <t>ビョウイン</t>
    </rPh>
    <rPh sb="62" eb="64">
      <t>セツビ</t>
    </rPh>
    <rPh sb="64" eb="66">
      <t>コウシン</t>
    </rPh>
    <rPh sb="68" eb="71">
      <t>ナガサキケン</t>
    </rPh>
    <rPh sb="71" eb="74">
      <t>セキジュウジ</t>
    </rPh>
    <rPh sb="74" eb="76">
      <t>ケツエキ</t>
    </rPh>
    <rPh sb="84" eb="86">
      <t>シツナイ</t>
    </rPh>
    <rPh sb="86" eb="88">
      <t>オンド</t>
    </rPh>
    <rPh sb="88" eb="90">
      <t>カンリ</t>
    </rPh>
    <rPh sb="91" eb="93">
      <t>テッテイ</t>
    </rPh>
    <rPh sb="94" eb="96">
      <t>カキ</t>
    </rPh>
    <rPh sb="100" eb="102">
      <t>トウキ</t>
    </rPh>
    <rPh sb="107" eb="109">
      <t>ケイソウ</t>
    </rPh>
    <rPh sb="109" eb="111">
      <t>レイコウ</t>
    </rPh>
    <rPh sb="111" eb="113">
      <t>キカン</t>
    </rPh>
    <rPh sb="114" eb="116">
      <t>ジッシ</t>
    </rPh>
    <rPh sb="120" eb="122">
      <t>ショウメイ</t>
    </rPh>
    <rPh sb="123" eb="125">
      <t>ジュンジ</t>
    </rPh>
    <rPh sb="125" eb="127">
      <t>イコウ</t>
    </rPh>
    <phoneticPr fontId="2"/>
  </si>
  <si>
    <t>削減目標を達成するため令和３年度までに講じた措置</t>
    <rPh sb="11" eb="13">
      <t>レイワ</t>
    </rPh>
    <rPh sb="14" eb="16">
      <t>ネンド</t>
    </rPh>
    <phoneticPr fontId="2"/>
  </si>
  <si>
    <t>R3～R5</t>
    <phoneticPr fontId="2"/>
  </si>
  <si>
    <t>①ごみ処理減量化推進　②ＬＰＧによる運転効率化　③ごみ処理運転の効率化</t>
    <rPh sb="3" eb="5">
      <t>ショリ</t>
    </rPh>
    <rPh sb="5" eb="8">
      <t>ゲンリョウカ</t>
    </rPh>
    <rPh sb="8" eb="10">
      <t>スイシン</t>
    </rPh>
    <rPh sb="18" eb="20">
      <t>ウンテン</t>
    </rPh>
    <rPh sb="20" eb="23">
      <t>コウリツカ</t>
    </rPh>
    <rPh sb="27" eb="29">
      <t>ショリ</t>
    </rPh>
    <rPh sb="29" eb="31">
      <t>ウンテン</t>
    </rPh>
    <rPh sb="32" eb="35">
      <t>コウリツカ</t>
    </rPh>
    <phoneticPr fontId="2"/>
  </si>
  <si>
    <t>工場内大型設備での使用電力量を時間毎に把握するシステムを構築</t>
    <rPh sb="0" eb="3">
      <t>コウジョウナイ</t>
    </rPh>
    <rPh sb="3" eb="5">
      <t>オオガタ</t>
    </rPh>
    <rPh sb="5" eb="7">
      <t>セツビ</t>
    </rPh>
    <rPh sb="9" eb="11">
      <t>シヨウ</t>
    </rPh>
    <rPh sb="11" eb="13">
      <t>デンリョク</t>
    </rPh>
    <rPh sb="13" eb="14">
      <t>リョウ</t>
    </rPh>
    <rPh sb="15" eb="17">
      <t>ジカン</t>
    </rPh>
    <rPh sb="17" eb="18">
      <t>ゴト</t>
    </rPh>
    <rPh sb="19" eb="21">
      <t>ハアク</t>
    </rPh>
    <rPh sb="28" eb="30">
      <t>コウチク</t>
    </rPh>
    <phoneticPr fontId="2"/>
  </si>
  <si>
    <t>山崎製パン</t>
    <rPh sb="0" eb="2">
      <t>ヤマザキ</t>
    </rPh>
    <rPh sb="2" eb="3">
      <t>セイ</t>
    </rPh>
    <phoneticPr fontId="2"/>
  </si>
  <si>
    <t>①店舗は自店の電気・ガスの使用量に関する情報を毎月本部に提供する。
本部はエネルギー使用実績を集計して店舗に毎月フィードバックし、省エネルギーに配慮した店舗運営の意識づけを行う。→店舗で毎月実施した</t>
    <phoneticPr fontId="2"/>
  </si>
  <si>
    <t>山崎製パン株式会社（令和3年度改善施策一覧）</t>
    <rPh sb="0" eb="2">
      <t>ヤマザキ</t>
    </rPh>
    <rPh sb="2" eb="3">
      <t>セイ</t>
    </rPh>
    <rPh sb="10" eb="12">
      <t>レイワ</t>
    </rPh>
    <rPh sb="13" eb="15">
      <t>ネンド</t>
    </rPh>
    <rPh sb="15" eb="17">
      <t>カイゼン</t>
    </rPh>
    <rPh sb="17" eb="18">
      <t>セ</t>
    </rPh>
    <rPh sb="18" eb="19">
      <t>サク</t>
    </rPh>
    <rPh sb="19" eb="21">
      <t>イチラン</t>
    </rPh>
    <phoneticPr fontId="2"/>
  </si>
  <si>
    <t>②店舗において省エネルギー教育を実施し、省エネルギーに配慮した店舗運営を行うことにより、エネルギー効率の向上と環境負荷の軽減を図る
→エネルギー管理月報を活用して、店舗に省エネルギーの意識づけを行った</t>
    <rPh sb="1" eb="3">
      <t>テンポ</t>
    </rPh>
    <rPh sb="7" eb="8">
      <t>ショウ</t>
    </rPh>
    <rPh sb="13" eb="15">
      <t>キョウイク</t>
    </rPh>
    <rPh sb="16" eb="18">
      <t>ジッシ</t>
    </rPh>
    <rPh sb="20" eb="21">
      <t>ショウ</t>
    </rPh>
    <rPh sb="27" eb="29">
      <t>ハイリョ</t>
    </rPh>
    <rPh sb="31" eb="33">
      <t>テンポ</t>
    </rPh>
    <rPh sb="33" eb="35">
      <t>ウンエイ</t>
    </rPh>
    <rPh sb="36" eb="37">
      <t>オコナ</t>
    </rPh>
    <rPh sb="49" eb="51">
      <t>コウリツ</t>
    </rPh>
    <rPh sb="52" eb="54">
      <t>コウジョウ</t>
    </rPh>
    <rPh sb="55" eb="57">
      <t>カンキョウ</t>
    </rPh>
    <rPh sb="57" eb="59">
      <t>フカ</t>
    </rPh>
    <rPh sb="60" eb="62">
      <t>ケイゲン</t>
    </rPh>
    <rPh sb="63" eb="64">
      <t>ハカ</t>
    </rPh>
    <rPh sb="72" eb="74">
      <t>カンリ</t>
    </rPh>
    <rPh sb="74" eb="76">
      <t>ゲッポウ</t>
    </rPh>
    <rPh sb="77" eb="79">
      <t>カツヨウ</t>
    </rPh>
    <rPh sb="82" eb="84">
      <t>テンポ</t>
    </rPh>
    <rPh sb="85" eb="86">
      <t>ショウ</t>
    </rPh>
    <rPh sb="92" eb="94">
      <t>イシキ</t>
    </rPh>
    <rPh sb="97" eb="98">
      <t>オコナ</t>
    </rPh>
    <phoneticPr fontId="2"/>
  </si>
  <si>
    <t xml:space="preserve">③店舗の空調機器および冷凍冷蔵機器は四半期に１回、簡易点検を実施してフロンの漏えいを防止する。
→本年のフロンの算定漏えい量は160.9-CO2(前年比323.1％)と増加。
</t>
    <phoneticPr fontId="2"/>
  </si>
  <si>
    <t>④店舗で使用するレジ袋をバイオプラスチックを含むレジ袋に切り替え、石油由来のＣＯ2排出を削減する。
→2020年7月からレジ袋を有料化して削減を図った。レジ袋はバイオマスプラスチック30%配合に切り替えた。</t>
    <phoneticPr fontId="2"/>
  </si>
  <si>
    <t>⑤店舗によっては営業時間の見直しを可能としている。
→営業時間を短縮した店舗はなかった。</t>
    <phoneticPr fontId="2"/>
  </si>
  <si>
    <t>全店対象の方針</t>
    <rPh sb="0" eb="2">
      <t>ゼンテン</t>
    </rPh>
    <rPh sb="2" eb="4">
      <t>タイショウ</t>
    </rPh>
    <rPh sb="5" eb="7">
      <t>ホウシン</t>
    </rPh>
    <phoneticPr fontId="2"/>
  </si>
  <si>
    <t>新規開設店対象の方針</t>
  </si>
  <si>
    <t>⑧更新期を迎えたＬＥＤ照明は最新型の高効率のＬＥＤ照明に切り替える。
→LED照明の入れ替えを行った店舗は無かった。</t>
    <phoneticPr fontId="2"/>
  </si>
  <si>
    <t>⑦更新期を迎えた旧設備の店舗には、ノンフロンの冷凍冷蔵機器またはインバーター機器を導入し、ショーケース等の稼働効率の向上と省エネ化を図る。
→設備を入れ替えた店舗はなかった。</t>
    <phoneticPr fontId="2"/>
  </si>
  <si>
    <t>既存店対象の方針</t>
    <phoneticPr fontId="2"/>
  </si>
  <si>
    <t>⑥新規店にはＬＥＤ照明を導入する。またノンフロンの冷凍冷蔵機器またはインバーター機器を導入し、ショーケース等の稼働効率の向上と省エネ化を図る。
→新店舗の開店はなかった。　</t>
    <phoneticPr fontId="2"/>
  </si>
  <si>
    <t>高効率空冷チラー導入による電力量削減</t>
    <rPh sb="0" eb="3">
      <t>コウコウリツ</t>
    </rPh>
    <rPh sb="3" eb="5">
      <t>クウレイ</t>
    </rPh>
    <rPh sb="8" eb="10">
      <t>ドウニュウ</t>
    </rPh>
    <rPh sb="13" eb="15">
      <t>デンリョク</t>
    </rPh>
    <rPh sb="15" eb="16">
      <t>リョウ</t>
    </rPh>
    <rPh sb="16" eb="18">
      <t>サクゲン</t>
    </rPh>
    <phoneticPr fontId="2"/>
  </si>
  <si>
    <r>
      <t>①基地局等受電契約設備の増設による排出量の増加を、設備の配置や規模の最適化に取り組むとともに、エネルギー効率の高い機器を用いることで抑制する。　②基地局で使用しているSBパワー供給の電力使用量の</t>
    </r>
    <r>
      <rPr>
        <sz val="11"/>
        <color rgb="FFFF0000"/>
        <rFont val="ＭＳ Ｐゴシック"/>
        <family val="3"/>
        <charset val="128"/>
      </rPr>
      <t>50</t>
    </r>
    <r>
      <rPr>
        <sz val="11"/>
        <rFont val="ＭＳ Ｐゴシック"/>
        <family val="3"/>
        <charset val="128"/>
      </rPr>
      <t>%分（事業者全体の）の非化石証書付きメニューへの切り替えを実施しました。</t>
    </r>
    <rPh sb="1" eb="4">
      <t>キチキョク</t>
    </rPh>
    <rPh sb="4" eb="5">
      <t>トウ</t>
    </rPh>
    <rPh sb="5" eb="7">
      <t>ジュデン</t>
    </rPh>
    <rPh sb="7" eb="9">
      <t>ケイヤク</t>
    </rPh>
    <rPh sb="9" eb="11">
      <t>セツビ</t>
    </rPh>
    <rPh sb="12" eb="14">
      <t>ゾウセツ</t>
    </rPh>
    <rPh sb="17" eb="19">
      <t>ハイシュツ</t>
    </rPh>
    <rPh sb="19" eb="20">
      <t>リョウ</t>
    </rPh>
    <rPh sb="21" eb="23">
      <t>ゾウカ</t>
    </rPh>
    <rPh sb="25" eb="27">
      <t>セツビ</t>
    </rPh>
    <rPh sb="28" eb="30">
      <t>ハイチ</t>
    </rPh>
    <rPh sb="31" eb="33">
      <t>キボ</t>
    </rPh>
    <rPh sb="34" eb="37">
      <t>サイテキカ</t>
    </rPh>
    <rPh sb="38" eb="39">
      <t>ト</t>
    </rPh>
    <rPh sb="40" eb="41">
      <t>ク</t>
    </rPh>
    <rPh sb="52" eb="54">
      <t>コウリツ</t>
    </rPh>
    <rPh sb="55" eb="56">
      <t>タカ</t>
    </rPh>
    <rPh sb="57" eb="59">
      <t>キキ</t>
    </rPh>
    <rPh sb="60" eb="61">
      <t>モチ</t>
    </rPh>
    <rPh sb="66" eb="68">
      <t>ヨクセイ</t>
    </rPh>
    <rPh sb="73" eb="76">
      <t>キチキョク</t>
    </rPh>
    <rPh sb="77" eb="79">
      <t>シヨウ</t>
    </rPh>
    <rPh sb="88" eb="90">
      <t>キョウキュウ</t>
    </rPh>
    <rPh sb="91" eb="93">
      <t>デンリョク</t>
    </rPh>
    <rPh sb="93" eb="96">
      <t>シヨウリョウ</t>
    </rPh>
    <rPh sb="100" eb="101">
      <t>ブン</t>
    </rPh>
    <rPh sb="102" eb="105">
      <t>ジギョウシャ</t>
    </rPh>
    <rPh sb="105" eb="107">
      <t>ゼンタイ</t>
    </rPh>
    <rPh sb="110" eb="111">
      <t>ヒ</t>
    </rPh>
    <rPh sb="111" eb="113">
      <t>カセキ</t>
    </rPh>
    <rPh sb="113" eb="115">
      <t>ショウショ</t>
    </rPh>
    <rPh sb="115" eb="116">
      <t>ツ</t>
    </rPh>
    <rPh sb="123" eb="124">
      <t>キ</t>
    </rPh>
    <rPh sb="125" eb="126">
      <t>カ</t>
    </rPh>
    <rPh sb="128" eb="130">
      <t>ジッシ</t>
    </rPh>
    <phoneticPr fontId="2"/>
  </si>
  <si>
    <t>①クールビズ　②室内温度の調整　など</t>
    <rPh sb="8" eb="10">
      <t>シツナイ</t>
    </rPh>
    <rPh sb="10" eb="12">
      <t>オンド</t>
    </rPh>
    <rPh sb="13" eb="15">
      <t>チョウセイ</t>
    </rPh>
    <phoneticPr fontId="2"/>
  </si>
  <si>
    <t>①大村事業所・東そのぎ工場、蛍光灯→ＬＥＤ化　②東そのぎ工場、ＡＨＵ（1台）更新</t>
    <rPh sb="1" eb="3">
      <t>オオムラ</t>
    </rPh>
    <rPh sb="3" eb="6">
      <t>ジギョウショ</t>
    </rPh>
    <rPh sb="7" eb="8">
      <t>ヒガシ</t>
    </rPh>
    <rPh sb="11" eb="13">
      <t>コウジョウ</t>
    </rPh>
    <rPh sb="14" eb="17">
      <t>ケイコウトウ</t>
    </rPh>
    <rPh sb="21" eb="22">
      <t>カ</t>
    </rPh>
    <rPh sb="24" eb="25">
      <t>ヒガシ</t>
    </rPh>
    <rPh sb="28" eb="30">
      <t>コウジョウ</t>
    </rPh>
    <rPh sb="36" eb="37">
      <t>ダイ</t>
    </rPh>
    <rPh sb="38" eb="40">
      <t>コウシン</t>
    </rPh>
    <phoneticPr fontId="2"/>
  </si>
  <si>
    <t>①安全を大前提とした原子力発電の活用　②再生可能エネルギーの活用　③火力発電の更なる高効率化や適切な維持管理　④低炭素社旗に資する省エネ・省ＣＯ2サービスの提供</t>
    <rPh sb="1" eb="3">
      <t>アンゼン</t>
    </rPh>
    <rPh sb="4" eb="7">
      <t>ダイゼンテイ</t>
    </rPh>
    <rPh sb="10" eb="13">
      <t>ゲンシリョク</t>
    </rPh>
    <rPh sb="13" eb="15">
      <t>ハツデン</t>
    </rPh>
    <rPh sb="16" eb="18">
      <t>カツヨウ</t>
    </rPh>
    <rPh sb="20" eb="22">
      <t>サイセイ</t>
    </rPh>
    <rPh sb="22" eb="24">
      <t>カノウ</t>
    </rPh>
    <rPh sb="30" eb="32">
      <t>カツヨウ</t>
    </rPh>
    <rPh sb="34" eb="36">
      <t>カリョク</t>
    </rPh>
    <rPh sb="36" eb="38">
      <t>ハツデン</t>
    </rPh>
    <rPh sb="39" eb="40">
      <t>サラ</t>
    </rPh>
    <rPh sb="42" eb="46">
      <t>コウコウリツカ</t>
    </rPh>
    <rPh sb="47" eb="49">
      <t>テキセツ</t>
    </rPh>
    <rPh sb="50" eb="52">
      <t>イジ</t>
    </rPh>
    <rPh sb="52" eb="54">
      <t>カンリ</t>
    </rPh>
    <rPh sb="56" eb="59">
      <t>テイタンソ</t>
    </rPh>
    <rPh sb="59" eb="61">
      <t>シャキ</t>
    </rPh>
    <rPh sb="62" eb="63">
      <t>シ</t>
    </rPh>
    <rPh sb="65" eb="66">
      <t>ショウ</t>
    </rPh>
    <rPh sb="69" eb="70">
      <t>ショウ</t>
    </rPh>
    <rPh sb="78" eb="80">
      <t>テイキョウ</t>
    </rPh>
    <phoneticPr fontId="2"/>
  </si>
  <si>
    <t>株式会社　ヤマダデンキ</t>
    <rPh sb="0" eb="4">
      <t>カブシキガイシャ</t>
    </rPh>
    <phoneticPr fontId="2"/>
  </si>
  <si>
    <t>家電小売業</t>
    <rPh sb="0" eb="2">
      <t>カデン</t>
    </rPh>
    <rPh sb="2" eb="5">
      <t>コウリギョウ</t>
    </rPh>
    <phoneticPr fontId="2"/>
  </si>
  <si>
    <t>①LEDへの照明交換　②営業時間外の節電　など</t>
    <rPh sb="6" eb="8">
      <t>ショウメイ</t>
    </rPh>
    <rPh sb="8" eb="10">
      <t>コウカン</t>
    </rPh>
    <rPh sb="12" eb="14">
      <t>エイギョウ</t>
    </rPh>
    <rPh sb="14" eb="16">
      <t>ジカン</t>
    </rPh>
    <rPh sb="16" eb="17">
      <t>ガイ</t>
    </rPh>
    <rPh sb="18" eb="20">
      <t>セツデン</t>
    </rPh>
    <phoneticPr fontId="2"/>
  </si>
  <si>
    <t>デマンド監視装置による空調節電</t>
    <rPh sb="4" eb="6">
      <t>カンシ</t>
    </rPh>
    <rPh sb="6" eb="8">
      <t>ソウチ</t>
    </rPh>
    <rPh sb="11" eb="13">
      <t>クウチョウ</t>
    </rPh>
    <rPh sb="13" eb="15">
      <t>セツデン</t>
    </rPh>
    <phoneticPr fontId="2"/>
  </si>
  <si>
    <t>佐世保市大塔町８－２</t>
    <rPh sb="0" eb="4">
      <t>サセボシ</t>
    </rPh>
    <rPh sb="4" eb="7">
      <t>ダイトウチョウ</t>
    </rPh>
    <phoneticPr fontId="2"/>
  </si>
  <si>
    <t>西彼杵郡時津町左底郷1650-4</t>
    <rPh sb="0" eb="3">
      <t>ニシソノギ</t>
    </rPh>
    <rPh sb="3" eb="4">
      <t>グン</t>
    </rPh>
    <rPh sb="4" eb="7">
      <t>トギツチョウ</t>
    </rPh>
    <rPh sb="7" eb="8">
      <t>ヒダリ</t>
    </rPh>
    <rPh sb="8" eb="9">
      <t>ソコ</t>
    </rPh>
    <rPh sb="9" eb="10">
      <t>ゴウ</t>
    </rPh>
    <phoneticPr fontId="2"/>
  </si>
  <si>
    <t>福岡県朝倉市一木１１４８－１</t>
    <rPh sb="0" eb="3">
      <t>フクオカケン</t>
    </rPh>
    <rPh sb="3" eb="6">
      <t>アサクラシ</t>
    </rPh>
    <rPh sb="6" eb="7">
      <t>ヒト</t>
    </rPh>
    <rPh sb="7" eb="8">
      <t>ギ</t>
    </rPh>
    <phoneticPr fontId="2"/>
  </si>
  <si>
    <t>大阪府大阪市都島区東野田町4-15-82</t>
    <rPh sb="0" eb="3">
      <t>オオサカフ</t>
    </rPh>
    <rPh sb="3" eb="6">
      <t>オオサカシ</t>
    </rPh>
    <rPh sb="6" eb="7">
      <t>ミヤコ</t>
    </rPh>
    <rPh sb="8" eb="9">
      <t>ク</t>
    </rPh>
    <rPh sb="9" eb="12">
      <t>ヒガシノダ</t>
    </rPh>
    <rPh sb="12" eb="13">
      <t>マチ</t>
    </rPh>
    <phoneticPr fontId="2"/>
  </si>
  <si>
    <t>群馬県高崎市栄町１－１</t>
    <rPh sb="0" eb="3">
      <t>グンマケン</t>
    </rPh>
    <rPh sb="3" eb="6">
      <t>タカサキシ</t>
    </rPh>
    <rPh sb="6" eb="8">
      <t>サカエマチ</t>
    </rPh>
    <phoneticPr fontId="2"/>
  </si>
  <si>
    <t>九州電力(株)</t>
    <rPh sb="0" eb="4">
      <t>キュウシュウデンリョク</t>
    </rPh>
    <rPh sb="4" eb="7">
      <t>カブ</t>
    </rPh>
    <phoneticPr fontId="2"/>
  </si>
  <si>
    <t>削減目標を達成するため令和３年度に講じた措置</t>
    <rPh sb="0" eb="2">
      <t>サクゲン</t>
    </rPh>
    <rPh sb="2" eb="4">
      <t>モクヒョウ</t>
    </rPh>
    <rPh sb="5" eb="7">
      <t>タッセイ</t>
    </rPh>
    <rPh sb="11" eb="13">
      <t>レイワ</t>
    </rPh>
    <rPh sb="14" eb="16">
      <t>ネンド</t>
    </rPh>
    <rPh sb="17" eb="18">
      <t>コウ</t>
    </rPh>
    <rPh sb="20" eb="22">
      <t>ソチ</t>
    </rPh>
    <phoneticPr fontId="2"/>
  </si>
  <si>
    <t>長崎県病院企業団（削減目標を達成するた令和3年度までに講じた措置）</t>
    <rPh sb="0" eb="3">
      <t>ナガサキケン</t>
    </rPh>
    <rPh sb="3" eb="5">
      <t>ビョウイン</t>
    </rPh>
    <rPh sb="5" eb="7">
      <t>キギョウ</t>
    </rPh>
    <rPh sb="7" eb="8">
      <t>ダン</t>
    </rPh>
    <rPh sb="19" eb="21">
      <t>レイワ</t>
    </rPh>
    <rPh sb="22" eb="23">
      <t>トシ</t>
    </rPh>
    <rPh sb="23" eb="24">
      <t>タビ</t>
    </rPh>
    <phoneticPr fontId="2"/>
  </si>
  <si>
    <r>
      <t>①生産性向上、作業方法変更による機械稼働時間減少による省エネ　②</t>
    </r>
    <r>
      <rPr>
        <sz val="11"/>
        <rFont val="ＭＳ Ｐゴシック"/>
        <family val="3"/>
        <charset val="128"/>
      </rPr>
      <t>夏場の室外機への散水の実施による機器への負荷軽減　③ISO14001活動による環境負荷軽減活動の推進</t>
    </r>
    <rPh sb="1" eb="4">
      <t>セイサンセイ</t>
    </rPh>
    <rPh sb="4" eb="6">
      <t>コウジョウ</t>
    </rPh>
    <rPh sb="7" eb="9">
      <t>サギョウ</t>
    </rPh>
    <rPh sb="9" eb="11">
      <t>ホウホウ</t>
    </rPh>
    <rPh sb="11" eb="13">
      <t>ヘンコウ</t>
    </rPh>
    <rPh sb="16" eb="18">
      <t>キカイ</t>
    </rPh>
    <rPh sb="18" eb="20">
      <t>カドウ</t>
    </rPh>
    <rPh sb="20" eb="22">
      <t>ジカン</t>
    </rPh>
    <rPh sb="22" eb="24">
      <t>ゲンショウ</t>
    </rPh>
    <rPh sb="27" eb="28">
      <t>ショウ</t>
    </rPh>
    <rPh sb="32" eb="34">
      <t>ナツバ</t>
    </rPh>
    <rPh sb="35" eb="38">
      <t>シツガイキ</t>
    </rPh>
    <rPh sb="40" eb="42">
      <t>サンスイ</t>
    </rPh>
    <rPh sb="43" eb="45">
      <t>ジッシ</t>
    </rPh>
    <rPh sb="48" eb="50">
      <t>キキ</t>
    </rPh>
    <rPh sb="52" eb="54">
      <t>フカ</t>
    </rPh>
    <rPh sb="54" eb="56">
      <t>ケイゲン</t>
    </rPh>
    <rPh sb="66" eb="68">
      <t>カツドウ</t>
    </rPh>
    <rPh sb="71" eb="73">
      <t>カンキョウ</t>
    </rPh>
    <rPh sb="73" eb="75">
      <t>フカ</t>
    </rPh>
    <rPh sb="75" eb="77">
      <t>ケイゲン</t>
    </rPh>
    <rPh sb="77" eb="79">
      <t>カツドウ</t>
    </rPh>
    <rPh sb="80" eb="82">
      <t>スイシン</t>
    </rPh>
    <phoneticPr fontId="2"/>
  </si>
  <si>
    <r>
      <rPr>
        <sz val="11"/>
        <rFont val="ＭＳ Ｐゴシック"/>
        <family val="3"/>
        <charset val="128"/>
      </rPr>
      <t>①冷却水ポンプ稼働台数削減　②照明ＬＥＤ化　③空調更新</t>
    </r>
    <phoneticPr fontId="2"/>
  </si>
  <si>
    <r>
      <t>①新店舗出店時・改装時の高効率機器の導入　②既存店の照明のLEDへの切り替え　③デマンド監視装置による</t>
    </r>
    <r>
      <rPr>
        <sz val="11"/>
        <rFont val="ＭＳ Ｐゴシック"/>
        <family val="3"/>
        <charset val="128"/>
      </rPr>
      <t>電力量の適正管理</t>
    </r>
    <rPh sb="1" eb="4">
      <t>シンテンポ</t>
    </rPh>
    <rPh sb="4" eb="6">
      <t>シュッテン</t>
    </rPh>
    <rPh sb="6" eb="7">
      <t>ジ</t>
    </rPh>
    <rPh sb="8" eb="10">
      <t>カイソウ</t>
    </rPh>
    <rPh sb="10" eb="11">
      <t>ジ</t>
    </rPh>
    <rPh sb="12" eb="15">
      <t>コウコウリツ</t>
    </rPh>
    <rPh sb="15" eb="17">
      <t>キキ</t>
    </rPh>
    <rPh sb="18" eb="20">
      <t>ドウニュウ</t>
    </rPh>
    <rPh sb="22" eb="24">
      <t>キゾン</t>
    </rPh>
    <rPh sb="24" eb="25">
      <t>テン</t>
    </rPh>
    <rPh sb="26" eb="28">
      <t>ショウメイ</t>
    </rPh>
    <rPh sb="34" eb="35">
      <t>キ</t>
    </rPh>
    <rPh sb="36" eb="37">
      <t>カ</t>
    </rPh>
    <rPh sb="44" eb="46">
      <t>カンシ</t>
    </rPh>
    <rPh sb="46" eb="48">
      <t>ソウチ</t>
    </rPh>
    <rPh sb="51" eb="53">
      <t>デンリョク</t>
    </rPh>
    <rPh sb="53" eb="54">
      <t>リョウ</t>
    </rPh>
    <rPh sb="55" eb="57">
      <t>テキセイ</t>
    </rPh>
    <rPh sb="57" eb="59">
      <t>カンリ</t>
    </rPh>
    <phoneticPr fontId="2"/>
  </si>
  <si>
    <r>
      <t xml:space="preserve">①省エネ意識付け
</t>
    </r>
    <r>
      <rPr>
        <sz val="11"/>
        <rFont val="ＭＳ Ｐゴシック"/>
        <family val="3"/>
        <charset val="128"/>
      </rPr>
      <t>②高効率設備への更新</t>
    </r>
    <rPh sb="1" eb="2">
      <t>ショウ</t>
    </rPh>
    <rPh sb="4" eb="6">
      <t>イシキ</t>
    </rPh>
    <rPh sb="6" eb="7">
      <t>ヅ</t>
    </rPh>
    <rPh sb="10" eb="13">
      <t>コウコウリツ</t>
    </rPh>
    <rPh sb="13" eb="15">
      <t>セツビ</t>
    </rPh>
    <rPh sb="17" eb="19">
      <t>コウシン</t>
    </rPh>
    <phoneticPr fontId="2"/>
  </si>
  <si>
    <r>
      <rPr>
        <sz val="11"/>
        <rFont val="ＭＳ Ｐゴシック"/>
        <family val="3"/>
        <charset val="128"/>
      </rPr>
      <t>①醤油工場のコンプレッサーを高効率インバータータイプに更新　②省エネ活動の推進　③冬場の冷蔵設備の一時休止　　等</t>
    </r>
    <rPh sb="1" eb="3">
      <t>ショウユ</t>
    </rPh>
    <rPh sb="3" eb="5">
      <t>コウジョウ</t>
    </rPh>
    <rPh sb="14" eb="17">
      <t>コウコウリツ</t>
    </rPh>
    <rPh sb="27" eb="29">
      <t>コウシン</t>
    </rPh>
    <rPh sb="31" eb="32">
      <t>ショウ</t>
    </rPh>
    <rPh sb="34" eb="36">
      <t>カツドウ</t>
    </rPh>
    <rPh sb="37" eb="39">
      <t>スイシン</t>
    </rPh>
    <rPh sb="41" eb="43">
      <t>フユバ</t>
    </rPh>
    <rPh sb="44" eb="46">
      <t>レイゾウ</t>
    </rPh>
    <rPh sb="46" eb="48">
      <t>セツビ</t>
    </rPh>
    <rPh sb="49" eb="51">
      <t>イチジ</t>
    </rPh>
    <rPh sb="51" eb="53">
      <t>キュウシ</t>
    </rPh>
    <rPh sb="55" eb="56">
      <t>トウ</t>
    </rPh>
    <phoneticPr fontId="2"/>
  </si>
  <si>
    <r>
      <t>①電気使用量の削減　②燃料使用量の削減　③省資源の徹底　④市民及び職員の意識啓発　</t>
    </r>
    <r>
      <rPr>
        <sz val="11"/>
        <rFont val="ＭＳ Ｐゴシック"/>
        <family val="3"/>
        <charset val="128"/>
      </rPr>
      <t>⑤再エネ100%CO2ゼロプランへの切替</t>
    </r>
    <rPh sb="1" eb="6">
      <t>デンキシヨウリョウ</t>
    </rPh>
    <rPh sb="7" eb="9">
      <t>サクゲン</t>
    </rPh>
    <rPh sb="11" eb="16">
      <t>ネンリョウシヨウリョウ</t>
    </rPh>
    <rPh sb="17" eb="19">
      <t>サクゲン</t>
    </rPh>
    <rPh sb="21" eb="24">
      <t>ショウシゲン</t>
    </rPh>
    <rPh sb="25" eb="27">
      <t>テッテイ</t>
    </rPh>
    <rPh sb="29" eb="31">
      <t>シミン</t>
    </rPh>
    <rPh sb="31" eb="32">
      <t>オヨ</t>
    </rPh>
    <rPh sb="33" eb="35">
      <t>ショクイン</t>
    </rPh>
    <rPh sb="36" eb="38">
      <t>イシキ</t>
    </rPh>
    <rPh sb="38" eb="40">
      <t>ケイハツ</t>
    </rPh>
    <rPh sb="42" eb="43">
      <t>サイ</t>
    </rPh>
    <rPh sb="59" eb="61">
      <t>キリカエ</t>
    </rPh>
    <phoneticPr fontId="2"/>
  </si>
  <si>
    <r>
      <t>①場内エアー・蒸気漏れの補修　②大型ファンモーターインバーター周波数変更　</t>
    </r>
    <r>
      <rPr>
        <sz val="11"/>
        <rFont val="ＭＳ Ｐゴシック"/>
        <family val="3"/>
        <charset val="128"/>
      </rPr>
      <t>③場内照明設備ＬＥＤ化　④製造加工条件変更実施・製造能力向上</t>
    </r>
    <rPh sb="16" eb="18">
      <t>オオガタ</t>
    </rPh>
    <rPh sb="31" eb="34">
      <t>シュウハスウ</t>
    </rPh>
    <rPh sb="34" eb="36">
      <t>ヘンコウ</t>
    </rPh>
    <rPh sb="38" eb="40">
      <t>ジョウナイ</t>
    </rPh>
    <rPh sb="40" eb="42">
      <t>ショウメイ</t>
    </rPh>
    <rPh sb="42" eb="44">
      <t>セツビ</t>
    </rPh>
    <rPh sb="47" eb="48">
      <t>カ</t>
    </rPh>
    <rPh sb="50" eb="52">
      <t>セイゾウ</t>
    </rPh>
    <rPh sb="52" eb="54">
      <t>カコウ</t>
    </rPh>
    <rPh sb="54" eb="56">
      <t>ジョウケン</t>
    </rPh>
    <rPh sb="56" eb="58">
      <t>ヘンコウ</t>
    </rPh>
    <rPh sb="58" eb="60">
      <t>ジッシ</t>
    </rPh>
    <rPh sb="61" eb="63">
      <t>セイゾウ</t>
    </rPh>
    <rPh sb="63" eb="65">
      <t>ノウリョク</t>
    </rPh>
    <rPh sb="65" eb="67">
      <t>コウジョウ</t>
    </rPh>
    <phoneticPr fontId="2"/>
  </si>
  <si>
    <r>
      <t>①高効率空調機への更新　②空調機運用時間</t>
    </r>
    <r>
      <rPr>
        <sz val="11"/>
        <rFont val="ＭＳ Ｐゴシック"/>
        <family val="3"/>
        <charset val="128"/>
      </rPr>
      <t>、設定温度見直し　③省エネ型蛍光灯への更新</t>
    </r>
    <rPh sb="1" eb="4">
      <t>コウコウリツ</t>
    </rPh>
    <rPh sb="4" eb="6">
      <t>クウチョウ</t>
    </rPh>
    <rPh sb="6" eb="7">
      <t>キ</t>
    </rPh>
    <rPh sb="9" eb="11">
      <t>コウシン</t>
    </rPh>
    <rPh sb="13" eb="15">
      <t>クウチョウ</t>
    </rPh>
    <rPh sb="15" eb="16">
      <t>キ</t>
    </rPh>
    <rPh sb="16" eb="18">
      <t>ウンヨウ</t>
    </rPh>
    <rPh sb="18" eb="20">
      <t>ジカン</t>
    </rPh>
    <rPh sb="21" eb="23">
      <t>セッテイ</t>
    </rPh>
    <rPh sb="23" eb="25">
      <t>オンド</t>
    </rPh>
    <rPh sb="25" eb="27">
      <t>ミナオ</t>
    </rPh>
    <rPh sb="30" eb="31">
      <t>ショウ</t>
    </rPh>
    <rPh sb="33" eb="34">
      <t>ガタ</t>
    </rPh>
    <rPh sb="34" eb="37">
      <t>ケイコウトウ</t>
    </rPh>
    <rPh sb="39" eb="41">
      <t>コウシン</t>
    </rPh>
    <phoneticPr fontId="2"/>
  </si>
  <si>
    <t>①冷却設備の更新による使用電力の削減　②空調設備の更新による使用電力の削減　③照明設備の高効率機器（LED）への更新による使用電力の削減　④変電設備の更新　⑤排水処理散気管更新による散気効率改善　⑥屋根の断熱塗装　⑦商品統廃合による生産効率改善</t>
    <rPh sb="1" eb="3">
      <t>レイキャク</t>
    </rPh>
    <rPh sb="3" eb="5">
      <t>セツビ</t>
    </rPh>
    <rPh sb="6" eb="8">
      <t>コウシン</t>
    </rPh>
    <rPh sb="11" eb="13">
      <t>シヨウ</t>
    </rPh>
    <rPh sb="13" eb="15">
      <t>デンリョク</t>
    </rPh>
    <rPh sb="16" eb="18">
      <t>サクゲン</t>
    </rPh>
    <rPh sb="20" eb="22">
      <t>クウチョウ</t>
    </rPh>
    <rPh sb="22" eb="24">
      <t>セツビ</t>
    </rPh>
    <rPh sb="25" eb="27">
      <t>コウシン</t>
    </rPh>
    <rPh sb="30" eb="32">
      <t>シヨウ</t>
    </rPh>
    <rPh sb="32" eb="34">
      <t>デンリョク</t>
    </rPh>
    <rPh sb="35" eb="37">
      <t>サクゲン</t>
    </rPh>
    <rPh sb="39" eb="41">
      <t>ショウメイ</t>
    </rPh>
    <rPh sb="41" eb="43">
      <t>セツビ</t>
    </rPh>
    <rPh sb="44" eb="47">
      <t>コウコウリツ</t>
    </rPh>
    <rPh sb="47" eb="49">
      <t>キキ</t>
    </rPh>
    <rPh sb="56" eb="58">
      <t>コウシン</t>
    </rPh>
    <rPh sb="61" eb="63">
      <t>シヨウ</t>
    </rPh>
    <rPh sb="63" eb="65">
      <t>デンリョク</t>
    </rPh>
    <rPh sb="66" eb="68">
      <t>サクゲン</t>
    </rPh>
    <rPh sb="70" eb="72">
      <t>ヘンデン</t>
    </rPh>
    <rPh sb="72" eb="74">
      <t>セツビ</t>
    </rPh>
    <rPh sb="75" eb="77">
      <t>コウシン</t>
    </rPh>
    <rPh sb="79" eb="81">
      <t>ハイスイ</t>
    </rPh>
    <rPh sb="81" eb="83">
      <t>ショリ</t>
    </rPh>
    <rPh sb="83" eb="84">
      <t>サン</t>
    </rPh>
    <rPh sb="84" eb="86">
      <t>キカン</t>
    </rPh>
    <rPh sb="86" eb="88">
      <t>コウシン</t>
    </rPh>
    <rPh sb="91" eb="92">
      <t>サン</t>
    </rPh>
    <rPh sb="92" eb="93">
      <t>キ</t>
    </rPh>
    <rPh sb="93" eb="95">
      <t>コウリツ</t>
    </rPh>
    <rPh sb="95" eb="97">
      <t>カイゼン</t>
    </rPh>
    <rPh sb="99" eb="101">
      <t>ヤネ</t>
    </rPh>
    <rPh sb="102" eb="104">
      <t>ダンネツ</t>
    </rPh>
    <rPh sb="104" eb="106">
      <t>トソウ</t>
    </rPh>
    <rPh sb="108" eb="110">
      <t>ショウヒン</t>
    </rPh>
    <rPh sb="110" eb="113">
      <t>トウハイゴウ</t>
    </rPh>
    <rPh sb="116" eb="118">
      <t>セイサン</t>
    </rPh>
    <rPh sb="118" eb="120">
      <t>コウリツ</t>
    </rPh>
    <rPh sb="120" eb="122">
      <t>カイゼン</t>
    </rPh>
    <phoneticPr fontId="2"/>
  </si>
  <si>
    <t>①高圧トランストップランナー機器の採用　②インバーター駆動式コンプレッサーへの更新</t>
    <rPh sb="1" eb="3">
      <t>コウアツ</t>
    </rPh>
    <rPh sb="14" eb="16">
      <t>キキ</t>
    </rPh>
    <rPh sb="17" eb="19">
      <t>サイヨウ</t>
    </rPh>
    <rPh sb="27" eb="29">
      <t>クドウ</t>
    </rPh>
    <rPh sb="29" eb="30">
      <t>シキ</t>
    </rPh>
    <rPh sb="39" eb="41">
      <t>コウシン</t>
    </rPh>
    <phoneticPr fontId="2"/>
  </si>
  <si>
    <t>①除水機更新、殺菌冷却機更新　②冷蔵庫、作業場照明器具更新　③ＳＤＧｓ委員会設置、取組実績報告確認</t>
    <rPh sb="1" eb="3">
      <t>ジョスイ</t>
    </rPh>
    <rPh sb="3" eb="4">
      <t>キ</t>
    </rPh>
    <rPh sb="4" eb="6">
      <t>コウシン</t>
    </rPh>
    <rPh sb="7" eb="8">
      <t>サツ</t>
    </rPh>
    <rPh sb="8" eb="9">
      <t>キン</t>
    </rPh>
    <rPh sb="9" eb="11">
      <t>レイキャク</t>
    </rPh>
    <rPh sb="11" eb="12">
      <t>キ</t>
    </rPh>
    <rPh sb="12" eb="14">
      <t>コウシン</t>
    </rPh>
    <rPh sb="16" eb="19">
      <t>レイゾウコ</t>
    </rPh>
    <rPh sb="20" eb="22">
      <t>サギョウ</t>
    </rPh>
    <rPh sb="22" eb="23">
      <t>バ</t>
    </rPh>
    <rPh sb="23" eb="25">
      <t>ショウメイ</t>
    </rPh>
    <rPh sb="25" eb="27">
      <t>キグ</t>
    </rPh>
    <rPh sb="27" eb="29">
      <t>コウシン</t>
    </rPh>
    <rPh sb="35" eb="38">
      <t>イインカイ</t>
    </rPh>
    <rPh sb="38" eb="40">
      <t>セッチ</t>
    </rPh>
    <rPh sb="41" eb="42">
      <t>ト</t>
    </rPh>
    <rPh sb="42" eb="43">
      <t>ク</t>
    </rPh>
    <rPh sb="43" eb="45">
      <t>ジッセキ</t>
    </rPh>
    <rPh sb="45" eb="47">
      <t>ホウコク</t>
    </rPh>
    <rPh sb="47" eb="49">
      <t>カクニン</t>
    </rPh>
    <phoneticPr fontId="2"/>
  </si>
  <si>
    <t>①イオン交換膜更新　②インバーター制御の冷凍機導入</t>
    <rPh sb="17" eb="19">
      <t>セイギョ</t>
    </rPh>
    <rPh sb="20" eb="23">
      <t>レイトウキ</t>
    </rPh>
    <rPh sb="23" eb="25">
      <t>ドウニュウ</t>
    </rPh>
    <phoneticPr fontId="2"/>
  </si>
  <si>
    <t>①SDGs参加、ISO14001環境運用、多能工化、多技能工化の推進による生産効率UP　③生産ラインよせ止め稼動実施にて効率化追求　④ライン突発停止の削減　⑤受注減によるライン間の応援体制を強化しエネルギー効率UPと集約生産実施にて無駄の削減</t>
    <rPh sb="5" eb="7">
      <t>サンカ</t>
    </rPh>
    <rPh sb="16" eb="18">
      <t>カンキョウ</t>
    </rPh>
    <rPh sb="18" eb="20">
      <t>ウンヨウ</t>
    </rPh>
    <rPh sb="22" eb="23">
      <t>コウ</t>
    </rPh>
    <rPh sb="23" eb="24">
      <t>カ</t>
    </rPh>
    <rPh sb="25" eb="26">
      <t>タ</t>
    </rPh>
    <rPh sb="26" eb="28">
      <t>ギノウ</t>
    </rPh>
    <rPh sb="28" eb="29">
      <t>コウ</t>
    </rPh>
    <rPh sb="29" eb="30">
      <t>カ</t>
    </rPh>
    <rPh sb="31" eb="33">
      <t>スイシン</t>
    </rPh>
    <rPh sb="36" eb="38">
      <t>セイサン</t>
    </rPh>
    <rPh sb="38" eb="40">
      <t>コウリツ</t>
    </rPh>
    <rPh sb="44" eb="46">
      <t>セイサン</t>
    </rPh>
    <rPh sb="51" eb="52">
      <t>ト</t>
    </rPh>
    <rPh sb="53" eb="55">
      <t>カドウ</t>
    </rPh>
    <rPh sb="55" eb="57">
      <t>ジッシ</t>
    </rPh>
    <rPh sb="59" eb="62">
      <t>コウリツカ</t>
    </rPh>
    <rPh sb="62" eb="64">
      <t>ツイキュウ</t>
    </rPh>
    <rPh sb="69" eb="71">
      <t>トッパツ</t>
    </rPh>
    <rPh sb="71" eb="73">
      <t>テイシ</t>
    </rPh>
    <rPh sb="74" eb="76">
      <t>サクゲン</t>
    </rPh>
    <rPh sb="107" eb="109">
      <t>シュウヤク</t>
    </rPh>
    <rPh sb="109" eb="111">
      <t>セイサン</t>
    </rPh>
    <rPh sb="111" eb="113">
      <t>ジッシ</t>
    </rPh>
    <rPh sb="115" eb="117">
      <t>ムダ</t>
    </rPh>
    <rPh sb="118" eb="120">
      <t>サクゲン</t>
    </rPh>
    <phoneticPr fontId="2"/>
  </si>
  <si>
    <t>①LED照明への取替　②ガス使用設備運転管理改善　③空調機器運転管理改善</t>
    <rPh sb="4" eb="6">
      <t>ショウメイ</t>
    </rPh>
    <rPh sb="8" eb="10">
      <t>トリカエ</t>
    </rPh>
    <rPh sb="14" eb="16">
      <t>シヨウ</t>
    </rPh>
    <rPh sb="16" eb="17">
      <t>セツ</t>
    </rPh>
    <rPh sb="18" eb="20">
      <t>ウンテン</t>
    </rPh>
    <rPh sb="19" eb="21">
      <t>カンリ</t>
    </rPh>
    <rPh sb="21" eb="23">
      <t>カイゼン</t>
    </rPh>
    <rPh sb="26" eb="28">
      <t>クウチョウ</t>
    </rPh>
    <rPh sb="28" eb="30">
      <t>キキ</t>
    </rPh>
    <phoneticPr fontId="2"/>
  </si>
  <si>
    <r>
      <t>①</t>
    </r>
    <r>
      <rPr>
        <sz val="11"/>
        <rFont val="ＭＳ Ｐゴシック"/>
        <family val="3"/>
        <charset val="128"/>
      </rPr>
      <t>大型空調機の更新　②工場照明の一部をLEDに変更　③生産性改善</t>
    </r>
    <rPh sb="1" eb="3">
      <t>オオガタ</t>
    </rPh>
    <rPh sb="3" eb="6">
      <t>クウチョウキ</t>
    </rPh>
    <rPh sb="7" eb="9">
      <t>コウシン</t>
    </rPh>
    <rPh sb="11" eb="13">
      <t>コウジョウ</t>
    </rPh>
    <rPh sb="13" eb="15">
      <t>ショウメイ</t>
    </rPh>
    <rPh sb="16" eb="18">
      <t>イチブ</t>
    </rPh>
    <rPh sb="23" eb="25">
      <t>ヘンコウ</t>
    </rPh>
    <rPh sb="27" eb="30">
      <t>セイサンセイ</t>
    </rPh>
    <rPh sb="30" eb="32">
      <t>カイゼン</t>
    </rPh>
    <phoneticPr fontId="2"/>
  </si>
  <si>
    <r>
      <t>①中間季における生産部門を巻き込んだ省エネ実施（空調運転台数を削減）　②夏季再熱用の温水チラー停止</t>
    </r>
    <r>
      <rPr>
        <sz val="11"/>
        <rFont val="ＭＳ Ｐゴシック"/>
        <family val="3"/>
        <charset val="128"/>
      </rPr>
      <t>、排熱回収装置稼働、フリークーリング稼働</t>
    </r>
    <rPh sb="1" eb="3">
      <t>ナカマ</t>
    </rPh>
    <rPh sb="3" eb="4">
      <t>キ</t>
    </rPh>
    <rPh sb="8" eb="10">
      <t>セイサン</t>
    </rPh>
    <rPh sb="10" eb="12">
      <t>ブモン</t>
    </rPh>
    <rPh sb="13" eb="14">
      <t>マ</t>
    </rPh>
    <rPh sb="15" eb="16">
      <t>コ</t>
    </rPh>
    <rPh sb="18" eb="19">
      <t>ショウ</t>
    </rPh>
    <rPh sb="21" eb="23">
      <t>ジッシ</t>
    </rPh>
    <rPh sb="24" eb="26">
      <t>クウチョウ</t>
    </rPh>
    <rPh sb="26" eb="28">
      <t>ウンテン</t>
    </rPh>
    <rPh sb="28" eb="30">
      <t>ダイスウ</t>
    </rPh>
    <rPh sb="31" eb="33">
      <t>サクゲン</t>
    </rPh>
    <rPh sb="36" eb="38">
      <t>カキ</t>
    </rPh>
    <rPh sb="38" eb="39">
      <t>サイ</t>
    </rPh>
    <rPh sb="39" eb="40">
      <t>ネツ</t>
    </rPh>
    <rPh sb="40" eb="41">
      <t>ヨウ</t>
    </rPh>
    <rPh sb="42" eb="44">
      <t>オンスイ</t>
    </rPh>
    <rPh sb="50" eb="52">
      <t>ハイネツ</t>
    </rPh>
    <rPh sb="52" eb="54">
      <t>カイシュウ</t>
    </rPh>
    <rPh sb="54" eb="56">
      <t>ソウチ</t>
    </rPh>
    <rPh sb="56" eb="58">
      <t>カドウ</t>
    </rPh>
    <rPh sb="67" eb="69">
      <t>カドウ</t>
    </rPh>
    <phoneticPr fontId="2"/>
  </si>
  <si>
    <r>
      <t>①店舗への省エネ活動の啓蒙（省エネ動画配信）　②最新の省エネ性能が高い設備に更新（対象店舗のみ）LED照明</t>
    </r>
    <r>
      <rPr>
        <sz val="11"/>
        <rFont val="ＭＳ Ｐゴシック"/>
        <family val="3"/>
        <charset val="128"/>
      </rPr>
      <t>9店舗、IHフライヤー更新20店舗、冷設設備更新41店舗、太陽光パネルを設置（R4年3月末現在125店舗）</t>
    </r>
    <rPh sb="1" eb="3">
      <t>テンポ</t>
    </rPh>
    <rPh sb="5" eb="6">
      <t>ショウ</t>
    </rPh>
    <rPh sb="8" eb="10">
      <t>カツドウ</t>
    </rPh>
    <rPh sb="11" eb="13">
      <t>ケイモウ</t>
    </rPh>
    <rPh sb="14" eb="15">
      <t>ショウ</t>
    </rPh>
    <rPh sb="17" eb="19">
      <t>ドウガ</t>
    </rPh>
    <rPh sb="19" eb="21">
      <t>ハイシン</t>
    </rPh>
    <rPh sb="64" eb="66">
      <t>コウシン</t>
    </rPh>
    <rPh sb="68" eb="70">
      <t>テンポ</t>
    </rPh>
    <rPh sb="75" eb="77">
      <t>コウシン</t>
    </rPh>
    <rPh sb="82" eb="85">
      <t>タイヨウコウ</t>
    </rPh>
    <rPh sb="89" eb="91">
      <t>セッチ</t>
    </rPh>
    <rPh sb="94" eb="95">
      <t>ネン</t>
    </rPh>
    <rPh sb="96" eb="97">
      <t>ガツ</t>
    </rPh>
    <rPh sb="97" eb="98">
      <t>マツ</t>
    </rPh>
    <rPh sb="98" eb="100">
      <t>ゲンザイ</t>
    </rPh>
    <rPh sb="103" eb="105">
      <t>テンポ</t>
    </rPh>
    <phoneticPr fontId="2"/>
  </si>
  <si>
    <r>
      <rPr>
        <sz val="11"/>
        <rFont val="ＭＳ Ｐゴシック"/>
        <family val="3"/>
        <charset val="128"/>
      </rPr>
      <t>①ＬＥＤ照明への更新及びエネルギー消費効率の高い機器の導入　②冷暖房の適正温度管理　③省エネ委員による省エネ啓蒙活動</t>
    </r>
    <rPh sb="4" eb="6">
      <t>ショウメイ</t>
    </rPh>
    <rPh sb="8" eb="10">
      <t>コウシン</t>
    </rPh>
    <rPh sb="10" eb="11">
      <t>オヨ</t>
    </rPh>
    <rPh sb="17" eb="19">
      <t>ショウヒ</t>
    </rPh>
    <rPh sb="31" eb="34">
      <t>レイダンボウ</t>
    </rPh>
    <rPh sb="35" eb="37">
      <t>テキセイ</t>
    </rPh>
    <rPh sb="37" eb="39">
      <t>オンド</t>
    </rPh>
    <rPh sb="39" eb="41">
      <t>カンリ</t>
    </rPh>
    <rPh sb="43" eb="44">
      <t>ショウ</t>
    </rPh>
    <rPh sb="46" eb="48">
      <t>イイン</t>
    </rPh>
    <rPh sb="51" eb="52">
      <t>ショウ</t>
    </rPh>
    <rPh sb="54" eb="56">
      <t>ケイモウ</t>
    </rPh>
    <rPh sb="56" eb="58">
      <t>カツドウ</t>
    </rPh>
    <phoneticPr fontId="2"/>
  </si>
  <si>
    <r>
      <t>①院内空調における温度設定管理の一元化　②エネルギー使用の見える化　③冷水蓄熱システムの蓄熱運転時間延長　　④</t>
    </r>
    <r>
      <rPr>
        <sz val="11"/>
        <rFont val="ＭＳ Ｐゴシック"/>
        <family val="3"/>
        <charset val="128"/>
      </rPr>
      <t>検査、リハビリ部照明LED化</t>
    </r>
    <rPh sb="1" eb="3">
      <t>インナイ</t>
    </rPh>
    <rPh sb="3" eb="5">
      <t>クウチョウ</t>
    </rPh>
    <rPh sb="9" eb="11">
      <t>オンド</t>
    </rPh>
    <rPh sb="11" eb="13">
      <t>セッテイ</t>
    </rPh>
    <rPh sb="13" eb="15">
      <t>カンリ</t>
    </rPh>
    <rPh sb="16" eb="19">
      <t>イチゲンカ</t>
    </rPh>
    <rPh sb="35" eb="37">
      <t>レイスイ</t>
    </rPh>
    <rPh sb="37" eb="39">
      <t>チクネツ</t>
    </rPh>
    <rPh sb="44" eb="46">
      <t>チクネツ</t>
    </rPh>
    <rPh sb="46" eb="48">
      <t>ウンテン</t>
    </rPh>
    <rPh sb="48" eb="50">
      <t>ジカン</t>
    </rPh>
    <rPh sb="50" eb="52">
      <t>エンチョウ</t>
    </rPh>
    <rPh sb="55" eb="57">
      <t>ケンサ</t>
    </rPh>
    <rPh sb="62" eb="63">
      <t>ブ</t>
    </rPh>
    <rPh sb="63" eb="65">
      <t>ショウメイ</t>
    </rPh>
    <rPh sb="68" eb="69">
      <t>カ</t>
    </rPh>
    <phoneticPr fontId="2"/>
  </si>
  <si>
    <r>
      <rPr>
        <sz val="11"/>
        <rFont val="ＭＳ Ｐゴシック"/>
        <family val="3"/>
        <charset val="128"/>
      </rPr>
      <t>①事務室等退室時の伝統及び空調設備のスイッチＯＦＦの徹底　②LED照明器具への更新　③昼休みの消灯、廊下等の間引き</t>
    </r>
    <rPh sb="1" eb="4">
      <t>ジムシツ</t>
    </rPh>
    <rPh sb="4" eb="5">
      <t>トウ</t>
    </rPh>
    <rPh sb="5" eb="7">
      <t>タイシツ</t>
    </rPh>
    <rPh sb="7" eb="8">
      <t>ジ</t>
    </rPh>
    <rPh sb="9" eb="11">
      <t>デントウ</t>
    </rPh>
    <rPh sb="11" eb="12">
      <t>オヨ</t>
    </rPh>
    <rPh sb="13" eb="15">
      <t>クウチョウ</t>
    </rPh>
    <rPh sb="15" eb="17">
      <t>セツビ</t>
    </rPh>
    <rPh sb="26" eb="28">
      <t>テッテイ</t>
    </rPh>
    <rPh sb="33" eb="35">
      <t>ショウメイ</t>
    </rPh>
    <rPh sb="35" eb="37">
      <t>キグ</t>
    </rPh>
    <rPh sb="39" eb="41">
      <t>コウシン</t>
    </rPh>
    <rPh sb="43" eb="45">
      <t>ヒルヤス</t>
    </rPh>
    <rPh sb="47" eb="49">
      <t>ショウトウ</t>
    </rPh>
    <rPh sb="50" eb="53">
      <t>ロウカナド</t>
    </rPh>
    <rPh sb="54" eb="56">
      <t>マビ</t>
    </rPh>
    <phoneticPr fontId="2"/>
  </si>
  <si>
    <r>
      <t>①省エネ（節電、ごみ減量、省エネ機器の導入、次世代自動車の導入）　②</t>
    </r>
    <r>
      <rPr>
        <sz val="11"/>
        <rFont val="ＭＳ Ｐゴシック"/>
        <family val="3"/>
        <charset val="128"/>
      </rPr>
      <t>再エネ（自治体新電力会社「㈱ながさきサステナエナジー」からの庁舎（一部）への再エネ電力の供給、太陽光発電設備の設置等）　③グリーン購入などの取組み</t>
    </r>
    <rPh sb="1" eb="2">
      <t>ショウ</t>
    </rPh>
    <rPh sb="5" eb="7">
      <t>セツデン</t>
    </rPh>
    <rPh sb="10" eb="12">
      <t>ゲンリョウ</t>
    </rPh>
    <rPh sb="13" eb="14">
      <t>ショウ</t>
    </rPh>
    <rPh sb="16" eb="18">
      <t>キキ</t>
    </rPh>
    <rPh sb="19" eb="21">
      <t>ドウニュウ</t>
    </rPh>
    <rPh sb="22" eb="25">
      <t>ジセダイ</t>
    </rPh>
    <rPh sb="25" eb="27">
      <t>ジドウ</t>
    </rPh>
    <rPh sb="27" eb="28">
      <t>シャ</t>
    </rPh>
    <rPh sb="29" eb="31">
      <t>ドウニュウ</t>
    </rPh>
    <rPh sb="34" eb="35">
      <t>サイ</t>
    </rPh>
    <rPh sb="38" eb="41">
      <t>ジチタイ</t>
    </rPh>
    <rPh sb="41" eb="42">
      <t>シン</t>
    </rPh>
    <rPh sb="42" eb="44">
      <t>デンリョク</t>
    </rPh>
    <rPh sb="44" eb="46">
      <t>カイシャ</t>
    </rPh>
    <rPh sb="64" eb="66">
      <t>チョウシャ</t>
    </rPh>
    <rPh sb="67" eb="69">
      <t>イチブ</t>
    </rPh>
    <rPh sb="72" eb="73">
      <t>サイ</t>
    </rPh>
    <rPh sb="75" eb="77">
      <t>デンリョク</t>
    </rPh>
    <rPh sb="78" eb="80">
      <t>キョウキュウ</t>
    </rPh>
    <rPh sb="81" eb="84">
      <t>タイヨウコウ</t>
    </rPh>
    <rPh sb="84" eb="86">
      <t>ハツデン</t>
    </rPh>
    <rPh sb="86" eb="88">
      <t>セツビ</t>
    </rPh>
    <rPh sb="89" eb="91">
      <t>セッチ</t>
    </rPh>
    <rPh sb="91" eb="92">
      <t>トウ</t>
    </rPh>
    <rPh sb="99" eb="101">
      <t>コウニュウ</t>
    </rPh>
    <rPh sb="104" eb="106">
      <t>トリク</t>
    </rPh>
    <phoneticPr fontId="2"/>
  </si>
  <si>
    <r>
      <t>計画期間中は、電気使用量及び燃料使用量を削減するため、昼休み時の消灯や冷暖房の設定温度の徹底管理など</t>
    </r>
    <r>
      <rPr>
        <sz val="11"/>
        <rFont val="ＭＳ Ｐゴシック"/>
        <family val="3"/>
        <charset val="128"/>
      </rPr>
      <t>を行っており、平成26年度以降も引き続き実施している。</t>
    </r>
    <rPh sb="0" eb="2">
      <t>ケイカク</t>
    </rPh>
    <rPh sb="2" eb="5">
      <t>キカンチュウ</t>
    </rPh>
    <rPh sb="7" eb="9">
      <t>デンキ</t>
    </rPh>
    <rPh sb="9" eb="12">
      <t>シヨウリョウ</t>
    </rPh>
    <rPh sb="12" eb="13">
      <t>オヨ</t>
    </rPh>
    <rPh sb="14" eb="16">
      <t>ネンリョウ</t>
    </rPh>
    <rPh sb="16" eb="19">
      <t>シヨウリョウ</t>
    </rPh>
    <rPh sb="20" eb="22">
      <t>サクゲン</t>
    </rPh>
    <rPh sb="27" eb="29">
      <t>ヒルヤス</t>
    </rPh>
    <rPh sb="30" eb="31">
      <t>ジ</t>
    </rPh>
    <rPh sb="32" eb="34">
      <t>ショウトウ</t>
    </rPh>
    <rPh sb="35" eb="38">
      <t>レイダンボウ</t>
    </rPh>
    <rPh sb="39" eb="41">
      <t>セッテイ</t>
    </rPh>
    <rPh sb="41" eb="43">
      <t>オンド</t>
    </rPh>
    <rPh sb="44" eb="46">
      <t>テッテイ</t>
    </rPh>
    <rPh sb="46" eb="48">
      <t>カンリ</t>
    </rPh>
    <rPh sb="51" eb="52">
      <t>オコナ</t>
    </rPh>
    <rPh sb="57" eb="59">
      <t>ヘイセイ</t>
    </rPh>
    <rPh sb="61" eb="62">
      <t>ネン</t>
    </rPh>
    <rPh sb="62" eb="63">
      <t>ド</t>
    </rPh>
    <rPh sb="63" eb="65">
      <t>イコウ</t>
    </rPh>
    <rPh sb="66" eb="67">
      <t>ヒ</t>
    </rPh>
    <rPh sb="68" eb="69">
      <t>ツヅ</t>
    </rPh>
    <rPh sb="70" eb="72">
      <t>ジッシ</t>
    </rPh>
    <phoneticPr fontId="2"/>
  </si>
  <si>
    <r>
      <t>信越石英　株式会社</t>
    </r>
    <r>
      <rPr>
        <sz val="11"/>
        <rFont val="ＭＳ Ｐゴシック"/>
        <family val="3"/>
        <charset val="128"/>
      </rPr>
      <t>（佐世保工場）</t>
    </r>
    <rPh sb="0" eb="2">
      <t>シンエツ</t>
    </rPh>
    <rPh sb="2" eb="4">
      <t>セキエイ</t>
    </rPh>
    <rPh sb="5" eb="9">
      <t>カブシキガイシャ</t>
    </rPh>
    <rPh sb="10" eb="13">
      <t>サセボ</t>
    </rPh>
    <rPh sb="13" eb="15">
      <t>コウジョウ</t>
    </rPh>
    <phoneticPr fontId="2"/>
  </si>
  <si>
    <r>
      <t>株式会社　ニッチツ</t>
    </r>
    <r>
      <rPr>
        <sz val="11"/>
        <rFont val="ＭＳ Ｐゴシック"/>
        <family val="3"/>
        <charset val="128"/>
      </rPr>
      <t>（機械本部）</t>
    </r>
    <rPh sb="0" eb="4">
      <t>カブシキガイシャ</t>
    </rPh>
    <rPh sb="10" eb="11">
      <t>キ</t>
    </rPh>
    <rPh sb="11" eb="12">
      <t>カイ</t>
    </rPh>
    <rPh sb="12" eb="14">
      <t>ホンブ</t>
    </rPh>
    <phoneticPr fontId="2"/>
  </si>
  <si>
    <r>
      <rPr>
        <sz val="11"/>
        <rFont val="ＭＳ Ｐゴシック"/>
        <family val="3"/>
        <charset val="128"/>
      </rPr>
      <t>佐世保ハウステンボス地区熱供給事業</t>
    </r>
    <rPh sb="0" eb="3">
      <t>サセボ</t>
    </rPh>
    <rPh sb="10" eb="12">
      <t>チク</t>
    </rPh>
    <rPh sb="12" eb="15">
      <t>ネツキョウキュウ</t>
    </rPh>
    <rPh sb="15" eb="17">
      <t>ジギョウ</t>
    </rPh>
    <phoneticPr fontId="2"/>
  </si>
  <si>
    <r>
      <t>東京都千代田区</t>
    </r>
    <r>
      <rPr>
        <sz val="11"/>
        <rFont val="ＭＳ Ｐゴシック"/>
        <family val="3"/>
        <charset val="128"/>
      </rPr>
      <t>大手町二丁目３－１</t>
    </r>
    <rPh sb="0" eb="3">
      <t>トウキョウト</t>
    </rPh>
    <rPh sb="3" eb="7">
      <t>チヨダク</t>
    </rPh>
    <rPh sb="7" eb="10">
      <t>オオテマチ</t>
    </rPh>
    <rPh sb="10" eb="13">
      <t>ニチョウメ</t>
    </rPh>
    <phoneticPr fontId="2"/>
  </si>
  <si>
    <r>
      <t>（</t>
    </r>
    <r>
      <rPr>
        <sz val="11"/>
        <rFont val="ＭＳ Ｐゴシック"/>
        <family val="3"/>
        <charset val="128"/>
      </rPr>
      <t>310郵便局）</t>
    </r>
    <rPh sb="4" eb="7">
      <t>ユウビンキョク</t>
    </rPh>
    <phoneticPr fontId="2"/>
  </si>
  <si>
    <r>
      <t>（</t>
    </r>
    <r>
      <rPr>
        <sz val="11"/>
        <rFont val="ＭＳ Ｐゴシック"/>
        <family val="3"/>
        <charset val="128"/>
      </rPr>
      <t>３営業所、145店舗）</t>
    </r>
    <rPh sb="2" eb="5">
      <t>エイギョウショ</t>
    </rPh>
    <rPh sb="9" eb="11">
      <t>テンポ</t>
    </rPh>
    <phoneticPr fontId="2"/>
  </si>
  <si>
    <r>
      <t>九州を中心に</t>
    </r>
    <r>
      <rPr>
        <sz val="11"/>
        <rFont val="ＭＳ Ｐゴシック"/>
        <family val="3"/>
        <charset val="128"/>
      </rPr>
      <t>14店舗（長崎県内８店舗）の遊技場を運営</t>
    </r>
    <rPh sb="0" eb="2">
      <t>キュウシュウ</t>
    </rPh>
    <rPh sb="3" eb="5">
      <t>チュウシン</t>
    </rPh>
    <rPh sb="8" eb="10">
      <t>テンポ</t>
    </rPh>
    <rPh sb="11" eb="14">
      <t>ナガサキケン</t>
    </rPh>
    <rPh sb="14" eb="15">
      <t>ナイ</t>
    </rPh>
    <rPh sb="16" eb="18">
      <t>テンポ</t>
    </rPh>
    <rPh sb="20" eb="23">
      <t>ユウギジョウ</t>
    </rPh>
    <rPh sb="24" eb="26">
      <t>ウンエイ</t>
    </rPh>
    <phoneticPr fontId="2"/>
  </si>
  <si>
    <r>
      <t>株式会社　ニチレイフーズ</t>
    </r>
    <r>
      <rPr>
        <sz val="11"/>
        <rFont val="ＭＳ Ｐゴシック"/>
        <family val="3"/>
        <charset val="128"/>
      </rPr>
      <t>（長崎工場）</t>
    </r>
    <rPh sb="0" eb="4">
      <t>カブシキガイシャ</t>
    </rPh>
    <rPh sb="13" eb="17">
      <t>ナガサキコウジョウ</t>
    </rPh>
    <phoneticPr fontId="2"/>
  </si>
  <si>
    <r>
      <t>中興化成工業　株式会社</t>
    </r>
    <r>
      <rPr>
        <sz val="11"/>
        <rFont val="ＭＳ Ｐゴシック"/>
        <family val="3"/>
        <charset val="128"/>
      </rPr>
      <t>（松浦工場）</t>
    </r>
    <rPh sb="0" eb="2">
      <t>チュウコウ</t>
    </rPh>
    <rPh sb="2" eb="4">
      <t>カセイ</t>
    </rPh>
    <rPh sb="4" eb="6">
      <t>コウギョウ</t>
    </rPh>
    <rPh sb="7" eb="11">
      <t>カブシキガイシャ</t>
    </rPh>
    <rPh sb="12" eb="14">
      <t>マツウラ</t>
    </rPh>
    <rPh sb="14" eb="16">
      <t>コウジョウ</t>
    </rPh>
    <phoneticPr fontId="2"/>
  </si>
  <si>
    <r>
      <rPr>
        <sz val="11"/>
        <rFont val="ＭＳ Ｐゴシック"/>
        <family val="3"/>
        <charset val="128"/>
      </rPr>
      <t>東京都港区赤坂２－１１－７</t>
    </r>
    <rPh sb="0" eb="2">
      <t>トウキョウ</t>
    </rPh>
    <rPh sb="2" eb="3">
      <t>ト</t>
    </rPh>
    <rPh sb="3" eb="5">
      <t>ミナトク</t>
    </rPh>
    <rPh sb="5" eb="7">
      <t>アカサカ</t>
    </rPh>
    <phoneticPr fontId="2"/>
  </si>
  <si>
    <r>
      <t>株式会社　ツジデン</t>
    </r>
    <r>
      <rPr>
        <sz val="11"/>
        <rFont val="ＭＳ Ｐゴシック"/>
        <family val="3"/>
        <charset val="128"/>
      </rPr>
      <t>（大村事業所、東そのぎ工場））</t>
    </r>
    <rPh sb="0" eb="2">
      <t>カブシキ</t>
    </rPh>
    <rPh sb="2" eb="4">
      <t>カイシャ</t>
    </rPh>
    <rPh sb="10" eb="12">
      <t>オオムラ</t>
    </rPh>
    <rPh sb="12" eb="14">
      <t>ジギョウ</t>
    </rPh>
    <rPh sb="14" eb="15">
      <t>ショ</t>
    </rPh>
    <rPh sb="16" eb="17">
      <t>ヒガシ</t>
    </rPh>
    <rPh sb="20" eb="22">
      <t>コウジョウ</t>
    </rPh>
    <phoneticPr fontId="2"/>
  </si>
  <si>
    <r>
      <t>（</t>
    </r>
    <r>
      <rPr>
        <sz val="11"/>
        <rFont val="ＭＳ Ｐゴシック"/>
        <family val="3"/>
        <charset val="128"/>
      </rPr>
      <t>116店舗等）</t>
    </r>
    <rPh sb="4" eb="6">
      <t>テンポ</t>
    </rPh>
    <rPh sb="6" eb="7">
      <t>トウ</t>
    </rPh>
    <phoneticPr fontId="2"/>
  </si>
  <si>
    <r>
      <t>（</t>
    </r>
    <r>
      <rPr>
        <sz val="11"/>
        <rFont val="ＭＳ Ｐゴシック"/>
        <family val="3"/>
        <charset val="128"/>
      </rPr>
      <t>40店舗）</t>
    </r>
    <rPh sb="3" eb="5">
      <t>テンポ</t>
    </rPh>
    <phoneticPr fontId="2"/>
  </si>
  <si>
    <r>
      <t>県内にドラッグストアを</t>
    </r>
    <r>
      <rPr>
        <sz val="11"/>
        <rFont val="ＭＳ Ｐゴシック"/>
        <family val="3"/>
        <charset val="128"/>
      </rPr>
      <t>44店舗展開</t>
    </r>
    <rPh sb="0" eb="2">
      <t>ケンナイ</t>
    </rPh>
    <rPh sb="13" eb="15">
      <t>テンポ</t>
    </rPh>
    <rPh sb="15" eb="17">
      <t>テンカイ</t>
    </rPh>
    <phoneticPr fontId="2"/>
  </si>
  <si>
    <r>
      <t>ホームセンター、家具小売店舗として県内に</t>
    </r>
    <r>
      <rPr>
        <sz val="11"/>
        <rFont val="ＭＳ Ｐゴシック"/>
        <family val="3"/>
        <charset val="128"/>
      </rPr>
      <t>27店舗展開中</t>
    </r>
    <rPh sb="8" eb="10">
      <t>カグ</t>
    </rPh>
    <rPh sb="10" eb="12">
      <t>コウリ</t>
    </rPh>
    <rPh sb="12" eb="14">
      <t>テンポ</t>
    </rPh>
    <rPh sb="17" eb="19">
      <t>ケンナイ</t>
    </rPh>
    <rPh sb="22" eb="24">
      <t>テンポ</t>
    </rPh>
    <rPh sb="24" eb="26">
      <t>テンカイ</t>
    </rPh>
    <rPh sb="26" eb="27">
      <t>チュウ</t>
    </rPh>
    <phoneticPr fontId="2"/>
  </si>
  <si>
    <r>
      <t>日本ハム　株式会社</t>
    </r>
    <r>
      <rPr>
        <sz val="11"/>
        <rFont val="ＭＳ Ｐゴシック"/>
        <family val="3"/>
        <charset val="128"/>
      </rPr>
      <t>（諫早プラント）</t>
    </r>
    <rPh sb="0" eb="2">
      <t>ニホン</t>
    </rPh>
    <rPh sb="5" eb="9">
      <t>カブシキガイシャ</t>
    </rPh>
    <rPh sb="10" eb="12">
      <t>イサハヤ</t>
    </rPh>
    <phoneticPr fontId="2"/>
  </si>
  <si>
    <r>
      <t>日本フードパッカー　株式会社</t>
    </r>
    <r>
      <rPr>
        <sz val="11"/>
        <rFont val="ＭＳ Ｐゴシック"/>
        <family val="3"/>
        <charset val="128"/>
      </rPr>
      <t>（諫早工場、川棚工場）</t>
    </r>
    <rPh sb="0" eb="2">
      <t>ニホン</t>
    </rPh>
    <rPh sb="10" eb="12">
      <t>カブシキ</t>
    </rPh>
    <rPh sb="12" eb="14">
      <t>カイシャ</t>
    </rPh>
    <rPh sb="15" eb="17">
      <t>イサハヤ</t>
    </rPh>
    <rPh sb="17" eb="19">
      <t>コウジョウ</t>
    </rPh>
    <rPh sb="20" eb="22">
      <t>カワタナ</t>
    </rPh>
    <rPh sb="22" eb="24">
      <t>コウジョウ</t>
    </rPh>
    <phoneticPr fontId="2"/>
  </si>
  <si>
    <r>
      <t>ダイヤソルト　株式会社　</t>
    </r>
    <r>
      <rPr>
        <sz val="11"/>
        <rFont val="ＭＳ Ｐゴシック"/>
        <family val="3"/>
        <charset val="128"/>
      </rPr>
      <t>（崎戸工場）</t>
    </r>
    <rPh sb="7" eb="11">
      <t>カブシキガイシャ</t>
    </rPh>
    <rPh sb="13" eb="15">
      <t>サキト</t>
    </rPh>
    <rPh sb="15" eb="17">
      <t>コウジョウ</t>
    </rPh>
    <phoneticPr fontId="2"/>
  </si>
  <si>
    <r>
      <t>近江鍛工　株式会社</t>
    </r>
    <r>
      <rPr>
        <sz val="11"/>
        <rFont val="ＭＳ Ｐゴシック"/>
        <family val="3"/>
        <charset val="128"/>
      </rPr>
      <t>（長崎工場）</t>
    </r>
    <rPh sb="0" eb="2">
      <t>オウミ</t>
    </rPh>
    <rPh sb="2" eb="3">
      <t>タン</t>
    </rPh>
    <rPh sb="3" eb="4">
      <t>コウ</t>
    </rPh>
    <rPh sb="5" eb="9">
      <t>カブシキガイシャ</t>
    </rPh>
    <rPh sb="10" eb="14">
      <t>ナガサキコウジョウ</t>
    </rPh>
    <phoneticPr fontId="2"/>
  </si>
  <si>
    <r>
      <t>ソニーセミコンダクタマニュファクチャリング　株式会社</t>
    </r>
    <r>
      <rPr>
        <sz val="11"/>
        <rFont val="ＭＳ Ｐゴシック"/>
        <family val="3"/>
        <charset val="128"/>
      </rPr>
      <t>（長崎テクノロジーセンター）</t>
    </r>
    <rPh sb="22" eb="26">
      <t>カブシキガイシャ</t>
    </rPh>
    <rPh sb="27" eb="29">
      <t>ナガサキ</t>
    </rPh>
    <phoneticPr fontId="2"/>
  </si>
  <si>
    <r>
      <t>株式会社　バルカー・エフエフティ</t>
    </r>
    <r>
      <rPr>
        <sz val="11"/>
        <rFont val="ＭＳ Ｐゴシック"/>
        <family val="3"/>
        <charset val="128"/>
      </rPr>
      <t>（長崎工場）</t>
    </r>
    <rPh sb="17" eb="21">
      <t>ナガサキコウジョウ</t>
    </rPh>
    <phoneticPr fontId="2"/>
  </si>
  <si>
    <r>
      <t>東芝三菱電機産業システム　株式会社</t>
    </r>
    <r>
      <rPr>
        <sz val="11"/>
        <rFont val="ＭＳ Ｐゴシック"/>
        <family val="3"/>
        <charset val="128"/>
      </rPr>
      <t>（長崎事業所）</t>
    </r>
    <rPh sb="0" eb="2">
      <t>トウシバ</t>
    </rPh>
    <rPh sb="2" eb="4">
      <t>ミツビシ</t>
    </rPh>
    <rPh sb="4" eb="6">
      <t>デンキ</t>
    </rPh>
    <rPh sb="6" eb="8">
      <t>サンギョウ</t>
    </rPh>
    <rPh sb="13" eb="17">
      <t>カブシキガイシャ</t>
    </rPh>
    <rPh sb="18" eb="20">
      <t>ナガサキ</t>
    </rPh>
    <rPh sb="20" eb="23">
      <t>ジギョウショ</t>
    </rPh>
    <phoneticPr fontId="2"/>
  </si>
  <si>
    <r>
      <t>三菱重工業　株式会社</t>
    </r>
    <r>
      <rPr>
        <sz val="11"/>
        <rFont val="ＭＳ Ｐゴシック"/>
        <family val="3"/>
        <charset val="128"/>
      </rPr>
      <t>　長崎造船所</t>
    </r>
    <rPh sb="0" eb="2">
      <t>ミツビシ</t>
    </rPh>
    <rPh sb="2" eb="5">
      <t>ジュウコウギョウ</t>
    </rPh>
    <rPh sb="6" eb="10">
      <t>カブシキガイシャ</t>
    </rPh>
    <rPh sb="11" eb="13">
      <t>ナガサキ</t>
    </rPh>
    <rPh sb="13" eb="15">
      <t>ゾウセン</t>
    </rPh>
    <rPh sb="15" eb="16">
      <t>ショ</t>
    </rPh>
    <phoneticPr fontId="2"/>
  </si>
  <si>
    <r>
      <t>総合機器メーカーとして、県内５工場、研究所</t>
    </r>
    <r>
      <rPr>
        <sz val="11"/>
        <rFont val="ＭＳ Ｐゴシック"/>
        <family val="3"/>
        <charset val="128"/>
      </rPr>
      <t>２ヶ所を展開</t>
    </r>
    <rPh sb="0" eb="2">
      <t>ソウゴウ</t>
    </rPh>
    <rPh sb="2" eb="4">
      <t>キキ</t>
    </rPh>
    <rPh sb="12" eb="14">
      <t>ケンナイ</t>
    </rPh>
    <rPh sb="15" eb="17">
      <t>コウジョウ</t>
    </rPh>
    <rPh sb="18" eb="21">
      <t>ケンキュウショ</t>
    </rPh>
    <rPh sb="23" eb="24">
      <t>ショ</t>
    </rPh>
    <rPh sb="25" eb="27">
      <t>テンカイ</t>
    </rPh>
    <phoneticPr fontId="2"/>
  </si>
  <si>
    <r>
      <t>105-</t>
    </r>
    <r>
      <rPr>
        <sz val="11"/>
        <rFont val="ＭＳ Ｐゴシック"/>
        <family val="3"/>
        <charset val="128"/>
      </rPr>
      <t>7529</t>
    </r>
    <phoneticPr fontId="2"/>
  </si>
  <si>
    <r>
      <t>東京都港区</t>
    </r>
    <r>
      <rPr>
        <sz val="11"/>
        <rFont val="ＭＳ Ｐゴシック"/>
        <family val="3"/>
        <charset val="128"/>
      </rPr>
      <t>海岸１－７－１</t>
    </r>
    <rPh sb="0" eb="3">
      <t>トウキョウト</t>
    </rPh>
    <rPh sb="3" eb="5">
      <t>ミナトク</t>
    </rPh>
    <rPh sb="5" eb="7">
      <t>カイガン</t>
    </rPh>
    <phoneticPr fontId="2"/>
  </si>
  <si>
    <r>
      <t>（</t>
    </r>
    <r>
      <rPr>
        <sz val="11"/>
        <rFont val="ＭＳ Ｐゴシック"/>
        <family val="3"/>
        <charset val="128"/>
      </rPr>
      <t>１４店舗）</t>
    </r>
    <rPh sb="3" eb="5">
      <t>テンポ</t>
    </rPh>
    <phoneticPr fontId="2"/>
  </si>
  <si>
    <r>
      <t>食品・日用品スーパーとして長崎市内に</t>
    </r>
    <r>
      <rPr>
        <sz val="11"/>
        <rFont val="ＭＳ Ｐゴシック"/>
        <family val="3"/>
        <charset val="128"/>
      </rPr>
      <t>１４店舗を展開</t>
    </r>
    <rPh sb="0" eb="2">
      <t>ショクヒン</t>
    </rPh>
    <rPh sb="3" eb="6">
      <t>ニチヨウヒン</t>
    </rPh>
    <rPh sb="13" eb="16">
      <t>ナガサキシ</t>
    </rPh>
    <rPh sb="16" eb="17">
      <t>ナイ</t>
    </rPh>
    <phoneticPr fontId="2"/>
  </si>
  <si>
    <r>
      <t>（</t>
    </r>
    <r>
      <rPr>
        <sz val="11"/>
        <rFont val="ＭＳ Ｐゴシック"/>
        <family val="3"/>
        <charset val="128"/>
      </rPr>
      <t>202店舗、１本部事務所）</t>
    </r>
    <rPh sb="4" eb="6">
      <t>テンポ</t>
    </rPh>
    <rPh sb="8" eb="10">
      <t>ホンブ</t>
    </rPh>
    <rPh sb="10" eb="12">
      <t>ジム</t>
    </rPh>
    <rPh sb="12" eb="13">
      <t>ショ</t>
    </rPh>
    <phoneticPr fontId="2"/>
  </si>
  <si>
    <r>
      <t>長崎市</t>
    </r>
    <r>
      <rPr>
        <sz val="11"/>
        <rFont val="ＭＳ Ｐゴシック"/>
        <family val="3"/>
        <charset val="128"/>
      </rPr>
      <t>元船町１７－１　長崎県大波止ビル７階</t>
    </r>
    <rPh sb="0" eb="3">
      <t>ナガサキシ</t>
    </rPh>
    <rPh sb="3" eb="6">
      <t>モトフナマチ</t>
    </rPh>
    <rPh sb="11" eb="14">
      <t>ナガサキケン</t>
    </rPh>
    <rPh sb="14" eb="17">
      <t>オオハト</t>
    </rPh>
    <rPh sb="20" eb="21">
      <t>カイ</t>
    </rPh>
    <phoneticPr fontId="2"/>
  </si>
  <si>
    <r>
      <t>病院</t>
    </r>
    <r>
      <rPr>
        <sz val="11"/>
        <rFont val="ＭＳ Ｐゴシック"/>
        <family val="3"/>
        <charset val="128"/>
      </rPr>
      <t>（長崎労災病院）</t>
    </r>
    <rPh sb="0" eb="2">
      <t>ビョウイン</t>
    </rPh>
    <rPh sb="3" eb="5">
      <t>ナガサキ</t>
    </rPh>
    <rPh sb="5" eb="7">
      <t>ロウサイ</t>
    </rPh>
    <rPh sb="7" eb="9">
      <t>ビョウイン</t>
    </rPh>
    <phoneticPr fontId="2"/>
  </si>
  <si>
    <r>
      <t>日本赤十字社　</t>
    </r>
    <r>
      <rPr>
        <sz val="11"/>
        <rFont val="ＭＳ Ｐゴシック"/>
        <family val="3"/>
        <charset val="128"/>
      </rPr>
      <t>長崎県支部</t>
    </r>
    <rPh sb="0" eb="2">
      <t>ニホン</t>
    </rPh>
    <rPh sb="2" eb="6">
      <t>セキジュウジシャ</t>
    </rPh>
    <rPh sb="7" eb="10">
      <t>ナガサキケン</t>
    </rPh>
    <rPh sb="10" eb="12">
      <t>シブ</t>
    </rPh>
    <phoneticPr fontId="2"/>
  </si>
  <si>
    <r>
      <t>①LED照明への取替　②ガス使用設備運転管理改善　</t>
    </r>
    <r>
      <rPr>
        <sz val="11"/>
        <rFont val="ＭＳ Ｐゴシック"/>
        <family val="3"/>
        <charset val="128"/>
      </rPr>
      <t>③空調機器運転管理改善</t>
    </r>
    <rPh sb="4" eb="6">
      <t>ショウメイ</t>
    </rPh>
    <rPh sb="8" eb="10">
      <t>トリカエ</t>
    </rPh>
    <rPh sb="14" eb="16">
      <t>シヨウ</t>
    </rPh>
    <rPh sb="16" eb="17">
      <t>セツ</t>
    </rPh>
    <rPh sb="18" eb="20">
      <t>ウンテン</t>
    </rPh>
    <rPh sb="19" eb="21">
      <t>カンリ</t>
    </rPh>
    <rPh sb="21" eb="23">
      <t>カイゼン</t>
    </rPh>
    <rPh sb="26" eb="28">
      <t>クウチョウ</t>
    </rPh>
    <rPh sb="28" eb="30">
      <t>キキ</t>
    </rPh>
    <phoneticPr fontId="2"/>
  </si>
  <si>
    <t>［電気使用量関係］
①事務室照明の適正管理　…　不要な照明の消灯
②空調運転の適正管理　…　空調温度設定の適正管理、空調運転時間の短縮、不要な空調の停止
③ＯＡ機器等電源の適正管理　…　不要なＯＡ機器等の電源断、節電モードの活用
④エレベーター利用の自粛　…　近接階への階段使用、エレベーターの稼働台数の削減
⑤その他　…　給湯器の停止
［車両燃料使用量削減］
①公共交通機関の利用
②車両燃費管理の徹底
③エコドライブの実施
④車両配車計画に基づく低公害車の導入検討</t>
    <rPh sb="1" eb="3">
      <t>デンキ</t>
    </rPh>
    <rPh sb="3" eb="5">
      <t>シヨウ</t>
    </rPh>
    <rPh sb="5" eb="6">
      <t>リョウ</t>
    </rPh>
    <rPh sb="6" eb="8">
      <t>カンケイ</t>
    </rPh>
    <rPh sb="11" eb="14">
      <t>ジムシツ</t>
    </rPh>
    <rPh sb="14" eb="16">
      <t>ショウメイ</t>
    </rPh>
    <rPh sb="17" eb="19">
      <t>テキセイ</t>
    </rPh>
    <rPh sb="19" eb="21">
      <t>カンリ</t>
    </rPh>
    <rPh sb="24" eb="26">
      <t>フヨウ</t>
    </rPh>
    <rPh sb="27" eb="29">
      <t>ショウメイ</t>
    </rPh>
    <rPh sb="30" eb="32">
      <t>ショウトウ</t>
    </rPh>
    <rPh sb="34" eb="36">
      <t>クウチョウ</t>
    </rPh>
    <rPh sb="36" eb="38">
      <t>ウンテン</t>
    </rPh>
    <rPh sb="39" eb="41">
      <t>テキセイ</t>
    </rPh>
    <rPh sb="41" eb="43">
      <t>カンリ</t>
    </rPh>
    <rPh sb="46" eb="48">
      <t>クウチョウ</t>
    </rPh>
    <rPh sb="48" eb="50">
      <t>オンド</t>
    </rPh>
    <rPh sb="50" eb="52">
      <t>セッテイ</t>
    </rPh>
    <rPh sb="53" eb="55">
      <t>テキセイ</t>
    </rPh>
    <rPh sb="55" eb="57">
      <t>カンリ</t>
    </rPh>
    <rPh sb="58" eb="60">
      <t>クウチョウ</t>
    </rPh>
    <rPh sb="60" eb="62">
      <t>ウンテン</t>
    </rPh>
    <rPh sb="62" eb="64">
      <t>ジカン</t>
    </rPh>
    <rPh sb="65" eb="67">
      <t>タンシュク</t>
    </rPh>
    <rPh sb="68" eb="70">
      <t>フヨウ</t>
    </rPh>
    <rPh sb="71" eb="73">
      <t>クウチョウ</t>
    </rPh>
    <rPh sb="74" eb="76">
      <t>テイシ</t>
    </rPh>
    <rPh sb="80" eb="82">
      <t>キキ</t>
    </rPh>
    <rPh sb="82" eb="83">
      <t>トウ</t>
    </rPh>
    <rPh sb="83" eb="85">
      <t>デンゲン</t>
    </rPh>
    <rPh sb="86" eb="88">
      <t>テキセイ</t>
    </rPh>
    <rPh sb="88" eb="90">
      <t>カンリ</t>
    </rPh>
    <rPh sb="93" eb="95">
      <t>フヨウ</t>
    </rPh>
    <rPh sb="98" eb="100">
      <t>キキ</t>
    </rPh>
    <rPh sb="100" eb="101">
      <t>トウ</t>
    </rPh>
    <rPh sb="102" eb="104">
      <t>デンゲン</t>
    </rPh>
    <rPh sb="106" eb="108">
      <t>セツデン</t>
    </rPh>
    <rPh sb="112" eb="114">
      <t>カツヨウ</t>
    </rPh>
    <rPh sb="122" eb="124">
      <t>リヨウ</t>
    </rPh>
    <rPh sb="125" eb="127">
      <t>ジシュク</t>
    </rPh>
    <rPh sb="130" eb="132">
      <t>キンセツ</t>
    </rPh>
    <rPh sb="147" eb="149">
      <t>カドウ</t>
    </rPh>
    <rPh sb="149" eb="151">
      <t>ダイスウ</t>
    </rPh>
    <rPh sb="152" eb="154">
      <t>サクゲン</t>
    </rPh>
    <rPh sb="158" eb="159">
      <t>タ</t>
    </rPh>
    <rPh sb="162" eb="165">
      <t>キュウトウキ</t>
    </rPh>
    <rPh sb="166" eb="168">
      <t>テイシ</t>
    </rPh>
    <rPh sb="171" eb="173">
      <t>シャリョウ</t>
    </rPh>
    <rPh sb="173" eb="175">
      <t>ネンリョウ</t>
    </rPh>
    <rPh sb="175" eb="178">
      <t>シヨウリョウ</t>
    </rPh>
    <rPh sb="178" eb="180">
      <t>サクゲン</t>
    </rPh>
    <rPh sb="183" eb="185">
      <t>コウキョウ</t>
    </rPh>
    <rPh sb="185" eb="187">
      <t>コウツウ</t>
    </rPh>
    <rPh sb="187" eb="189">
      <t>キカン</t>
    </rPh>
    <rPh sb="190" eb="192">
      <t>リヨウ</t>
    </rPh>
    <rPh sb="194" eb="196">
      <t>シャリョウ</t>
    </rPh>
    <rPh sb="196" eb="198">
      <t>ネンピ</t>
    </rPh>
    <rPh sb="198" eb="200">
      <t>カンリ</t>
    </rPh>
    <rPh sb="201" eb="203">
      <t>テッテイ</t>
    </rPh>
    <rPh sb="212" eb="214">
      <t>ジッシ</t>
    </rPh>
    <rPh sb="216" eb="218">
      <t>シャリョウ</t>
    </rPh>
    <rPh sb="218" eb="220">
      <t>ハイシャ</t>
    </rPh>
    <rPh sb="220" eb="222">
      <t>ケイカク</t>
    </rPh>
    <rPh sb="223" eb="224">
      <t>モト</t>
    </rPh>
    <rPh sb="226" eb="229">
      <t>テイコウガイ</t>
    </rPh>
    <rPh sb="229" eb="230">
      <t>シャ</t>
    </rPh>
    <rPh sb="231" eb="233">
      <t>ドウニュウ</t>
    </rPh>
    <rPh sb="233" eb="235">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</si>
</sst>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0_);[Red]\(#,##0.0\)"/>
    <numFmt numFmtId="177" formatCode="#,##0_);[Red]\(#,##0\)"/>
    <numFmt numFmtId="178" formatCode="0.0%"/>
    <numFmt numFmtId="179" formatCode="#,##0.00_);[Red]\(#,##0.00\)"/>
    <numFmt numFmtId="180" formatCode="#,##0.0;[Red]\-#,##0.0"/>
    <numFmt numFmtId="181" formatCode="00"/>
    <numFmt numFmtId="182" formatCode="#,##0.00000_);[Red]\(#,##0.00000\)"/>
    <numFmt numFmtId="183" formatCode="#,##0.0000_);[Red]\(#,##0.0000\)"/>
    <numFmt numFmtId="184" formatCode="#,##0.000_);[Red]\(#,##0.000\)"/>
    <numFmt numFmtId="185" formatCode="0.00_ "/>
    <numFmt numFmtId="186" formatCode="0.000"/>
    <numFmt numFmtId="187" formatCode="0.0000"/>
    <numFmt numFmtId="188" formatCode="0.0"/>
    <numFmt numFmtId="189" formatCode="#,##0.000000_);[Red]\(#,##0.000000\)"/>
    <numFmt numFmtId="190" formatCode="0.00000_);[Red]\(0.00000\)"/>
    <numFmt numFmtId="191" formatCode="0.00000"/>
    <numFmt numFmtId="192" formatCode="0.0_ "/>
    <numFmt numFmtId="193" formatCode="0_);[Red]\(0\)"/>
    <numFmt numFmtId="194" formatCode="0.000_ "/>
    <numFmt numFmtId="195" formatCode="0.0_);[Red]\(0.0\)"/>
    <numFmt numFmtId="196" formatCode="0_ "/>
    <numFmt numFmtId="197" formatCode="#,##0.0_ "/>
    <numFmt numFmtId="198" formatCode="0.00000_ "/>
  </numFmts>
  <fonts count="11">
    <font>
      <sz val="11"/>
      <name val="ＭＳ Ｐゴシック"/>
      <family val="3"/>
      <charset val="128"/>
    </font>
    <font>
      <sz val="11"/>
      <name val="ＭＳ Ｐゴシック"/>
      <family val="3"/>
      <charset val="128"/>
    </font>
    <font>
      <sz val="6"/>
      <name val="ＭＳ Ｐゴシック"/>
      <family val="3"/>
      <charset val="128"/>
    </font>
    <font>
      <sz val="11"/>
      <color rgb="FF00B050"/>
      <name val="ＭＳ Ｐゴシック"/>
      <family val="3"/>
      <charset val="128"/>
    </font>
    <font>
      <u/>
      <sz val="11"/>
      <color indexed="12"/>
      <name val="ＭＳ Ｐゴシック"/>
      <family val="3"/>
      <charset val="128"/>
    </font>
    <font>
      <sz val="10"/>
      <name val="ＭＳ Ｐゴシック"/>
      <family val="3"/>
      <charset val="128"/>
    </font>
    <font>
      <sz val="11"/>
      <color indexed="81"/>
      <name val="ＭＳ Ｐゴシック"/>
      <family val="3"/>
      <charset val="128"/>
    </font>
    <font>
      <sz val="9"/>
      <name val="ＭＳ Ｐゴシック"/>
      <family val="3"/>
      <charset val="128"/>
    </font>
    <font>
      <b/>
      <sz val="11"/>
      <name val="ＭＳ Ｐゴシック"/>
      <family val="3"/>
      <charset val="128"/>
    </font>
    <font>
      <b/>
      <sz val="9"/>
      <color indexed="81"/>
      <name val="MS P 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254">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49" fontId="0" fillId="2" borderId="1" xfId="0" applyNumberFormat="1" applyFill="1" applyBorder="1" applyAlignment="1">
      <alignment horizontal="center" vertical="center"/>
    </xf>
    <xf numFmtId="176" fontId="0" fillId="0" borderId="0" xfId="0" applyNumberFormat="1">
      <alignment vertical="center"/>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NumberFormat="1" applyFill="1" applyBorder="1" applyAlignment="1">
      <alignment vertical="center" wrapText="1"/>
    </xf>
    <xf numFmtId="17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ill="1">
      <alignment vertical="center"/>
    </xf>
    <xf numFmtId="176" fontId="0" fillId="0" borderId="1" xfId="0" applyNumberFormat="1" applyFill="1" applyBorder="1" applyAlignment="1">
      <alignment vertical="center" wrapText="1"/>
    </xf>
    <xf numFmtId="182" fontId="0" fillId="0" borderId="1" xfId="1" applyNumberFormat="1" applyFont="1" applyFill="1" applyBorder="1" applyAlignment="1">
      <alignment vertical="center" wrapText="1"/>
    </xf>
    <xf numFmtId="38" fontId="0" fillId="0" borderId="1" xfId="1" applyFont="1" applyFill="1" applyBorder="1" applyAlignment="1">
      <alignment vertical="center" wrapText="1"/>
    </xf>
    <xf numFmtId="176" fontId="0" fillId="0" borderId="0" xfId="0" applyNumberFormat="1" applyFill="1">
      <alignment vertical="center"/>
    </xf>
    <xf numFmtId="0" fontId="4" fillId="0" borderId="1" xfId="2" applyFill="1" applyBorder="1" applyAlignment="1" applyProtection="1">
      <alignment vertical="center" wrapText="1"/>
    </xf>
    <xf numFmtId="178" fontId="0" fillId="0" borderId="1" xfId="0" applyNumberFormat="1" applyFill="1" applyBorder="1" applyAlignment="1">
      <alignment horizontal="right" vertical="center" wrapText="1"/>
    </xf>
    <xf numFmtId="176" fontId="1" fillId="0" borderId="1" xfId="1" applyNumberFormat="1" applyFill="1" applyBorder="1" applyAlignment="1">
      <alignment vertical="center" wrapText="1"/>
    </xf>
    <xf numFmtId="178" fontId="0" fillId="0" borderId="1" xfId="0" applyNumberFormat="1" applyFill="1" applyBorder="1" applyAlignment="1">
      <alignment horizontal="center" vertical="center" wrapText="1"/>
    </xf>
    <xf numFmtId="183" fontId="1" fillId="0" borderId="1" xfId="1" applyNumberFormat="1" applyFill="1" applyBorder="1" applyAlignment="1">
      <alignment vertical="center" wrapText="1"/>
    </xf>
    <xf numFmtId="0" fontId="0" fillId="0" borderId="1" xfId="0" applyNumberFormat="1" applyFill="1" applyBorder="1">
      <alignment vertical="center"/>
    </xf>
    <xf numFmtId="176" fontId="0" fillId="0" borderId="1" xfId="1" applyNumberFormat="1" applyFont="1" applyFill="1" applyBorder="1" applyAlignment="1">
      <alignment vertical="center" wrapText="1"/>
    </xf>
    <xf numFmtId="0" fontId="0" fillId="0" borderId="1" xfId="0" applyFill="1" applyBorder="1">
      <alignment vertical="center"/>
    </xf>
    <xf numFmtId="179" fontId="0" fillId="0" borderId="1" xfId="0" applyNumberFormat="1" applyFill="1" applyBorder="1">
      <alignment vertical="center"/>
    </xf>
    <xf numFmtId="178" fontId="0" fillId="0" borderId="1" xfId="0" applyNumberFormat="1" applyFill="1" applyBorder="1" applyAlignment="1">
      <alignment vertical="center" wrapText="1"/>
    </xf>
    <xf numFmtId="0" fontId="0" fillId="0" borderId="0" xfId="0" applyFont="1">
      <alignment vertical="center"/>
    </xf>
    <xf numFmtId="0" fontId="0" fillId="0" borderId="0" xfId="0" applyAlignment="1">
      <alignment vertical="center" wrapText="1"/>
    </xf>
    <xf numFmtId="0" fontId="0" fillId="0" borderId="0" xfId="0" applyNumberFormat="1" applyAlignment="1">
      <alignment vertical="center" wrapText="1"/>
    </xf>
    <xf numFmtId="49" fontId="0" fillId="0" borderId="0" xfId="0" applyNumberFormat="1">
      <alignment vertical="center"/>
    </xf>
    <xf numFmtId="0" fontId="0" fillId="3" borderId="1" xfId="0" applyFill="1" applyBorder="1" applyAlignment="1">
      <alignment vertical="center" wrapText="1"/>
    </xf>
    <xf numFmtId="0" fontId="0" fillId="4" borderId="1" xfId="0" applyFill="1" applyBorder="1" applyAlignment="1">
      <alignment vertical="center" wrapText="1"/>
    </xf>
    <xf numFmtId="0" fontId="4" fillId="0" borderId="0" xfId="2" applyAlignment="1" applyProtection="1">
      <alignment vertical="center"/>
    </xf>
    <xf numFmtId="0" fontId="0" fillId="0" borderId="1" xfId="0" applyBorder="1" applyAlignment="1">
      <alignment horizontal="center" vertical="center"/>
    </xf>
    <xf numFmtId="0" fontId="0" fillId="0" borderId="1" xfId="0" applyBorder="1">
      <alignment vertical="center"/>
    </xf>
    <xf numFmtId="9"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38" fontId="0" fillId="0" borderId="1" xfId="1" applyFont="1" applyBorder="1">
      <alignment vertical="center"/>
    </xf>
    <xf numFmtId="0" fontId="0" fillId="0" borderId="3" xfId="0" applyBorder="1">
      <alignment vertical="center"/>
    </xf>
    <xf numFmtId="0" fontId="8" fillId="0" borderId="0" xfId="0" applyFont="1">
      <alignment vertical="center"/>
    </xf>
    <xf numFmtId="0" fontId="0" fillId="0" borderId="0" xfId="0" applyBorder="1">
      <alignment vertical="center"/>
    </xf>
    <xf numFmtId="0" fontId="0" fillId="0" borderId="1" xfId="0" applyNumberFormat="1" applyBorder="1">
      <alignment vertical="center"/>
    </xf>
    <xf numFmtId="0" fontId="7" fillId="0" borderId="1" xfId="0" applyFont="1" applyBorder="1">
      <alignment vertical="center"/>
    </xf>
    <xf numFmtId="49" fontId="0" fillId="0" borderId="0" xfId="0" applyNumberFormat="1" applyFill="1" applyAlignment="1">
      <alignment horizontal="right" vertical="center"/>
    </xf>
    <xf numFmtId="0" fontId="0" fillId="0" borderId="0" xfId="0" applyAlignment="1">
      <alignment horizontal="right" vertical="center"/>
    </xf>
    <xf numFmtId="0" fontId="0" fillId="0" borderId="1" xfId="0" applyBorder="1" applyAlignment="1">
      <alignment vertical="center" wrapText="1"/>
    </xf>
    <xf numFmtId="187" fontId="0" fillId="0" borderId="1" xfId="0" applyNumberFormat="1" applyBorder="1">
      <alignment vertical="center"/>
    </xf>
    <xf numFmtId="0" fontId="0" fillId="0" borderId="0" xfId="0" applyAlignment="1">
      <alignment horizontal="left" vertical="center" wrapText="1"/>
    </xf>
    <xf numFmtId="178" fontId="0" fillId="0" borderId="0"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185" fontId="0" fillId="0" borderId="1" xfId="0" applyNumberFormat="1" applyFont="1" applyFill="1" applyBorder="1" applyAlignment="1">
      <alignment horizontal="right" vertical="center" wrapText="1"/>
    </xf>
    <xf numFmtId="0" fontId="0" fillId="0" borderId="1" xfId="0" applyBorder="1" applyAlignment="1">
      <alignment horizontal="right" vertical="center"/>
    </xf>
    <xf numFmtId="178" fontId="0" fillId="0" borderId="1" xfId="0" applyNumberFormat="1" applyBorder="1" applyAlignment="1">
      <alignment horizontal="right" vertical="center"/>
    </xf>
    <xf numFmtId="178" fontId="0" fillId="0" borderId="2" xfId="0" applyNumberFormat="1" applyBorder="1" applyAlignment="1">
      <alignment horizontal="right" vertical="center"/>
    </xf>
    <xf numFmtId="180" fontId="0" fillId="0" borderId="1" xfId="1" applyNumberFormat="1" applyFont="1" applyBorder="1">
      <alignment vertical="center"/>
    </xf>
    <xf numFmtId="178" fontId="0" fillId="0" borderId="0" xfId="0" applyNumberFormat="1">
      <alignment vertical="center"/>
    </xf>
    <xf numFmtId="180" fontId="0" fillId="0" borderId="1" xfId="1" applyNumberFormat="1" applyFont="1" applyFill="1" applyBorder="1" applyAlignment="1">
      <alignment vertical="center" wrapText="1"/>
    </xf>
    <xf numFmtId="2" fontId="0" fillId="0" borderId="1" xfId="0" applyNumberFormat="1" applyBorder="1">
      <alignment vertical="center"/>
    </xf>
    <xf numFmtId="0" fontId="0" fillId="0" borderId="0" xfId="0" applyAlignment="1">
      <alignment horizontal="left" vertical="center"/>
    </xf>
    <xf numFmtId="0" fontId="0" fillId="0" borderId="1" xfId="0" applyBorder="1" applyAlignment="1">
      <alignment horizontal="center" vertical="center"/>
    </xf>
    <xf numFmtId="178" fontId="0" fillId="0" borderId="0" xfId="0" applyNumberFormat="1" applyFill="1" applyBorder="1" applyAlignment="1">
      <alignment vertical="center" wrapText="1"/>
    </xf>
    <xf numFmtId="38" fontId="0" fillId="0" borderId="9" xfId="1" applyFont="1" applyBorder="1">
      <alignment vertical="center"/>
    </xf>
    <xf numFmtId="178" fontId="0" fillId="0" borderId="1" xfId="1" applyNumberFormat="1" applyFont="1" applyBorder="1">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4" borderId="1" xfId="0" applyFont="1" applyFill="1" applyBorder="1" applyAlignment="1">
      <alignment vertical="center" wrapText="1"/>
    </xf>
    <xf numFmtId="0" fontId="0" fillId="0" borderId="1" xfId="0" applyBorder="1" applyAlignment="1">
      <alignment horizontal="center" vertical="center"/>
    </xf>
    <xf numFmtId="187" fontId="0" fillId="0" borderId="1" xfId="0" applyNumberFormat="1" applyFill="1" applyBorder="1" applyAlignment="1">
      <alignment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4" fillId="0" borderId="1" xfId="2" applyFill="1" applyBorder="1" applyAlignment="1" applyProtection="1">
      <alignment horizontal="left" vertical="center" wrapText="1"/>
    </xf>
    <xf numFmtId="49" fontId="0" fillId="0" borderId="1" xfId="0" applyNumberFormat="1" applyBorder="1" applyAlignment="1">
      <alignment horizontal="center" vertical="center"/>
    </xf>
    <xf numFmtId="0" fontId="0" fillId="0" borderId="1" xfId="0" applyBorder="1" applyAlignment="1">
      <alignment horizontal="left" vertical="center" indent="1"/>
    </xf>
    <xf numFmtId="0" fontId="0" fillId="0" borderId="1" xfId="0" applyNumberFormat="1" applyFont="1" applyFill="1" applyBorder="1" applyAlignment="1">
      <alignment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3" xfId="0" applyFill="1" applyBorder="1" applyAlignment="1">
      <alignment vertical="center"/>
    </xf>
    <xf numFmtId="0" fontId="0" fillId="0" borderId="0" xfId="0"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178" fontId="0" fillId="0" borderId="0" xfId="3" applyNumberFormat="1" applyFont="1">
      <alignment vertical="center"/>
    </xf>
    <xf numFmtId="0" fontId="0" fillId="0" borderId="0" xfId="0" applyBorder="1" applyAlignment="1">
      <alignment horizontal="right" vertical="center"/>
    </xf>
    <xf numFmtId="0" fontId="0" fillId="0" borderId="10" xfId="0" applyBorder="1" applyAlignment="1">
      <alignment horizontal="center" vertical="center"/>
    </xf>
    <xf numFmtId="0" fontId="0" fillId="0" borderId="1" xfId="0" applyBorder="1" applyAlignment="1">
      <alignment horizontal="center" vertical="center"/>
    </xf>
    <xf numFmtId="0" fontId="10" fillId="0" borderId="1" xfId="0" applyFont="1" applyFill="1" applyBorder="1" applyAlignment="1">
      <alignment horizontal="center" vertical="center" wrapText="1"/>
    </xf>
    <xf numFmtId="9" fontId="0" fillId="0" borderId="1" xfId="0" applyNumberFormat="1" applyBorder="1" applyAlignment="1">
      <alignment horizontal="center" vertical="center" shrinkToFit="1"/>
    </xf>
    <xf numFmtId="176" fontId="1" fillId="0" borderId="1" xfId="1" applyNumberFormat="1" applyFill="1" applyBorder="1">
      <alignment vertical="center"/>
    </xf>
    <xf numFmtId="176" fontId="0" fillId="0" borderId="1" xfId="1" applyNumberFormat="1" applyFont="1" applyFill="1" applyBorder="1" applyAlignment="1">
      <alignment horizontal="right" vertical="center"/>
    </xf>
    <xf numFmtId="0" fontId="0" fillId="0" borderId="1" xfId="0" applyFont="1" applyFill="1" applyBorder="1" applyAlignment="1">
      <alignment horizontal="center" vertical="center" wrapText="1"/>
    </xf>
    <xf numFmtId="0" fontId="0" fillId="3" borderId="1" xfId="0" applyFont="1" applyFill="1" applyBorder="1" applyAlignment="1">
      <alignment vertical="center" wrapText="1"/>
    </xf>
    <xf numFmtId="0" fontId="5" fillId="4" borderId="1" xfId="0" applyFont="1" applyFill="1" applyBorder="1" applyAlignment="1">
      <alignment vertical="center" wrapText="1"/>
    </xf>
    <xf numFmtId="0" fontId="10" fillId="0" borderId="0" xfId="0" applyFont="1">
      <alignment vertical="center"/>
    </xf>
    <xf numFmtId="0" fontId="0" fillId="2" borderId="1" xfId="0" applyFill="1" applyBorder="1" applyAlignment="1">
      <alignment horizontal="center" vertical="center"/>
    </xf>
    <xf numFmtId="176" fontId="0" fillId="0" borderId="0" xfId="0" applyNumberFormat="1" applyFont="1">
      <alignment vertical="center"/>
    </xf>
    <xf numFmtId="2" fontId="0" fillId="0" borderId="1" xfId="0" applyNumberFormat="1" applyFont="1" applyFill="1" applyBorder="1" applyAlignment="1">
      <alignment vertical="center" wrapText="1"/>
    </xf>
    <xf numFmtId="0" fontId="0" fillId="0" borderId="1" xfId="0" applyFont="1" applyBorder="1" applyAlignment="1">
      <alignment vertical="center" wrapText="1"/>
    </xf>
    <xf numFmtId="0" fontId="0" fillId="5" borderId="1" xfId="0" applyFill="1" applyBorder="1" applyAlignment="1">
      <alignment vertical="center" wrapText="1"/>
    </xf>
    <xf numFmtId="0" fontId="0" fillId="0" borderId="1" xfId="0" applyBorder="1" applyAlignment="1">
      <alignment horizontal="center" vertical="center"/>
    </xf>
    <xf numFmtId="191" fontId="0" fillId="0" borderId="1" xfId="0" applyNumberFormat="1" applyBorder="1">
      <alignment vertical="center"/>
    </xf>
    <xf numFmtId="0" fontId="0" fillId="2" borderId="1" xfId="0" applyFont="1" applyFill="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195" fontId="0" fillId="0" borderId="1" xfId="1" applyNumberFormat="1" applyFont="1" applyBorder="1">
      <alignmen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1" xfId="0" applyNumberFormat="1" applyFont="1" applyFill="1" applyBorder="1" applyAlignment="1">
      <alignment horizontal="left" vertical="center" wrapText="1"/>
    </xf>
    <xf numFmtId="178" fontId="0" fillId="0" borderId="1" xfId="0" applyNumberFormat="1" applyFont="1" applyFill="1" applyBorder="1" applyAlignment="1">
      <alignment horizontal="right" vertical="center" wrapText="1"/>
    </xf>
    <xf numFmtId="178" fontId="0" fillId="0" borderId="1"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182" fontId="0" fillId="5" borderId="1" xfId="1" applyNumberFormat="1" applyFont="1" applyFill="1" applyBorder="1" applyAlignment="1">
      <alignment vertical="center" wrapText="1"/>
    </xf>
    <xf numFmtId="0" fontId="0" fillId="5" borderId="1" xfId="0" applyFont="1" applyFill="1" applyBorder="1" applyAlignment="1">
      <alignment vertical="center" wrapText="1"/>
    </xf>
    <xf numFmtId="0" fontId="0" fillId="5" borderId="1" xfId="0" applyNumberFormat="1" applyFont="1" applyFill="1" applyBorder="1" applyAlignment="1">
      <alignment vertical="center" wrapText="1"/>
    </xf>
    <xf numFmtId="0" fontId="0" fillId="0" borderId="3" xfId="0" applyFill="1" applyBorder="1" applyAlignment="1">
      <alignment vertical="center" wrapText="1"/>
    </xf>
    <xf numFmtId="0" fontId="0" fillId="0" borderId="0" xfId="0" applyFill="1" applyBorder="1" applyAlignment="1">
      <alignment vertical="center" wrapText="1"/>
    </xf>
    <xf numFmtId="0" fontId="0" fillId="0" borderId="11" xfId="0" applyFill="1" applyBorder="1" applyAlignment="1">
      <alignment vertical="center" wrapText="1"/>
    </xf>
    <xf numFmtId="0" fontId="0" fillId="5" borderId="1" xfId="0" applyFont="1" applyFill="1" applyBorder="1" applyAlignment="1">
      <alignment horizontal="left" vertical="center" wrapText="1"/>
    </xf>
    <xf numFmtId="176" fontId="0" fillId="0" borderId="0" xfId="0" applyNumberFormat="1" applyFont="1" applyFill="1">
      <alignment vertical="center"/>
    </xf>
    <xf numFmtId="176" fontId="0" fillId="0" borderId="1" xfId="0" applyNumberFormat="1" applyFont="1" applyFill="1" applyBorder="1" applyAlignment="1">
      <alignment vertical="center" wrapText="1"/>
    </xf>
    <xf numFmtId="184" fontId="0" fillId="0" borderId="1" xfId="1" applyNumberFormat="1" applyFont="1" applyFill="1" applyBorder="1" applyAlignment="1">
      <alignment vertical="center" wrapText="1"/>
    </xf>
    <xf numFmtId="0" fontId="0" fillId="0" borderId="0" xfId="0" applyFont="1" applyFill="1">
      <alignment vertical="center"/>
    </xf>
    <xf numFmtId="191" fontId="0" fillId="0" borderId="1" xfId="0" applyNumberFormat="1" applyFont="1" applyFill="1" applyBorder="1" applyAlignment="1">
      <alignment vertical="center" wrapText="1"/>
    </xf>
    <xf numFmtId="181" fontId="0"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wrapText="1"/>
    </xf>
    <xf numFmtId="176" fontId="0" fillId="0" borderId="1" xfId="1" applyNumberFormat="1" applyFont="1" applyFill="1" applyBorder="1" applyAlignment="1">
      <alignment horizontal="right" vertical="center" wrapText="1"/>
    </xf>
    <xf numFmtId="176" fontId="0" fillId="0" borderId="1" xfId="0" applyNumberFormat="1" applyFont="1" applyFill="1" applyBorder="1" applyAlignment="1">
      <alignment horizontal="center" vertical="center" wrapText="1"/>
    </xf>
    <xf numFmtId="176" fontId="1" fillId="0" borderId="1" xfId="1" applyNumberFormat="1" applyFont="1" applyFill="1" applyBorder="1">
      <alignment vertical="center"/>
    </xf>
    <xf numFmtId="197" fontId="0" fillId="0" borderId="1" xfId="0" applyNumberFormat="1" applyFill="1" applyBorder="1" applyAlignment="1">
      <alignment vertical="center" wrapText="1"/>
    </xf>
    <xf numFmtId="0" fontId="0" fillId="0" borderId="1" xfId="0" applyFill="1" applyBorder="1" applyAlignment="1">
      <alignment horizontal="righ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4" fillId="0" borderId="0" xfId="2" applyAlignment="1" applyProtection="1">
      <alignment horizontal="right" vertical="center"/>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1" fillId="0" borderId="1" xfId="2" applyFont="1" applyFill="1" applyBorder="1" applyAlignment="1" applyProtection="1">
      <alignment horizontal="left" vertical="center" wrapText="1"/>
    </xf>
    <xf numFmtId="0" fontId="1" fillId="0" borderId="1" xfId="0" applyFont="1" applyFill="1" applyBorder="1" applyAlignment="1">
      <alignment vertical="center" wrapText="1"/>
    </xf>
    <xf numFmtId="183" fontId="0" fillId="0" borderId="1" xfId="1" applyNumberFormat="1" applyFont="1" applyFill="1" applyBorder="1" applyAlignment="1">
      <alignment vertical="center" wrapText="1"/>
    </xf>
    <xf numFmtId="3" fontId="0" fillId="0" borderId="1" xfId="0" applyNumberFormat="1" applyFont="1" applyFill="1" applyBorder="1" applyAlignment="1">
      <alignment vertical="center" wrapText="1"/>
    </xf>
    <xf numFmtId="177" fontId="0" fillId="0" borderId="1" xfId="1" applyNumberFormat="1" applyFont="1" applyFill="1" applyBorder="1" applyAlignment="1">
      <alignment vertical="center" wrapText="1"/>
    </xf>
    <xf numFmtId="0" fontId="0" fillId="0" borderId="1" xfId="0" applyNumberFormat="1" applyFont="1" applyFill="1" applyBorder="1" applyAlignment="1">
      <alignment horizontal="right" vertical="center" wrapText="1"/>
    </xf>
    <xf numFmtId="179" fontId="0" fillId="0" borderId="1" xfId="0" applyNumberFormat="1" applyFont="1" applyFill="1" applyBorder="1" applyAlignment="1">
      <alignment horizontal="right" vertical="center" wrapText="1"/>
    </xf>
    <xf numFmtId="193" fontId="0" fillId="0" borderId="1" xfId="0" applyNumberFormat="1" applyFont="1" applyFill="1" applyBorder="1" applyAlignment="1">
      <alignment horizontal="right" vertical="center" wrapText="1"/>
    </xf>
    <xf numFmtId="179" fontId="0" fillId="0" borderId="1" xfId="1" applyNumberFormat="1" applyFont="1" applyFill="1" applyBorder="1" applyAlignment="1">
      <alignment vertical="center" wrapText="1"/>
    </xf>
    <xf numFmtId="0" fontId="0" fillId="0" borderId="0" xfId="0" applyFont="1" applyFill="1" applyBorder="1" applyAlignment="1">
      <alignment horizontal="center" vertical="center" wrapText="1"/>
    </xf>
    <xf numFmtId="183" fontId="0" fillId="0" borderId="1" xfId="0" applyNumberFormat="1" applyFont="1" applyFill="1" applyBorder="1" applyAlignment="1">
      <alignment vertical="center" wrapText="1"/>
    </xf>
    <xf numFmtId="196" fontId="0" fillId="0" borderId="1" xfId="0" applyNumberFormat="1" applyFont="1" applyFill="1" applyBorder="1" applyAlignment="1">
      <alignment horizontal="right" vertical="center" wrapText="1"/>
    </xf>
    <xf numFmtId="187" fontId="0" fillId="0" borderId="1" xfId="0" applyNumberFormat="1" applyFont="1" applyFill="1" applyBorder="1" applyAlignment="1">
      <alignment horizontal="right" vertical="center" wrapText="1"/>
    </xf>
    <xf numFmtId="187" fontId="0" fillId="0" borderId="1" xfId="0" applyNumberFormat="1" applyFont="1" applyFill="1" applyBorder="1" applyAlignment="1">
      <alignment vertical="center" wrapText="1"/>
    </xf>
    <xf numFmtId="186" fontId="0" fillId="0" borderId="1" xfId="0" applyNumberFormat="1" applyFont="1" applyFill="1" applyBorder="1" applyAlignment="1">
      <alignment vertical="center" wrapText="1"/>
    </xf>
    <xf numFmtId="184" fontId="0" fillId="0" borderId="1" xfId="0" applyNumberFormat="1" applyFont="1" applyFill="1" applyBorder="1" applyAlignment="1">
      <alignment horizontal="right" vertical="center" wrapText="1"/>
    </xf>
    <xf numFmtId="0" fontId="0" fillId="5" borderId="1" xfId="0" applyFont="1" applyFill="1" applyBorder="1" applyAlignment="1">
      <alignment horizontal="center" vertical="center" wrapText="1"/>
    </xf>
    <xf numFmtId="176" fontId="0" fillId="5" borderId="1" xfId="0"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190" fontId="0" fillId="5" borderId="1" xfId="0" applyNumberFormat="1" applyFont="1" applyFill="1" applyBorder="1" applyAlignment="1">
      <alignment vertical="center" wrapText="1"/>
    </xf>
    <xf numFmtId="178" fontId="0" fillId="5" borderId="1" xfId="0" applyNumberFormat="1" applyFont="1" applyFill="1" applyBorder="1" applyAlignment="1">
      <alignment horizontal="right" vertical="center" wrapText="1"/>
    </xf>
    <xf numFmtId="178" fontId="0" fillId="5" borderId="1" xfId="0" applyNumberFormat="1" applyFont="1" applyFill="1" applyBorder="1" applyAlignment="1">
      <alignment vertical="center" wrapText="1"/>
    </xf>
    <xf numFmtId="194" fontId="0" fillId="0" borderId="1" xfId="0" applyNumberFormat="1" applyFont="1" applyFill="1" applyBorder="1" applyAlignment="1">
      <alignment horizontal="right" vertical="center" wrapText="1"/>
    </xf>
    <xf numFmtId="188" fontId="0" fillId="0" borderId="1" xfId="0" applyNumberFormat="1" applyFont="1" applyFill="1" applyBorder="1" applyAlignment="1">
      <alignment vertical="center" wrapText="1"/>
    </xf>
    <xf numFmtId="179" fontId="0" fillId="0" borderId="1" xfId="0" applyNumberFormat="1" applyFont="1" applyFill="1" applyBorder="1" applyAlignment="1">
      <alignment vertical="center" wrapText="1"/>
    </xf>
    <xf numFmtId="176" fontId="0" fillId="0" borderId="1" xfId="0" applyNumberFormat="1" applyFont="1" applyFill="1" applyBorder="1" applyAlignment="1">
      <alignment horizontal="right" vertical="center" wrapText="1"/>
    </xf>
    <xf numFmtId="194" fontId="0" fillId="0" borderId="1" xfId="0" applyNumberFormat="1" applyFont="1" applyFill="1" applyBorder="1" applyAlignment="1">
      <alignment vertical="center" wrapText="1"/>
    </xf>
    <xf numFmtId="0" fontId="0" fillId="0" borderId="2" xfId="0" applyNumberFormat="1" applyFont="1" applyFill="1" applyBorder="1" applyAlignment="1">
      <alignment vertical="center" wrapText="1"/>
    </xf>
    <xf numFmtId="189" fontId="0" fillId="0" borderId="1" xfId="1" applyNumberFormat="1" applyFont="1" applyFill="1" applyBorder="1" applyAlignment="1">
      <alignment vertical="center" wrapText="1"/>
    </xf>
    <xf numFmtId="176" fontId="0" fillId="0" borderId="1" xfId="1" applyNumberFormat="1" applyFont="1" applyFill="1" applyBorder="1">
      <alignment vertical="center"/>
    </xf>
    <xf numFmtId="176" fontId="0" fillId="0" borderId="1" xfId="0" applyNumberFormat="1" applyFont="1" applyFill="1" applyBorder="1" applyAlignment="1">
      <alignment horizontal="center" vertical="center"/>
    </xf>
    <xf numFmtId="178" fontId="0" fillId="0" borderId="1" xfId="0" applyNumberFormat="1" applyFont="1" applyFill="1" applyBorder="1" applyAlignment="1">
      <alignment horizontal="center" vertical="center" wrapText="1"/>
    </xf>
    <xf numFmtId="0" fontId="0" fillId="0" borderId="1" xfId="0" applyNumberFormat="1" applyFont="1" applyFill="1" applyBorder="1">
      <alignment vertical="center"/>
    </xf>
    <xf numFmtId="188" fontId="0" fillId="0" borderId="1" xfId="0" applyNumberFormat="1" applyFont="1" applyFill="1" applyBorder="1">
      <alignment vertical="center"/>
    </xf>
    <xf numFmtId="184" fontId="0" fillId="0" borderId="1" xfId="0" applyNumberFormat="1" applyFont="1" applyFill="1" applyBorder="1" applyAlignment="1">
      <alignment vertical="center" wrapText="1"/>
    </xf>
    <xf numFmtId="2" fontId="0" fillId="0" borderId="1" xfId="0" applyNumberFormat="1" applyFont="1" applyFill="1" applyBorder="1">
      <alignment vertical="center"/>
    </xf>
    <xf numFmtId="186" fontId="0" fillId="0" borderId="1" xfId="0" applyNumberFormat="1" applyFont="1" applyFill="1" applyBorder="1">
      <alignment vertical="center"/>
    </xf>
    <xf numFmtId="192" fontId="0" fillId="0" borderId="1" xfId="0" applyNumberFormat="1" applyFont="1" applyFill="1" applyBorder="1" applyAlignment="1">
      <alignment vertical="center" wrapText="1"/>
    </xf>
    <xf numFmtId="183" fontId="0" fillId="0" borderId="1" xfId="0" applyNumberFormat="1" applyFont="1" applyFill="1" applyBorder="1" applyAlignment="1">
      <alignment horizontal="right" vertical="center" wrapText="1"/>
    </xf>
    <xf numFmtId="0" fontId="0" fillId="0" borderId="1" xfId="0" applyFont="1" applyBorder="1" applyAlignment="1">
      <alignment horizontal="center" vertical="center" wrapText="1"/>
    </xf>
    <xf numFmtId="198" fontId="0" fillId="0" borderId="1" xfId="0" applyNumberFormat="1" applyFont="1" applyFill="1" applyBorder="1">
      <alignment vertical="center"/>
    </xf>
    <xf numFmtId="182" fontId="0" fillId="0" borderId="1" xfId="0" applyNumberFormat="1" applyFont="1" applyFill="1" applyBorder="1" applyAlignment="1">
      <alignment vertical="center" wrapText="1"/>
    </xf>
    <xf numFmtId="177" fontId="0" fillId="0" borderId="1" xfId="0" applyNumberFormat="1" applyFont="1" applyFill="1" applyBorder="1" applyAlignment="1">
      <alignment vertical="center" wrapText="1"/>
    </xf>
    <xf numFmtId="0" fontId="0" fillId="0" borderId="1" xfId="0" applyFont="1" applyFill="1" applyBorder="1">
      <alignment vertical="center"/>
    </xf>
    <xf numFmtId="179" fontId="0" fillId="0" borderId="1" xfId="0" applyNumberFormat="1" applyFont="1" applyFill="1" applyBorder="1">
      <alignment vertical="center"/>
    </xf>
    <xf numFmtId="0" fontId="0" fillId="0" borderId="0" xfId="0" applyFont="1" applyAlignment="1">
      <alignment horizontal="center" vertical="center"/>
    </xf>
    <xf numFmtId="176" fontId="0" fillId="5" borderId="0" xfId="0" applyNumberFormat="1" applyFont="1" applyFill="1">
      <alignment vertical="center"/>
    </xf>
    <xf numFmtId="0" fontId="0"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NumberFormat="1" applyFill="1" applyBorder="1" applyAlignment="1">
      <alignment horizontal="center" vertical="center" wrapText="1"/>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5" borderId="10" xfId="0" applyFont="1" applyFill="1" applyBorder="1" applyAlignment="1">
      <alignment horizontal="left" vertical="center" wrapText="1"/>
    </xf>
    <xf numFmtId="0" fontId="0" fillId="4" borderId="11"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0" xfId="0" applyNumberFormat="1" applyFont="1" applyFill="1" applyBorder="1" applyAlignment="1">
      <alignment horizontal="left" vertical="center" wrapText="1"/>
    </xf>
    <xf numFmtId="0" fontId="0" fillId="0" borderId="11" xfId="0" applyNumberFormat="1"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181" fontId="0" fillId="0" borderId="10" xfId="0" applyNumberFormat="1" applyFont="1" applyFill="1" applyBorder="1" applyAlignment="1">
      <alignment horizontal="center" vertical="center" wrapText="1"/>
    </xf>
    <xf numFmtId="181" fontId="0" fillId="0" borderId="11" xfId="0" applyNumberFormat="1" applyFont="1" applyFill="1" applyBorder="1" applyAlignment="1">
      <alignment horizontal="center" vertical="center" wrapText="1"/>
    </xf>
    <xf numFmtId="176" fontId="0" fillId="0" borderId="12" xfId="0" applyNumberFormat="1" applyFont="1" applyFill="1" applyBorder="1" applyAlignment="1">
      <alignment horizontal="left" vertical="center"/>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0" fillId="0" borderId="1" xfId="0" applyFill="1" applyBorder="1" applyAlignment="1">
      <alignment horizontal="center" vertical="center"/>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2" xfId="0" applyNumberFormat="1" applyFill="1" applyBorder="1" applyAlignment="1">
      <alignment horizontal="center" vertical="center" wrapText="1"/>
    </xf>
    <xf numFmtId="0" fontId="0" fillId="0" borderId="5" xfId="0" applyNumberFormat="1" applyFill="1" applyBorder="1" applyAlignment="1">
      <alignment horizontal="center"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176" fontId="0" fillId="0" borderId="12" xfId="0" applyNumberFormat="1" applyBorder="1" applyAlignment="1">
      <alignment horizontal="left" vertical="center"/>
    </xf>
    <xf numFmtId="0" fontId="0" fillId="5" borderId="10" xfId="0" applyFill="1" applyBorder="1" applyAlignment="1">
      <alignment horizontal="left" vertical="center" wrapText="1"/>
    </xf>
    <xf numFmtId="0" fontId="0" fillId="5" borderId="11" xfId="0" applyFill="1" applyBorder="1" applyAlignment="1">
      <alignment horizontal="left" vertical="center" wrapText="1"/>
    </xf>
    <xf numFmtId="181" fontId="0" fillId="0" borderId="10" xfId="0" applyNumberFormat="1" applyFill="1" applyBorder="1" applyAlignment="1">
      <alignment horizontal="right" vertical="center" wrapText="1"/>
    </xf>
    <xf numFmtId="181" fontId="0" fillId="0" borderId="11" xfId="0" applyNumberFormat="1" applyFill="1" applyBorder="1" applyAlignment="1">
      <alignment horizontal="right" vertical="center" wrapText="1"/>
    </xf>
    <xf numFmtId="0" fontId="0" fillId="0" borderId="10" xfId="0" applyNumberFormat="1" applyFill="1" applyBorder="1" applyAlignment="1">
      <alignment horizontal="left" vertical="center" wrapText="1"/>
    </xf>
    <xf numFmtId="0" fontId="0" fillId="0" borderId="11" xfId="0" applyNumberFormat="1" applyFill="1" applyBorder="1" applyAlignment="1">
      <alignment horizontal="left" vertical="center" wrapTex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 xfId="0" applyBorder="1" applyAlignment="1">
      <alignment horizontal="center" vertical="center"/>
    </xf>
    <xf numFmtId="0" fontId="0" fillId="0" borderId="10" xfId="0" applyFill="1" applyBorder="1" applyAlignment="1">
      <alignment horizontal="left" vertical="center"/>
    </xf>
    <xf numFmtId="0" fontId="0" fillId="0" borderId="13" xfId="0" applyFill="1" applyBorder="1" applyAlignment="1">
      <alignment horizontal="left" vertical="center"/>
    </xf>
    <xf numFmtId="0" fontId="0" fillId="0" borderId="11" xfId="0" applyFill="1" applyBorder="1" applyAlignment="1">
      <alignment horizontal="left" vertical="center"/>
    </xf>
    <xf numFmtId="49" fontId="0" fillId="0" borderId="10" xfId="0" applyNumberFormat="1" applyFill="1" applyBorder="1" applyAlignment="1">
      <alignment horizontal="left" vertical="center"/>
    </xf>
    <xf numFmtId="49" fontId="0" fillId="0" borderId="11" xfId="0" applyNumberFormat="1" applyFill="1"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wrapText="1"/>
    </xf>
  </cellXfs>
  <cellStyles count="4">
    <cellStyle name="パーセント" xfId="3" builtinId="5"/>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FF"/>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533400</xdr:colOff>
      <xdr:row>3</xdr:row>
      <xdr:rowOff>0</xdr:rowOff>
    </xdr:from>
    <xdr:to>
      <xdr:col>4</xdr:col>
      <xdr:colOff>47625</xdr:colOff>
      <xdr:row>3</xdr:row>
      <xdr:rowOff>0</xdr:rowOff>
    </xdr:to>
    <xdr:sp macro="" textlink="">
      <xdr:nvSpPr>
        <xdr:cNvPr id="2" name="Text Box 1">
          <a:extLst>
            <a:ext uri="{FF2B5EF4-FFF2-40B4-BE49-F238E27FC236}">
              <a16:creationId xmlns:a16="http://schemas.microsoft.com/office/drawing/2014/main" id="{BDD1984E-D280-452A-A10C-B638D477DD24}"/>
            </a:ext>
          </a:extLst>
        </xdr:cNvPr>
        <xdr:cNvSpPr txBox="1">
          <a:spLocks noChangeArrowheads="1"/>
        </xdr:cNvSpPr>
      </xdr:nvSpPr>
      <xdr:spPr bwMode="auto">
        <a:xfrm>
          <a:off x="2819400" y="36099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533400</xdr:colOff>
      <xdr:row>3</xdr:row>
      <xdr:rowOff>0</xdr:rowOff>
    </xdr:from>
    <xdr:to>
      <xdr:col>4</xdr:col>
      <xdr:colOff>47625</xdr:colOff>
      <xdr:row>3</xdr:row>
      <xdr:rowOff>0</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2590800" y="1885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C120"/>
  <sheetViews>
    <sheetView tabSelected="1" zoomScale="75" zoomScaleNormal="75" zoomScaleSheetLayoutView="75" workbookViewId="0">
      <selection activeCell="V86" sqref="V86"/>
    </sheetView>
  </sheetViews>
  <sheetFormatPr defaultRowHeight="13.5"/>
  <cols>
    <col min="1" max="1" width="16.125" style="29" customWidth="1"/>
    <col min="2" max="2" width="4.375" style="29" customWidth="1"/>
    <col min="3" max="3" width="22.125" style="30" customWidth="1"/>
    <col min="4" max="4" width="5.875" style="1" hidden="1" customWidth="1"/>
    <col min="5" max="5" width="26.375" style="30" customWidth="1"/>
    <col min="6" max="6" width="23.5" hidden="1" customWidth="1"/>
    <col min="7" max="7" width="9" hidden="1" customWidth="1"/>
    <col min="8" max="8" width="23.875" hidden="1" customWidth="1"/>
    <col min="9" max="9" width="7.875" customWidth="1"/>
    <col min="10" max="10" width="22" style="31" customWidth="1"/>
    <col min="11" max="11" width="11.125" customWidth="1"/>
    <col min="12" max="12" width="11.25" customWidth="1"/>
    <col min="13" max="13" width="12.875" bestFit="1" customWidth="1"/>
    <col min="14" max="14" width="8.375" bestFit="1" customWidth="1"/>
    <col min="15" max="15" width="11.5" customWidth="1"/>
    <col min="16" max="16" width="9.75" bestFit="1" customWidth="1"/>
    <col min="17" max="18" width="10.5" customWidth="1"/>
    <col min="19" max="19" width="8.25" style="32" bestFit="1" customWidth="1"/>
    <col min="20" max="20" width="11.5" customWidth="1"/>
    <col min="21" max="21" width="10.25" bestFit="1" customWidth="1"/>
    <col min="22" max="22" width="86.125" style="30" customWidth="1"/>
    <col min="29" max="29" width="3.625" customWidth="1"/>
  </cols>
  <sheetData>
    <row r="1" spans="1:29" s="1" customFormat="1">
      <c r="A1" s="19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29" s="1" customFormat="1">
      <c r="A2" s="191" t="s">
        <v>348</v>
      </c>
      <c r="B2" s="194"/>
      <c r="C2" s="195"/>
      <c r="D2" s="196"/>
      <c r="E2" s="195"/>
      <c r="F2" s="2"/>
      <c r="G2" s="2"/>
      <c r="H2" s="2"/>
      <c r="I2" s="196"/>
      <c r="J2" s="197"/>
      <c r="K2" s="196"/>
      <c r="L2" s="2" t="s">
        <v>10</v>
      </c>
      <c r="M2" s="2" t="s">
        <v>11</v>
      </c>
      <c r="N2" s="2" t="s">
        <v>12</v>
      </c>
      <c r="O2" s="3" t="s">
        <v>785</v>
      </c>
      <c r="P2" s="2" t="s">
        <v>13</v>
      </c>
      <c r="Q2" s="2" t="s">
        <v>10</v>
      </c>
      <c r="R2" s="2" t="s">
        <v>11</v>
      </c>
      <c r="S2" s="4" t="s">
        <v>12</v>
      </c>
      <c r="T2" s="106" t="s">
        <v>785</v>
      </c>
      <c r="U2" s="2" t="s">
        <v>13</v>
      </c>
      <c r="V2" s="195"/>
    </row>
    <row r="3" spans="1:29" s="98" customFormat="1" ht="38.25" customHeight="1">
      <c r="A3" s="127" t="s">
        <v>643</v>
      </c>
      <c r="B3" s="6">
        <v>1</v>
      </c>
      <c r="C3" s="96" t="s">
        <v>531</v>
      </c>
      <c r="D3" s="95" t="s">
        <v>185</v>
      </c>
      <c r="E3" s="13" t="s">
        <v>259</v>
      </c>
      <c r="F3" s="13"/>
      <c r="G3" s="13"/>
      <c r="H3" s="13"/>
      <c r="I3" s="132">
        <v>9</v>
      </c>
      <c r="J3" s="79" t="s">
        <v>260</v>
      </c>
      <c r="K3" s="95" t="s">
        <v>701</v>
      </c>
      <c r="L3" s="25">
        <v>3504</v>
      </c>
      <c r="M3" s="128">
        <v>3441</v>
      </c>
      <c r="N3" s="116">
        <f t="shared" ref="N3:N39" si="0">+(L3-M3)/L3</f>
        <v>1.797945205479452E-2</v>
      </c>
      <c r="O3" s="25">
        <v>3298</v>
      </c>
      <c r="P3" s="117">
        <f t="shared" ref="P3:P41" si="1">+(L3-O3)/L3</f>
        <v>5.878995433789954E-2</v>
      </c>
      <c r="Q3" s="148">
        <v>0.64029999999999998</v>
      </c>
      <c r="R3" s="79">
        <v>0.62880000000000003</v>
      </c>
      <c r="S3" s="116">
        <f>+(Q3-R3)/Q3</f>
        <v>1.7960331094799244E-2</v>
      </c>
      <c r="T3" s="148">
        <v>0.59019999999999995</v>
      </c>
      <c r="U3" s="117">
        <f>+(Q3-T3)/Q3</f>
        <v>7.8244572856473585E-2</v>
      </c>
      <c r="V3" s="13" t="s">
        <v>884</v>
      </c>
      <c r="W3" s="14"/>
    </row>
    <row r="4" spans="1:29" ht="38.25" customHeight="1">
      <c r="A4" s="100" t="s">
        <v>643</v>
      </c>
      <c r="B4" s="6">
        <v>2</v>
      </c>
      <c r="C4" s="96" t="s">
        <v>476</v>
      </c>
      <c r="D4" s="95" t="s">
        <v>599</v>
      </c>
      <c r="E4" s="13" t="s">
        <v>600</v>
      </c>
      <c r="F4" s="13"/>
      <c r="G4" s="13"/>
      <c r="H4" s="13"/>
      <c r="I4" s="132">
        <v>9</v>
      </c>
      <c r="J4" s="79" t="s">
        <v>477</v>
      </c>
      <c r="K4" s="95" t="s">
        <v>701</v>
      </c>
      <c r="L4" s="25">
        <v>3703</v>
      </c>
      <c r="M4" s="128">
        <v>3590</v>
      </c>
      <c r="N4" s="116">
        <f t="shared" si="0"/>
        <v>3.0515798001620308E-2</v>
      </c>
      <c r="O4" s="25">
        <v>3051</v>
      </c>
      <c r="P4" s="117">
        <f t="shared" si="1"/>
        <v>0.17607345395625168</v>
      </c>
      <c r="Q4" s="149">
        <v>1983</v>
      </c>
      <c r="R4" s="17">
        <v>1920</v>
      </c>
      <c r="S4" s="116">
        <f>+(Q4-R4)/Q4</f>
        <v>3.1770045385779121E-2</v>
      </c>
      <c r="T4" s="150">
        <v>2049</v>
      </c>
      <c r="U4" s="117">
        <f>+(Q4-T4)/Q4</f>
        <v>-3.3282904689863842E-2</v>
      </c>
      <c r="V4" s="13" t="s">
        <v>718</v>
      </c>
    </row>
    <row r="5" spans="1:29" ht="38.25" customHeight="1">
      <c r="A5" s="100" t="s">
        <v>643</v>
      </c>
      <c r="B5" s="6">
        <v>3</v>
      </c>
      <c r="C5" s="96" t="s">
        <v>434</v>
      </c>
      <c r="D5" s="95" t="s">
        <v>613</v>
      </c>
      <c r="E5" s="13" t="s">
        <v>244</v>
      </c>
      <c r="F5" s="13"/>
      <c r="G5" s="13"/>
      <c r="H5" s="13"/>
      <c r="I5" s="95">
        <v>10</v>
      </c>
      <c r="J5" s="79" t="s">
        <v>484</v>
      </c>
      <c r="K5" s="95" t="s">
        <v>693</v>
      </c>
      <c r="L5" s="25">
        <v>8768</v>
      </c>
      <c r="M5" s="25">
        <v>8448</v>
      </c>
      <c r="N5" s="116">
        <f t="shared" si="0"/>
        <v>3.6496350364963501E-2</v>
      </c>
      <c r="O5" s="25">
        <v>8076</v>
      </c>
      <c r="P5" s="117">
        <f t="shared" si="1"/>
        <v>7.892335766423357E-2</v>
      </c>
      <c r="Q5" s="151">
        <v>3038</v>
      </c>
      <c r="R5" s="151">
        <v>2801</v>
      </c>
      <c r="S5" s="116">
        <f>+(Q5-R5)/Q5</f>
        <v>7.8011849901250818E-2</v>
      </c>
      <c r="T5" s="152">
        <v>4242</v>
      </c>
      <c r="U5" s="117">
        <f>+(Q5-T5)/Q5</f>
        <v>-0.39631336405529954</v>
      </c>
      <c r="V5" s="13" t="s">
        <v>694</v>
      </c>
    </row>
    <row r="6" spans="1:29" ht="38.25" customHeight="1">
      <c r="A6" s="100" t="s">
        <v>643</v>
      </c>
      <c r="B6" s="6">
        <v>4</v>
      </c>
      <c r="C6" s="96" t="s">
        <v>276</v>
      </c>
      <c r="D6" s="95" t="s">
        <v>277</v>
      </c>
      <c r="E6" s="13" t="s">
        <v>278</v>
      </c>
      <c r="F6" s="13" t="s">
        <v>279</v>
      </c>
      <c r="G6" s="13"/>
      <c r="H6" s="13" t="s">
        <v>280</v>
      </c>
      <c r="I6" s="95">
        <v>11</v>
      </c>
      <c r="J6" s="79" t="s">
        <v>349</v>
      </c>
      <c r="K6" s="95" t="s">
        <v>701</v>
      </c>
      <c r="L6" s="25">
        <v>4763.5</v>
      </c>
      <c r="M6" s="25">
        <v>4715.8999999999996</v>
      </c>
      <c r="N6" s="116">
        <f t="shared" si="0"/>
        <v>9.9926524614254997E-3</v>
      </c>
      <c r="O6" s="25">
        <v>3741.2</v>
      </c>
      <c r="P6" s="117">
        <f t="shared" si="1"/>
        <v>0.21461110527973132</v>
      </c>
      <c r="Q6" s="153">
        <v>9189</v>
      </c>
      <c r="R6" s="153">
        <v>9097</v>
      </c>
      <c r="S6" s="116">
        <f>+(Q6-R6)/Q6</f>
        <v>1.0011970834693655E-2</v>
      </c>
      <c r="T6" s="150">
        <v>12839</v>
      </c>
      <c r="U6" s="117">
        <f>+(Q6-T6)/Q6</f>
        <v>-0.39721406028947653</v>
      </c>
      <c r="V6" s="13" t="s">
        <v>663</v>
      </c>
    </row>
    <row r="7" spans="1:29" ht="38.25" customHeight="1">
      <c r="A7" s="100" t="s">
        <v>643</v>
      </c>
      <c r="B7" s="6">
        <v>5</v>
      </c>
      <c r="C7" s="96" t="s">
        <v>302</v>
      </c>
      <c r="D7" s="95" t="s">
        <v>583</v>
      </c>
      <c r="E7" s="13" t="s">
        <v>303</v>
      </c>
      <c r="F7" s="13"/>
      <c r="G7" s="13"/>
      <c r="H7" s="13"/>
      <c r="I7" s="95">
        <v>11</v>
      </c>
      <c r="J7" s="79" t="s">
        <v>471</v>
      </c>
      <c r="K7" s="95" t="s">
        <v>644</v>
      </c>
      <c r="L7" s="25">
        <v>2895</v>
      </c>
      <c r="M7" s="128">
        <v>2808</v>
      </c>
      <c r="N7" s="116">
        <f t="shared" si="0"/>
        <v>3.0051813471502591E-2</v>
      </c>
      <c r="O7" s="25">
        <v>2331</v>
      </c>
      <c r="P7" s="117">
        <f t="shared" si="1"/>
        <v>0.19481865284974093</v>
      </c>
      <c r="Q7" s="118" t="s">
        <v>19</v>
      </c>
      <c r="R7" s="118" t="s">
        <v>19</v>
      </c>
      <c r="S7" s="118" t="s">
        <v>19</v>
      </c>
      <c r="T7" s="119" t="s">
        <v>19</v>
      </c>
      <c r="U7" s="118" t="s">
        <v>19</v>
      </c>
      <c r="V7" s="13" t="s">
        <v>707</v>
      </c>
    </row>
    <row r="8" spans="1:29" ht="38.25" customHeight="1">
      <c r="A8" s="100" t="s">
        <v>643</v>
      </c>
      <c r="B8" s="6">
        <v>6</v>
      </c>
      <c r="C8" s="96" t="s">
        <v>406</v>
      </c>
      <c r="D8" s="95" t="s">
        <v>218</v>
      </c>
      <c r="E8" s="13" t="s">
        <v>219</v>
      </c>
      <c r="F8" s="13" t="s">
        <v>220</v>
      </c>
      <c r="G8" s="13" t="s">
        <v>211</v>
      </c>
      <c r="H8" s="13" t="s">
        <v>221</v>
      </c>
      <c r="I8" s="95">
        <v>16</v>
      </c>
      <c r="J8" s="79" t="s">
        <v>222</v>
      </c>
      <c r="K8" s="95" t="s">
        <v>701</v>
      </c>
      <c r="L8" s="25">
        <v>5073</v>
      </c>
      <c r="M8" s="128">
        <v>6358</v>
      </c>
      <c r="N8" s="116">
        <f t="shared" si="0"/>
        <v>-0.2533017938103686</v>
      </c>
      <c r="O8" s="25">
        <v>6116</v>
      </c>
      <c r="P8" s="117">
        <f t="shared" si="1"/>
        <v>-0.20559826532623693</v>
      </c>
      <c r="Q8" s="154">
        <v>4.43</v>
      </c>
      <c r="R8" s="79">
        <v>2.15</v>
      </c>
      <c r="S8" s="116">
        <f>+(Q8-R8)/Q8</f>
        <v>0.51467268623024831</v>
      </c>
      <c r="T8" s="154">
        <v>2.23</v>
      </c>
      <c r="U8" s="117">
        <f>+(Q8-T8)/Q8</f>
        <v>0.49661399548532731</v>
      </c>
      <c r="V8" s="13" t="s">
        <v>699</v>
      </c>
    </row>
    <row r="9" spans="1:29" ht="38.25" customHeight="1">
      <c r="A9" s="100" t="s">
        <v>643</v>
      </c>
      <c r="B9" s="6">
        <v>7</v>
      </c>
      <c r="C9" s="96" t="s">
        <v>85</v>
      </c>
      <c r="D9" s="95" t="s">
        <v>86</v>
      </c>
      <c r="E9" s="13" t="s">
        <v>87</v>
      </c>
      <c r="F9" s="13"/>
      <c r="G9" s="13"/>
      <c r="H9" s="13"/>
      <c r="I9" s="95">
        <v>21</v>
      </c>
      <c r="J9" s="79" t="s">
        <v>88</v>
      </c>
      <c r="K9" s="155" t="s">
        <v>693</v>
      </c>
      <c r="L9" s="25">
        <v>4079</v>
      </c>
      <c r="M9" s="128">
        <v>3875</v>
      </c>
      <c r="N9" s="116">
        <f t="shared" si="0"/>
        <v>5.0012257906349597E-2</v>
      </c>
      <c r="O9" s="25">
        <v>2852</v>
      </c>
      <c r="P9" s="117">
        <f t="shared" si="1"/>
        <v>0.30080902181907332</v>
      </c>
      <c r="Q9" s="79">
        <v>260</v>
      </c>
      <c r="R9" s="79">
        <v>247</v>
      </c>
      <c r="S9" s="116">
        <f>+(Q9-R9)/Q9</f>
        <v>0.05</v>
      </c>
      <c r="T9" s="150">
        <v>198</v>
      </c>
      <c r="U9" s="117">
        <f>+(Q9-T9)/Q9</f>
        <v>0.23846153846153847</v>
      </c>
      <c r="V9" s="13" t="s">
        <v>741</v>
      </c>
      <c r="X9" s="29"/>
      <c r="Y9" s="29"/>
      <c r="Z9" s="29"/>
      <c r="AA9" s="29"/>
      <c r="AB9" s="29"/>
      <c r="AC9" s="29"/>
    </row>
    <row r="10" spans="1:29" ht="38.25" customHeight="1">
      <c r="A10" s="100" t="s">
        <v>643</v>
      </c>
      <c r="B10" s="6">
        <v>8</v>
      </c>
      <c r="C10" s="96" t="s">
        <v>906</v>
      </c>
      <c r="D10" s="95" t="s">
        <v>202</v>
      </c>
      <c r="E10" s="13" t="s">
        <v>464</v>
      </c>
      <c r="F10" s="13" t="s">
        <v>201</v>
      </c>
      <c r="G10" s="13" t="s">
        <v>202</v>
      </c>
      <c r="H10" s="13" t="s">
        <v>203</v>
      </c>
      <c r="I10" s="95">
        <v>21</v>
      </c>
      <c r="J10" s="79" t="s">
        <v>465</v>
      </c>
      <c r="K10" s="95" t="s">
        <v>674</v>
      </c>
      <c r="L10" s="25">
        <v>10162</v>
      </c>
      <c r="M10" s="25">
        <v>10060</v>
      </c>
      <c r="N10" s="116">
        <f t="shared" si="0"/>
        <v>1.0037394213737453E-2</v>
      </c>
      <c r="O10" s="25">
        <v>6355</v>
      </c>
      <c r="P10" s="117">
        <f t="shared" si="1"/>
        <v>0.37463097815390672</v>
      </c>
      <c r="Q10" s="118" t="s">
        <v>19</v>
      </c>
      <c r="R10" s="118" t="s">
        <v>19</v>
      </c>
      <c r="S10" s="118" t="s">
        <v>19</v>
      </c>
      <c r="T10" s="119" t="s">
        <v>19</v>
      </c>
      <c r="U10" s="118" t="s">
        <v>19</v>
      </c>
      <c r="V10" s="13" t="s">
        <v>885</v>
      </c>
    </row>
    <row r="11" spans="1:29" ht="38.25" customHeight="1">
      <c r="A11" s="127" t="s">
        <v>643</v>
      </c>
      <c r="B11" s="6">
        <v>9</v>
      </c>
      <c r="C11" s="96" t="s">
        <v>110</v>
      </c>
      <c r="D11" s="95" t="s">
        <v>111</v>
      </c>
      <c r="E11" s="13" t="s">
        <v>594</v>
      </c>
      <c r="F11" s="13" t="s">
        <v>595</v>
      </c>
      <c r="G11" s="13"/>
      <c r="H11" s="13" t="s">
        <v>225</v>
      </c>
      <c r="I11" s="95">
        <v>24</v>
      </c>
      <c r="J11" s="79" t="s">
        <v>626</v>
      </c>
      <c r="K11" s="95" t="s">
        <v>701</v>
      </c>
      <c r="L11" s="25">
        <v>2304</v>
      </c>
      <c r="M11" s="128">
        <v>2235</v>
      </c>
      <c r="N11" s="116">
        <f t="shared" si="0"/>
        <v>2.9947916666666668E-2</v>
      </c>
      <c r="O11" s="25">
        <v>1876</v>
      </c>
      <c r="P11" s="117">
        <f t="shared" si="1"/>
        <v>0.1857638888888889</v>
      </c>
      <c r="Q11" s="156">
        <v>1.2551000000000001</v>
      </c>
      <c r="R11" s="79">
        <v>1.2175</v>
      </c>
      <c r="S11" s="116">
        <f>+(Q11-R11)/Q11</f>
        <v>2.9957772289060693E-2</v>
      </c>
      <c r="T11" s="156">
        <v>1.4568000000000001</v>
      </c>
      <c r="U11" s="117">
        <f>+(Q11-T11)/Q11</f>
        <v>-0.1607043263484981</v>
      </c>
      <c r="V11" s="19" t="s">
        <v>113</v>
      </c>
    </row>
    <row r="12" spans="1:29" ht="38.25" customHeight="1">
      <c r="A12" s="100" t="s">
        <v>643</v>
      </c>
      <c r="B12" s="6">
        <v>10</v>
      </c>
      <c r="C12" s="96" t="s">
        <v>907</v>
      </c>
      <c r="D12" s="95" t="s">
        <v>143</v>
      </c>
      <c r="E12" s="13" t="s">
        <v>529</v>
      </c>
      <c r="F12" s="13" t="s">
        <v>144</v>
      </c>
      <c r="G12" s="13" t="s">
        <v>145</v>
      </c>
      <c r="H12" s="13" t="s">
        <v>528</v>
      </c>
      <c r="I12" s="95">
        <v>25</v>
      </c>
      <c r="J12" s="79" t="s">
        <v>146</v>
      </c>
      <c r="K12" s="95" t="s">
        <v>701</v>
      </c>
      <c r="L12" s="25">
        <v>4573</v>
      </c>
      <c r="M12" s="128">
        <v>4527</v>
      </c>
      <c r="N12" s="116">
        <f t="shared" si="0"/>
        <v>1.0059042204242292E-2</v>
      </c>
      <c r="O12" s="25">
        <v>2597</v>
      </c>
      <c r="P12" s="117">
        <f t="shared" si="1"/>
        <v>0.43210146512136455</v>
      </c>
      <c r="Q12" s="157">
        <v>4251</v>
      </c>
      <c r="R12" s="151">
        <v>4208</v>
      </c>
      <c r="S12" s="116">
        <f>+(Q12-R12)/Q12</f>
        <v>1.0115266996000941E-2</v>
      </c>
      <c r="T12" s="150">
        <v>3197</v>
      </c>
      <c r="U12" s="117">
        <f>+(Q12-T12)/Q12</f>
        <v>0.24794166078569749</v>
      </c>
      <c r="V12" s="13" t="s">
        <v>795</v>
      </c>
      <c r="W12" s="14"/>
    </row>
    <row r="13" spans="1:29" ht="38.25" customHeight="1">
      <c r="A13" s="127" t="s">
        <v>643</v>
      </c>
      <c r="B13" s="6">
        <v>11</v>
      </c>
      <c r="C13" s="96" t="s">
        <v>107</v>
      </c>
      <c r="D13" s="95" t="s">
        <v>108</v>
      </c>
      <c r="E13" s="13" t="s">
        <v>109</v>
      </c>
      <c r="F13" s="13"/>
      <c r="G13" s="13"/>
      <c r="H13" s="13"/>
      <c r="I13" s="95">
        <v>31</v>
      </c>
      <c r="J13" s="79" t="s">
        <v>409</v>
      </c>
      <c r="K13" s="95" t="s">
        <v>777</v>
      </c>
      <c r="L13" s="25">
        <v>21268</v>
      </c>
      <c r="M13" s="134">
        <v>20600</v>
      </c>
      <c r="N13" s="116">
        <f t="shared" si="0"/>
        <v>3.1408689110400602E-2</v>
      </c>
      <c r="O13" s="25">
        <v>19257</v>
      </c>
      <c r="P13" s="117">
        <f t="shared" si="1"/>
        <v>9.4555200300921571E-2</v>
      </c>
      <c r="Q13" s="79">
        <v>45.58</v>
      </c>
      <c r="R13" s="101">
        <v>44.21</v>
      </c>
      <c r="S13" s="116">
        <f>+(Q13-R13)/Q13</f>
        <v>3.0057042562527371E-2</v>
      </c>
      <c r="T13" s="154">
        <v>45.49</v>
      </c>
      <c r="U13" s="117">
        <f>+(Q13-T13)/Q13</f>
        <v>1.9745502413338373E-3</v>
      </c>
      <c r="V13" s="13" t="s">
        <v>733</v>
      </c>
    </row>
    <row r="14" spans="1:29" ht="64.5" customHeight="1">
      <c r="A14" s="100" t="s">
        <v>643</v>
      </c>
      <c r="B14" s="6">
        <v>12</v>
      </c>
      <c r="C14" s="96" t="s">
        <v>230</v>
      </c>
      <c r="D14" s="95" t="s">
        <v>231</v>
      </c>
      <c r="E14" s="13" t="s">
        <v>232</v>
      </c>
      <c r="F14" s="13" t="s">
        <v>233</v>
      </c>
      <c r="G14" s="13"/>
      <c r="H14" s="13" t="s">
        <v>234</v>
      </c>
      <c r="I14" s="95">
        <v>33</v>
      </c>
      <c r="J14" s="79" t="s">
        <v>235</v>
      </c>
      <c r="K14" s="95" t="s">
        <v>701</v>
      </c>
      <c r="L14" s="25">
        <v>918347</v>
      </c>
      <c r="M14" s="128">
        <v>918348</v>
      </c>
      <c r="N14" s="116">
        <f t="shared" si="0"/>
        <v>-1.0889130143616738E-6</v>
      </c>
      <c r="O14" s="25">
        <v>759105</v>
      </c>
      <c r="P14" s="117">
        <f t="shared" si="1"/>
        <v>0.17340068623298166</v>
      </c>
      <c r="Q14" s="79">
        <v>0.71</v>
      </c>
      <c r="R14" s="79">
        <v>0.71</v>
      </c>
      <c r="S14" s="116">
        <f>+(Q14-R14)/Q14</f>
        <v>0</v>
      </c>
      <c r="T14" s="154">
        <v>0.7</v>
      </c>
      <c r="U14" s="117">
        <f>+(Q14-T14)/Q14</f>
        <v>1.4084507042253534E-2</v>
      </c>
      <c r="V14" s="19" t="s">
        <v>363</v>
      </c>
    </row>
    <row r="15" spans="1:29" ht="38.25" customHeight="1">
      <c r="A15" s="100" t="s">
        <v>643</v>
      </c>
      <c r="B15" s="6">
        <v>13</v>
      </c>
      <c r="C15" s="96" t="s">
        <v>273</v>
      </c>
      <c r="D15" s="95" t="s">
        <v>274</v>
      </c>
      <c r="E15" s="13" t="s">
        <v>275</v>
      </c>
      <c r="F15" s="13"/>
      <c r="G15" s="13"/>
      <c r="H15" s="13"/>
      <c r="I15" s="95">
        <v>35</v>
      </c>
      <c r="J15" s="79" t="s">
        <v>908</v>
      </c>
      <c r="K15" s="95" t="s">
        <v>701</v>
      </c>
      <c r="L15" s="25">
        <v>8304</v>
      </c>
      <c r="M15" s="128">
        <v>8304</v>
      </c>
      <c r="N15" s="116">
        <f t="shared" si="0"/>
        <v>0</v>
      </c>
      <c r="O15" s="25">
        <v>8192</v>
      </c>
      <c r="P15" s="117">
        <f t="shared" si="1"/>
        <v>1.348747591522158E-2</v>
      </c>
      <c r="Q15" s="129">
        <v>6.2E-2</v>
      </c>
      <c r="R15" s="79">
        <v>6.2E-2</v>
      </c>
      <c r="S15" s="116">
        <f>+(Q15-R15)/Q15</f>
        <v>0</v>
      </c>
      <c r="T15" s="129">
        <v>6.4000000000000001E-2</v>
      </c>
      <c r="U15" s="117">
        <f>+(Q15-T15)/Q15</f>
        <v>-3.2258064516129059E-2</v>
      </c>
      <c r="V15" s="13" t="s">
        <v>737</v>
      </c>
      <c r="W15" s="29"/>
    </row>
    <row r="16" spans="1:29" ht="38.25" customHeight="1">
      <c r="A16" s="100" t="s">
        <v>643</v>
      </c>
      <c r="B16" s="6">
        <v>14</v>
      </c>
      <c r="C16" s="96" t="s">
        <v>197</v>
      </c>
      <c r="D16" s="95" t="s">
        <v>756</v>
      </c>
      <c r="E16" s="13" t="s">
        <v>757</v>
      </c>
      <c r="F16" s="13" t="s">
        <v>199</v>
      </c>
      <c r="G16" s="13"/>
      <c r="H16" s="13" t="s">
        <v>618</v>
      </c>
      <c r="I16" s="95">
        <v>42</v>
      </c>
      <c r="J16" s="79" t="s">
        <v>200</v>
      </c>
      <c r="K16" s="95" t="s">
        <v>701</v>
      </c>
      <c r="L16" s="25">
        <v>7499</v>
      </c>
      <c r="M16" s="25">
        <v>7424</v>
      </c>
      <c r="N16" s="116">
        <f t="shared" si="0"/>
        <v>1.0001333511134818E-2</v>
      </c>
      <c r="O16" s="25">
        <v>5728</v>
      </c>
      <c r="P16" s="117">
        <f t="shared" si="1"/>
        <v>0.23616482197626351</v>
      </c>
      <c r="Q16" s="118" t="s">
        <v>19</v>
      </c>
      <c r="R16" s="118" t="s">
        <v>19</v>
      </c>
      <c r="S16" s="118" t="s">
        <v>19</v>
      </c>
      <c r="T16" s="119" t="s">
        <v>19</v>
      </c>
      <c r="U16" s="118" t="s">
        <v>19</v>
      </c>
      <c r="V16" s="13" t="s">
        <v>803</v>
      </c>
    </row>
    <row r="17" spans="1:29" ht="38.25" customHeight="1">
      <c r="A17" s="100" t="s">
        <v>643</v>
      </c>
      <c r="B17" s="6">
        <v>15</v>
      </c>
      <c r="C17" s="96" t="s">
        <v>248</v>
      </c>
      <c r="D17" s="95" t="s">
        <v>249</v>
      </c>
      <c r="E17" s="13" t="s">
        <v>250</v>
      </c>
      <c r="F17" s="13" t="s">
        <v>601</v>
      </c>
      <c r="G17" s="13"/>
      <c r="H17" s="13"/>
      <c r="I17" s="95">
        <v>43</v>
      </c>
      <c r="J17" s="79" t="s">
        <v>433</v>
      </c>
      <c r="K17" s="95" t="s">
        <v>701</v>
      </c>
      <c r="L17" s="25">
        <v>10227</v>
      </c>
      <c r="M17" s="25">
        <v>11000</v>
      </c>
      <c r="N17" s="116">
        <f t="shared" si="0"/>
        <v>-7.5584237801896936E-2</v>
      </c>
      <c r="O17" s="25">
        <v>8828</v>
      </c>
      <c r="P17" s="117">
        <f t="shared" si="1"/>
        <v>0.13679475897135035</v>
      </c>
      <c r="Q17" s="118" t="s">
        <v>19</v>
      </c>
      <c r="R17" s="118" t="s">
        <v>19</v>
      </c>
      <c r="S17" s="118" t="s">
        <v>19</v>
      </c>
      <c r="T17" s="119" t="s">
        <v>19</v>
      </c>
      <c r="U17" s="118" t="s">
        <v>19</v>
      </c>
      <c r="V17" s="13" t="s">
        <v>700</v>
      </c>
    </row>
    <row r="18" spans="1:29" ht="38.25" customHeight="1">
      <c r="A18" s="100" t="s">
        <v>643</v>
      </c>
      <c r="B18" s="6">
        <v>16</v>
      </c>
      <c r="C18" s="96" t="s">
        <v>379</v>
      </c>
      <c r="D18" s="95" t="s">
        <v>635</v>
      </c>
      <c r="E18" s="13" t="s">
        <v>909</v>
      </c>
      <c r="F18" s="13"/>
      <c r="G18" s="13"/>
      <c r="H18" s="13" t="s">
        <v>910</v>
      </c>
      <c r="I18" s="95">
        <v>49</v>
      </c>
      <c r="J18" s="79" t="s">
        <v>263</v>
      </c>
      <c r="K18" s="95" t="s">
        <v>675</v>
      </c>
      <c r="L18" s="25">
        <v>8060.4</v>
      </c>
      <c r="M18" s="25">
        <v>7818.6</v>
      </c>
      <c r="N18" s="116">
        <f t="shared" si="0"/>
        <v>2.9998511240136878E-2</v>
      </c>
      <c r="O18" s="25">
        <v>6786.4</v>
      </c>
      <c r="P18" s="117">
        <f t="shared" si="1"/>
        <v>0.15805667212545285</v>
      </c>
      <c r="Q18" s="118" t="s">
        <v>19</v>
      </c>
      <c r="R18" s="118" t="s">
        <v>19</v>
      </c>
      <c r="S18" s="118" t="s">
        <v>19</v>
      </c>
      <c r="T18" s="119" t="s">
        <v>19</v>
      </c>
      <c r="U18" s="118" t="s">
        <v>19</v>
      </c>
      <c r="V18" s="13" t="s">
        <v>681</v>
      </c>
    </row>
    <row r="19" spans="1:29" ht="66" customHeight="1">
      <c r="A19" s="100" t="s">
        <v>643</v>
      </c>
      <c r="B19" s="6">
        <v>17</v>
      </c>
      <c r="C19" s="96" t="s">
        <v>147</v>
      </c>
      <c r="D19" s="95" t="s">
        <v>148</v>
      </c>
      <c r="E19" s="13" t="s">
        <v>149</v>
      </c>
      <c r="F19" s="13" t="s">
        <v>150</v>
      </c>
      <c r="G19" s="13"/>
      <c r="H19" s="13" t="s">
        <v>510</v>
      </c>
      <c r="I19" s="95">
        <v>56</v>
      </c>
      <c r="J19" s="79" t="s">
        <v>353</v>
      </c>
      <c r="K19" s="95" t="s">
        <v>629</v>
      </c>
      <c r="L19" s="25">
        <v>3480</v>
      </c>
      <c r="M19" s="25">
        <v>3300</v>
      </c>
      <c r="N19" s="116">
        <f t="shared" si="0"/>
        <v>5.1724137931034482E-2</v>
      </c>
      <c r="O19" s="25">
        <v>2359</v>
      </c>
      <c r="P19" s="117">
        <f t="shared" si="1"/>
        <v>0.32212643678160918</v>
      </c>
      <c r="Q19" s="118" t="s">
        <v>19</v>
      </c>
      <c r="R19" s="118" t="s">
        <v>19</v>
      </c>
      <c r="S19" s="118" t="s">
        <v>19</v>
      </c>
      <c r="T19" s="119" t="s">
        <v>19</v>
      </c>
      <c r="U19" s="118" t="s">
        <v>19</v>
      </c>
      <c r="V19" s="13" t="s">
        <v>680</v>
      </c>
    </row>
    <row r="20" spans="1:29" ht="38.25" customHeight="1">
      <c r="A20" s="100" t="s">
        <v>643</v>
      </c>
      <c r="B20" s="6">
        <v>18</v>
      </c>
      <c r="C20" s="96" t="s">
        <v>435</v>
      </c>
      <c r="D20" s="95" t="s">
        <v>287</v>
      </c>
      <c r="E20" s="13" t="s">
        <v>288</v>
      </c>
      <c r="F20" s="13" t="s">
        <v>289</v>
      </c>
      <c r="G20" s="13"/>
      <c r="H20" s="13" t="s">
        <v>514</v>
      </c>
      <c r="I20" s="95">
        <v>56</v>
      </c>
      <c r="J20" s="79" t="s">
        <v>162</v>
      </c>
      <c r="K20" s="95" t="s">
        <v>851</v>
      </c>
      <c r="L20" s="25">
        <v>5470</v>
      </c>
      <c r="M20" s="128">
        <v>5306</v>
      </c>
      <c r="N20" s="116">
        <f t="shared" si="0"/>
        <v>2.9981718464351007E-2</v>
      </c>
      <c r="O20" s="25">
        <v>5236</v>
      </c>
      <c r="P20" s="117">
        <f t="shared" si="1"/>
        <v>4.2778793418647168E-2</v>
      </c>
      <c r="Q20" s="118" t="s">
        <v>19</v>
      </c>
      <c r="R20" s="118" t="s">
        <v>19</v>
      </c>
      <c r="S20" s="118" t="s">
        <v>19</v>
      </c>
      <c r="T20" s="119" t="s">
        <v>19</v>
      </c>
      <c r="U20" s="118" t="s">
        <v>19</v>
      </c>
      <c r="V20" s="13" t="s">
        <v>886</v>
      </c>
    </row>
    <row r="21" spans="1:29" ht="38.25" customHeight="1">
      <c r="A21" s="100" t="s">
        <v>643</v>
      </c>
      <c r="B21" s="6">
        <v>19</v>
      </c>
      <c r="C21" s="96" t="s">
        <v>153</v>
      </c>
      <c r="D21" s="95" t="s">
        <v>638</v>
      </c>
      <c r="E21" s="13" t="s">
        <v>639</v>
      </c>
      <c r="F21" s="13" t="s">
        <v>154</v>
      </c>
      <c r="G21" s="13"/>
      <c r="H21" s="13" t="s">
        <v>911</v>
      </c>
      <c r="I21" s="95">
        <v>58</v>
      </c>
      <c r="J21" s="79" t="s">
        <v>155</v>
      </c>
      <c r="K21" s="95" t="s">
        <v>701</v>
      </c>
      <c r="L21" s="25">
        <v>11006.2</v>
      </c>
      <c r="M21" s="128">
        <v>10676</v>
      </c>
      <c r="N21" s="116">
        <f t="shared" si="0"/>
        <v>3.000127201032152E-2</v>
      </c>
      <c r="O21" s="25">
        <v>8822.6</v>
      </c>
      <c r="P21" s="117">
        <f t="shared" si="1"/>
        <v>0.19839726699496649</v>
      </c>
      <c r="Q21" s="25">
        <v>75.400000000000006</v>
      </c>
      <c r="R21" s="79">
        <v>73.099999999999994</v>
      </c>
      <c r="S21" s="116">
        <f>+(Q21-R21)/Q21</f>
        <v>3.0503978779840998E-2</v>
      </c>
      <c r="T21" s="25">
        <v>60</v>
      </c>
      <c r="U21" s="117">
        <f>+(Q21-T21)/Q21</f>
        <v>0.20424403183023879</v>
      </c>
      <c r="V21" s="13" t="s">
        <v>697</v>
      </c>
    </row>
    <row r="22" spans="1:29" ht="38.25" customHeight="1">
      <c r="A22" s="127" t="s">
        <v>643</v>
      </c>
      <c r="B22" s="6">
        <v>20</v>
      </c>
      <c r="C22" s="96" t="s">
        <v>251</v>
      </c>
      <c r="D22" s="95" t="s">
        <v>619</v>
      </c>
      <c r="E22" s="13" t="s">
        <v>878</v>
      </c>
      <c r="F22" s="13"/>
      <c r="G22" s="13"/>
      <c r="H22" s="13"/>
      <c r="I22" s="95">
        <v>60</v>
      </c>
      <c r="J22" s="79" t="s">
        <v>124</v>
      </c>
      <c r="K22" s="95" t="s">
        <v>644</v>
      </c>
      <c r="L22" s="25">
        <v>5996.38</v>
      </c>
      <c r="M22" s="25">
        <v>5936.42</v>
      </c>
      <c r="N22" s="116">
        <f t="shared" si="0"/>
        <v>9.9993662843248822E-3</v>
      </c>
      <c r="O22" s="25">
        <v>5035.5</v>
      </c>
      <c r="P22" s="117">
        <f t="shared" si="1"/>
        <v>0.16024334681924762</v>
      </c>
      <c r="Q22" s="118" t="s">
        <v>19</v>
      </c>
      <c r="R22" s="118" t="s">
        <v>19</v>
      </c>
      <c r="S22" s="118" t="s">
        <v>19</v>
      </c>
      <c r="T22" s="119" t="s">
        <v>19</v>
      </c>
      <c r="U22" s="118" t="s">
        <v>19</v>
      </c>
      <c r="V22" s="13" t="s">
        <v>875</v>
      </c>
    </row>
    <row r="23" spans="1:29" ht="38.25" customHeight="1">
      <c r="A23" s="100" t="s">
        <v>643</v>
      </c>
      <c r="B23" s="6">
        <v>21</v>
      </c>
      <c r="C23" s="96" t="s">
        <v>71</v>
      </c>
      <c r="D23" s="95" t="s">
        <v>72</v>
      </c>
      <c r="E23" s="13" t="s">
        <v>73</v>
      </c>
      <c r="F23" s="13" t="s">
        <v>498</v>
      </c>
      <c r="G23" s="113" t="s">
        <v>72</v>
      </c>
      <c r="H23" s="13" t="s">
        <v>73</v>
      </c>
      <c r="I23" s="95">
        <v>75</v>
      </c>
      <c r="J23" s="79" t="s">
        <v>499</v>
      </c>
      <c r="K23" s="95" t="s">
        <v>701</v>
      </c>
      <c r="L23" s="25">
        <v>4694</v>
      </c>
      <c r="M23" s="25">
        <v>4647</v>
      </c>
      <c r="N23" s="116">
        <f t="shared" si="0"/>
        <v>1.0012782275244993E-2</v>
      </c>
      <c r="O23" s="25">
        <v>3711</v>
      </c>
      <c r="P23" s="117">
        <f t="shared" si="1"/>
        <v>0.2094162760971453</v>
      </c>
      <c r="Q23" s="118" t="s">
        <v>19</v>
      </c>
      <c r="R23" s="118" t="s">
        <v>19</v>
      </c>
      <c r="S23" s="118" t="s">
        <v>19</v>
      </c>
      <c r="T23" s="119" t="s">
        <v>19</v>
      </c>
      <c r="U23" s="118" t="s">
        <v>19</v>
      </c>
      <c r="V23" s="13" t="s">
        <v>784</v>
      </c>
    </row>
    <row r="24" spans="1:29" ht="66" customHeight="1">
      <c r="A24" s="100" t="s">
        <v>643</v>
      </c>
      <c r="B24" s="6">
        <v>22</v>
      </c>
      <c r="C24" s="96" t="s">
        <v>264</v>
      </c>
      <c r="D24" s="95" t="s">
        <v>265</v>
      </c>
      <c r="E24" s="13" t="s">
        <v>266</v>
      </c>
      <c r="F24" s="13" t="s">
        <v>267</v>
      </c>
      <c r="G24" s="13" t="s">
        <v>265</v>
      </c>
      <c r="H24" s="13" t="s">
        <v>268</v>
      </c>
      <c r="I24" s="95">
        <v>75</v>
      </c>
      <c r="J24" s="79" t="s">
        <v>269</v>
      </c>
      <c r="K24" s="95" t="s">
        <v>701</v>
      </c>
      <c r="L24" s="25">
        <v>2270</v>
      </c>
      <c r="M24" s="25">
        <v>2202</v>
      </c>
      <c r="N24" s="116">
        <f t="shared" si="0"/>
        <v>2.9955947136563875E-2</v>
      </c>
      <c r="O24" s="25">
        <v>2037</v>
      </c>
      <c r="P24" s="117">
        <f t="shared" si="1"/>
        <v>0.1026431718061674</v>
      </c>
      <c r="Q24" s="148">
        <v>0.6724</v>
      </c>
      <c r="R24" s="158">
        <v>0.6522</v>
      </c>
      <c r="S24" s="116">
        <f>+(Q24-R24)/Q24</f>
        <v>3.0041641879833426E-2</v>
      </c>
      <c r="T24" s="148">
        <v>1.2535000000000001</v>
      </c>
      <c r="U24" s="117">
        <f>+(Q24-T24)/Q24</f>
        <v>-0.8642177275431292</v>
      </c>
      <c r="V24" s="13" t="s">
        <v>767</v>
      </c>
      <c r="X24" s="29"/>
      <c r="Y24" s="29"/>
      <c r="Z24" s="29"/>
      <c r="AA24" s="29"/>
      <c r="AB24" s="29"/>
      <c r="AC24" s="29"/>
    </row>
    <row r="25" spans="1:29" ht="38.25" customHeight="1">
      <c r="A25" s="100" t="s">
        <v>643</v>
      </c>
      <c r="B25" s="6">
        <v>23</v>
      </c>
      <c r="C25" s="96" t="s">
        <v>151</v>
      </c>
      <c r="D25" s="95" t="s">
        <v>152</v>
      </c>
      <c r="E25" s="13" t="s">
        <v>877</v>
      </c>
      <c r="F25" s="13" t="s">
        <v>752</v>
      </c>
      <c r="G25" s="13"/>
      <c r="H25" s="13" t="s">
        <v>750</v>
      </c>
      <c r="I25" s="95">
        <v>76</v>
      </c>
      <c r="J25" s="79" t="s">
        <v>747</v>
      </c>
      <c r="K25" s="95" t="s">
        <v>701</v>
      </c>
      <c r="L25" s="25">
        <v>2863</v>
      </c>
      <c r="M25" s="25">
        <v>2777</v>
      </c>
      <c r="N25" s="116">
        <f t="shared" si="0"/>
        <v>3.0038421236465246E-2</v>
      </c>
      <c r="O25" s="25">
        <v>2665</v>
      </c>
      <c r="P25" s="117">
        <f t="shared" si="1"/>
        <v>6.9158225637443241E-2</v>
      </c>
      <c r="Q25" s="118" t="s">
        <v>19</v>
      </c>
      <c r="R25" s="118" t="s">
        <v>19</v>
      </c>
      <c r="S25" s="118" t="s">
        <v>19</v>
      </c>
      <c r="T25" s="119" t="s">
        <v>19</v>
      </c>
      <c r="U25" s="118" t="s">
        <v>19</v>
      </c>
      <c r="V25" s="13" t="s">
        <v>692</v>
      </c>
    </row>
    <row r="26" spans="1:29" ht="38.25" customHeight="1">
      <c r="A26" s="100" t="s">
        <v>643</v>
      </c>
      <c r="B26" s="6">
        <v>24</v>
      </c>
      <c r="C26" s="96" t="s">
        <v>459</v>
      </c>
      <c r="D26" s="95" t="s">
        <v>547</v>
      </c>
      <c r="E26" s="13" t="s">
        <v>360</v>
      </c>
      <c r="F26" s="13" t="s">
        <v>133</v>
      </c>
      <c r="G26" s="13"/>
      <c r="H26" s="13" t="s">
        <v>134</v>
      </c>
      <c r="I26" s="95">
        <v>80</v>
      </c>
      <c r="J26" s="79" t="s">
        <v>912</v>
      </c>
      <c r="K26" s="95" t="s">
        <v>701</v>
      </c>
      <c r="L26" s="25">
        <v>3103.37</v>
      </c>
      <c r="M26" s="25">
        <v>3010.27</v>
      </c>
      <c r="N26" s="116">
        <f t="shared" si="0"/>
        <v>2.9999645546615425E-2</v>
      </c>
      <c r="O26" s="25">
        <v>2884.25</v>
      </c>
      <c r="P26" s="117">
        <f t="shared" si="1"/>
        <v>7.0607114201658161E-2</v>
      </c>
      <c r="Q26" s="118" t="s">
        <v>19</v>
      </c>
      <c r="R26" s="118" t="s">
        <v>19</v>
      </c>
      <c r="S26" s="118" t="s">
        <v>19</v>
      </c>
      <c r="T26" s="119" t="s">
        <v>19</v>
      </c>
      <c r="U26" s="118" t="s">
        <v>19</v>
      </c>
      <c r="V26" s="13" t="s">
        <v>688</v>
      </c>
    </row>
    <row r="27" spans="1:29" ht="38.25" customHeight="1">
      <c r="A27" s="100" t="s">
        <v>643</v>
      </c>
      <c r="B27" s="6">
        <v>25</v>
      </c>
      <c r="C27" s="96" t="s">
        <v>754</v>
      </c>
      <c r="D27" s="95" t="s">
        <v>753</v>
      </c>
      <c r="E27" s="13" t="s">
        <v>746</v>
      </c>
      <c r="F27" s="13" t="s">
        <v>751</v>
      </c>
      <c r="G27" s="13"/>
      <c r="H27" s="13" t="s">
        <v>749</v>
      </c>
      <c r="I27" s="95">
        <v>80</v>
      </c>
      <c r="J27" s="79" t="s">
        <v>748</v>
      </c>
      <c r="K27" s="95" t="s">
        <v>755</v>
      </c>
      <c r="L27" s="25">
        <v>4178</v>
      </c>
      <c r="M27" s="25">
        <v>4053</v>
      </c>
      <c r="N27" s="116">
        <f t="shared" si="0"/>
        <v>2.9918621349928197E-2</v>
      </c>
      <c r="O27" s="25">
        <v>3592</v>
      </c>
      <c r="P27" s="117">
        <f t="shared" si="1"/>
        <v>0.14025849688846337</v>
      </c>
      <c r="Q27" s="118" t="s">
        <v>19</v>
      </c>
      <c r="R27" s="118" t="s">
        <v>19</v>
      </c>
      <c r="S27" s="118" t="s">
        <v>19</v>
      </c>
      <c r="T27" s="119" t="s">
        <v>19</v>
      </c>
      <c r="U27" s="118" t="s">
        <v>19</v>
      </c>
      <c r="V27" s="13" t="s">
        <v>887</v>
      </c>
    </row>
    <row r="28" spans="1:29" ht="38.25" customHeight="1">
      <c r="A28" s="100" t="s">
        <v>643</v>
      </c>
      <c r="B28" s="6">
        <v>26</v>
      </c>
      <c r="C28" s="96" t="s">
        <v>478</v>
      </c>
      <c r="D28" s="95" t="s">
        <v>610</v>
      </c>
      <c r="E28" s="13" t="s">
        <v>480</v>
      </c>
      <c r="F28" s="13" t="s">
        <v>612</v>
      </c>
      <c r="G28" s="13"/>
      <c r="H28" s="13" t="s">
        <v>611</v>
      </c>
      <c r="I28" s="95">
        <v>83</v>
      </c>
      <c r="J28" s="79" t="s">
        <v>609</v>
      </c>
      <c r="K28" s="95" t="s">
        <v>701</v>
      </c>
      <c r="L28" s="25">
        <v>2925</v>
      </c>
      <c r="M28" s="25">
        <v>2896</v>
      </c>
      <c r="N28" s="116">
        <f t="shared" si="0"/>
        <v>9.9145299145299154E-3</v>
      </c>
      <c r="O28" s="25">
        <v>2896</v>
      </c>
      <c r="P28" s="117">
        <f t="shared" si="1"/>
        <v>9.9145299145299154E-3</v>
      </c>
      <c r="Q28" s="151">
        <v>18.5</v>
      </c>
      <c r="R28" s="151">
        <v>18.32</v>
      </c>
      <c r="S28" s="116">
        <f>+(Q28-R28)/Q28</f>
        <v>9.7297297297297136E-3</v>
      </c>
      <c r="T28" s="152">
        <v>18.39</v>
      </c>
      <c r="U28" s="117">
        <f>+(Q28-T28)/Q28</f>
        <v>5.9459459459459156E-3</v>
      </c>
      <c r="V28" s="13" t="s">
        <v>682</v>
      </c>
    </row>
    <row r="29" spans="1:29" ht="38.25" customHeight="1">
      <c r="A29" s="100" t="s">
        <v>643</v>
      </c>
      <c r="B29" s="6">
        <v>27</v>
      </c>
      <c r="C29" s="96" t="s">
        <v>648</v>
      </c>
      <c r="D29" s="95" t="s">
        <v>649</v>
      </c>
      <c r="E29" s="13" t="s">
        <v>650</v>
      </c>
      <c r="F29" s="13"/>
      <c r="G29" s="13"/>
      <c r="H29" s="13"/>
      <c r="I29" s="95">
        <v>83</v>
      </c>
      <c r="J29" s="79" t="s">
        <v>445</v>
      </c>
      <c r="K29" s="95" t="s">
        <v>644</v>
      </c>
      <c r="L29" s="25">
        <v>4190</v>
      </c>
      <c r="M29" s="25">
        <v>4127</v>
      </c>
      <c r="N29" s="116">
        <f t="shared" si="0"/>
        <v>1.5035799522673031E-2</v>
      </c>
      <c r="O29" s="25">
        <v>4064</v>
      </c>
      <c r="P29" s="117">
        <f t="shared" si="1"/>
        <v>3.0071599045346061E-2</v>
      </c>
      <c r="Q29" s="118" t="s">
        <v>19</v>
      </c>
      <c r="R29" s="118" t="s">
        <v>19</v>
      </c>
      <c r="S29" s="118" t="s">
        <v>19</v>
      </c>
      <c r="T29" s="119" t="s">
        <v>19</v>
      </c>
      <c r="U29" s="118" t="s">
        <v>19</v>
      </c>
      <c r="V29" s="13" t="s">
        <v>739</v>
      </c>
    </row>
    <row r="30" spans="1:29" ht="38.25" customHeight="1">
      <c r="A30" s="100" t="s">
        <v>643</v>
      </c>
      <c r="B30" s="6">
        <v>28</v>
      </c>
      <c r="C30" s="96" t="s">
        <v>204</v>
      </c>
      <c r="D30" s="95" t="s">
        <v>205</v>
      </c>
      <c r="E30" s="13" t="s">
        <v>206</v>
      </c>
      <c r="F30" s="13" t="s">
        <v>207</v>
      </c>
      <c r="G30" s="13"/>
      <c r="H30" s="13" t="s">
        <v>490</v>
      </c>
      <c r="I30" s="95">
        <v>87</v>
      </c>
      <c r="J30" s="79" t="s">
        <v>208</v>
      </c>
      <c r="K30" s="95" t="s">
        <v>701</v>
      </c>
      <c r="L30" s="25">
        <v>5025</v>
      </c>
      <c r="M30" s="25">
        <v>5016</v>
      </c>
      <c r="N30" s="116">
        <f t="shared" si="0"/>
        <v>1.791044776119403E-3</v>
      </c>
      <c r="O30" s="25">
        <v>4985</v>
      </c>
      <c r="P30" s="117">
        <f t="shared" si="1"/>
        <v>7.9601990049751239E-3</v>
      </c>
      <c r="Q30" s="151">
        <v>22.6</v>
      </c>
      <c r="R30" s="151">
        <v>22.7</v>
      </c>
      <c r="S30" s="116">
        <f>+(Q30-R30)/Q30</f>
        <v>-4.4247787610618523E-3</v>
      </c>
      <c r="T30" s="25">
        <v>21</v>
      </c>
      <c r="U30" s="117">
        <f>+(Q30-T30)/Q30</f>
        <v>7.0796460176991205E-2</v>
      </c>
      <c r="V30" s="13" t="s">
        <v>708</v>
      </c>
    </row>
    <row r="31" spans="1:29" ht="38.25" customHeight="1">
      <c r="A31" s="100" t="s">
        <v>643</v>
      </c>
      <c r="B31" s="6">
        <v>29</v>
      </c>
      <c r="C31" s="96" t="s">
        <v>474</v>
      </c>
      <c r="D31" s="95" t="s">
        <v>596</v>
      </c>
      <c r="E31" s="13" t="s">
        <v>597</v>
      </c>
      <c r="F31" s="13" t="s">
        <v>598</v>
      </c>
      <c r="G31" s="13"/>
      <c r="H31" s="13"/>
      <c r="I31" s="95">
        <v>87</v>
      </c>
      <c r="J31" s="79" t="s">
        <v>475</v>
      </c>
      <c r="K31" s="95" t="s">
        <v>701</v>
      </c>
      <c r="L31" s="25">
        <v>5659.2</v>
      </c>
      <c r="M31" s="128">
        <v>5602.6</v>
      </c>
      <c r="N31" s="116">
        <f t="shared" si="0"/>
        <v>1.000141362736773E-2</v>
      </c>
      <c r="O31" s="25">
        <v>5560.4</v>
      </c>
      <c r="P31" s="117">
        <f t="shared" si="1"/>
        <v>1.7458297992649169E-2</v>
      </c>
      <c r="Q31" s="118" t="s">
        <v>19</v>
      </c>
      <c r="R31" s="118" t="s">
        <v>19</v>
      </c>
      <c r="S31" s="118" t="s">
        <v>19</v>
      </c>
      <c r="T31" s="119" t="s">
        <v>19</v>
      </c>
      <c r="U31" s="118" t="s">
        <v>19</v>
      </c>
      <c r="V31" s="13" t="s">
        <v>673</v>
      </c>
    </row>
    <row r="32" spans="1:29" ht="38.25" customHeight="1">
      <c r="A32" s="100" t="s">
        <v>643</v>
      </c>
      <c r="B32" s="6">
        <v>30</v>
      </c>
      <c r="C32" s="96" t="s">
        <v>446</v>
      </c>
      <c r="D32" s="95" t="s">
        <v>521</v>
      </c>
      <c r="E32" s="13" t="s">
        <v>447</v>
      </c>
      <c r="F32" s="13" t="s">
        <v>522</v>
      </c>
      <c r="G32" s="13"/>
      <c r="H32" s="13"/>
      <c r="I32" s="95">
        <v>87</v>
      </c>
      <c r="J32" s="79" t="s">
        <v>448</v>
      </c>
      <c r="K32" s="95" t="s">
        <v>701</v>
      </c>
      <c r="L32" s="25">
        <v>5078</v>
      </c>
      <c r="M32" s="128">
        <v>4926</v>
      </c>
      <c r="N32" s="116">
        <f t="shared" si="0"/>
        <v>2.993304450571091E-2</v>
      </c>
      <c r="O32" s="25">
        <v>4558</v>
      </c>
      <c r="P32" s="117">
        <f t="shared" si="1"/>
        <v>0.10240252067743207</v>
      </c>
      <c r="Q32" s="118" t="s">
        <v>19</v>
      </c>
      <c r="R32" s="118" t="s">
        <v>19</v>
      </c>
      <c r="S32" s="118" t="s">
        <v>19</v>
      </c>
      <c r="T32" s="119" t="s">
        <v>19</v>
      </c>
      <c r="U32" s="118" t="s">
        <v>19</v>
      </c>
      <c r="V32" s="13" t="s">
        <v>714</v>
      </c>
    </row>
    <row r="33" spans="1:29" ht="38.25" customHeight="1">
      <c r="A33" s="100" t="s">
        <v>643</v>
      </c>
      <c r="B33" s="6">
        <v>31</v>
      </c>
      <c r="C33" s="96" t="s">
        <v>227</v>
      </c>
      <c r="D33" s="95" t="s">
        <v>228</v>
      </c>
      <c r="E33" s="13" t="s">
        <v>440</v>
      </c>
      <c r="F33" s="13" t="s">
        <v>495</v>
      </c>
      <c r="G33" s="13"/>
      <c r="H33" s="13" t="s">
        <v>494</v>
      </c>
      <c r="I33" s="95">
        <v>94</v>
      </c>
      <c r="J33" s="79" t="s">
        <v>229</v>
      </c>
      <c r="K33" s="95" t="s">
        <v>644</v>
      </c>
      <c r="L33" s="25">
        <v>3017</v>
      </c>
      <c r="M33" s="128">
        <v>2866</v>
      </c>
      <c r="N33" s="116">
        <f t="shared" si="0"/>
        <v>5.0049718263175343E-2</v>
      </c>
      <c r="O33" s="25">
        <v>2449</v>
      </c>
      <c r="P33" s="117">
        <f t="shared" si="1"/>
        <v>0.18826648989061981</v>
      </c>
      <c r="Q33" s="118" t="s">
        <v>19</v>
      </c>
      <c r="R33" s="118" t="s">
        <v>19</v>
      </c>
      <c r="S33" s="118" t="s">
        <v>19</v>
      </c>
      <c r="T33" s="119" t="s">
        <v>19</v>
      </c>
      <c r="U33" s="118" t="s">
        <v>19</v>
      </c>
      <c r="V33" s="13" t="s">
        <v>888</v>
      </c>
    </row>
    <row r="34" spans="1:29" ht="38.25" customHeight="1">
      <c r="A34" s="100" t="s">
        <v>643</v>
      </c>
      <c r="B34" s="6">
        <v>32</v>
      </c>
      <c r="C34" s="96" t="s">
        <v>32</v>
      </c>
      <c r="D34" s="95" t="s">
        <v>33</v>
      </c>
      <c r="E34" s="13" t="s">
        <v>560</v>
      </c>
      <c r="F34" s="13" t="s">
        <v>34</v>
      </c>
      <c r="G34" s="13"/>
      <c r="H34" s="13"/>
      <c r="I34" s="95">
        <v>98</v>
      </c>
      <c r="J34" s="79" t="s">
        <v>18</v>
      </c>
      <c r="K34" s="95" t="s">
        <v>701</v>
      </c>
      <c r="L34" s="25">
        <v>18198</v>
      </c>
      <c r="M34" s="25">
        <v>17652</v>
      </c>
      <c r="N34" s="116">
        <f t="shared" si="0"/>
        <v>3.0003297065611605E-2</v>
      </c>
      <c r="O34" s="25">
        <v>15454</v>
      </c>
      <c r="P34" s="117">
        <f t="shared" si="1"/>
        <v>0.15078580063743269</v>
      </c>
      <c r="Q34" s="118" t="s">
        <v>19</v>
      </c>
      <c r="R34" s="118" t="s">
        <v>19</v>
      </c>
      <c r="S34" s="118" t="s">
        <v>19</v>
      </c>
      <c r="T34" s="119" t="s">
        <v>19</v>
      </c>
      <c r="U34" s="118" t="s">
        <v>19</v>
      </c>
      <c r="V34" s="13" t="s">
        <v>742</v>
      </c>
      <c r="X34" s="14"/>
      <c r="Y34" s="14"/>
      <c r="Z34" s="14"/>
      <c r="AA34" s="14"/>
      <c r="AB34" s="14"/>
      <c r="AC34" s="14"/>
    </row>
    <row r="35" spans="1:29" ht="38.25" customHeight="1">
      <c r="A35" s="100" t="s">
        <v>643</v>
      </c>
      <c r="B35" s="6">
        <v>33</v>
      </c>
      <c r="C35" s="96" t="s">
        <v>35</v>
      </c>
      <c r="D35" s="95" t="s">
        <v>36</v>
      </c>
      <c r="E35" s="13" t="s">
        <v>37</v>
      </c>
      <c r="F35" s="13" t="s">
        <v>38</v>
      </c>
      <c r="G35" s="13"/>
      <c r="H35" s="13"/>
      <c r="I35" s="95">
        <v>98</v>
      </c>
      <c r="J35" s="79" t="s">
        <v>18</v>
      </c>
      <c r="K35" s="95" t="s">
        <v>701</v>
      </c>
      <c r="L35" s="25">
        <v>8248</v>
      </c>
      <c r="M35" s="25">
        <v>7836</v>
      </c>
      <c r="N35" s="116">
        <f t="shared" si="0"/>
        <v>4.995150339476237E-2</v>
      </c>
      <c r="O35" s="25">
        <v>6115</v>
      </c>
      <c r="P35" s="117">
        <f t="shared" si="1"/>
        <v>0.25860814742967991</v>
      </c>
      <c r="Q35" s="118" t="s">
        <v>19</v>
      </c>
      <c r="R35" s="118" t="s">
        <v>19</v>
      </c>
      <c r="S35" s="118" t="s">
        <v>19</v>
      </c>
      <c r="T35" s="119" t="s">
        <v>19</v>
      </c>
      <c r="U35" s="118" t="s">
        <v>19</v>
      </c>
      <c r="V35" s="13" t="s">
        <v>743</v>
      </c>
    </row>
    <row r="36" spans="1:29" ht="38.25" customHeight="1">
      <c r="A36" s="100" t="s">
        <v>643</v>
      </c>
      <c r="B36" s="6">
        <v>34</v>
      </c>
      <c r="C36" s="96" t="s">
        <v>458</v>
      </c>
      <c r="D36" s="95" t="s">
        <v>49</v>
      </c>
      <c r="E36" s="13" t="s">
        <v>50</v>
      </c>
      <c r="F36" s="13" t="s">
        <v>51</v>
      </c>
      <c r="G36" s="13"/>
      <c r="H36" s="13"/>
      <c r="I36" s="95">
        <v>98</v>
      </c>
      <c r="J36" s="79" t="s">
        <v>18</v>
      </c>
      <c r="K36" s="95" t="s">
        <v>701</v>
      </c>
      <c r="L36" s="25">
        <v>7323</v>
      </c>
      <c r="M36" s="25">
        <v>7103</v>
      </c>
      <c r="N36" s="116">
        <f t="shared" si="0"/>
        <v>3.0042332377440941E-2</v>
      </c>
      <c r="O36" s="25">
        <v>4940.8999999999996</v>
      </c>
      <c r="P36" s="117">
        <f t="shared" si="1"/>
        <v>0.32529018161955486</v>
      </c>
      <c r="Q36" s="118" t="s">
        <v>19</v>
      </c>
      <c r="R36" s="118" t="s">
        <v>19</v>
      </c>
      <c r="S36" s="118" t="s">
        <v>19</v>
      </c>
      <c r="T36" s="119" t="s">
        <v>19</v>
      </c>
      <c r="U36" s="118" t="s">
        <v>19</v>
      </c>
      <c r="V36" s="13" t="s">
        <v>889</v>
      </c>
      <c r="W36" s="14"/>
    </row>
    <row r="37" spans="1:29" ht="65.25" customHeight="1">
      <c r="A37" s="100" t="s">
        <v>643</v>
      </c>
      <c r="B37" s="6">
        <v>35</v>
      </c>
      <c r="C37" s="96" t="s">
        <v>52</v>
      </c>
      <c r="D37" s="95" t="s">
        <v>546</v>
      </c>
      <c r="E37" s="13" t="s">
        <v>53</v>
      </c>
      <c r="F37" s="13" t="s">
        <v>54</v>
      </c>
      <c r="G37" s="13"/>
      <c r="H37" s="13"/>
      <c r="I37" s="95">
        <v>98</v>
      </c>
      <c r="J37" s="79" t="s">
        <v>18</v>
      </c>
      <c r="K37" s="95" t="s">
        <v>701</v>
      </c>
      <c r="L37" s="25">
        <v>4323.2</v>
      </c>
      <c r="M37" s="25">
        <v>4193</v>
      </c>
      <c r="N37" s="116">
        <f t="shared" si="0"/>
        <v>3.0116580310880787E-2</v>
      </c>
      <c r="O37" s="25">
        <v>3705.2</v>
      </c>
      <c r="P37" s="117">
        <f t="shared" si="1"/>
        <v>0.1429496669133975</v>
      </c>
      <c r="Q37" s="118" t="s">
        <v>19</v>
      </c>
      <c r="R37" s="118" t="s">
        <v>19</v>
      </c>
      <c r="S37" s="118" t="s">
        <v>19</v>
      </c>
      <c r="T37" s="119" t="s">
        <v>19</v>
      </c>
      <c r="U37" s="118" t="s">
        <v>19</v>
      </c>
      <c r="V37" s="13"/>
    </row>
    <row r="38" spans="1:29" ht="38.25" customHeight="1">
      <c r="A38" s="100" t="s">
        <v>643</v>
      </c>
      <c r="B38" s="6">
        <v>36</v>
      </c>
      <c r="C38" s="96" t="s">
        <v>780</v>
      </c>
      <c r="D38" s="95" t="s">
        <v>779</v>
      </c>
      <c r="E38" s="13" t="s">
        <v>781</v>
      </c>
      <c r="F38" s="13" t="s">
        <v>58</v>
      </c>
      <c r="G38" s="13"/>
      <c r="H38" s="13"/>
      <c r="I38" s="95">
        <v>98</v>
      </c>
      <c r="J38" s="79" t="s">
        <v>18</v>
      </c>
      <c r="K38" s="95" t="s">
        <v>644</v>
      </c>
      <c r="L38" s="25">
        <v>11282</v>
      </c>
      <c r="M38" s="25">
        <v>10943</v>
      </c>
      <c r="N38" s="116">
        <f t="shared" si="0"/>
        <v>3.0047863853926608E-2</v>
      </c>
      <c r="O38" s="25">
        <v>7566</v>
      </c>
      <c r="P38" s="117">
        <f t="shared" si="1"/>
        <v>0.32937422442829284</v>
      </c>
      <c r="Q38" s="118" t="s">
        <v>19</v>
      </c>
      <c r="R38" s="118" t="s">
        <v>19</v>
      </c>
      <c r="S38" s="118" t="s">
        <v>19</v>
      </c>
      <c r="T38" s="119" t="s">
        <v>19</v>
      </c>
      <c r="U38" s="118" t="s">
        <v>19</v>
      </c>
      <c r="V38" s="13" t="s">
        <v>782</v>
      </c>
      <c r="W38" s="98"/>
    </row>
    <row r="39" spans="1:29" ht="38.25" customHeight="1">
      <c r="A39" s="127" t="s">
        <v>643</v>
      </c>
      <c r="B39" s="6">
        <v>37</v>
      </c>
      <c r="C39" s="96" t="s">
        <v>67</v>
      </c>
      <c r="D39" s="95" t="s">
        <v>68</v>
      </c>
      <c r="E39" s="13" t="s">
        <v>485</v>
      </c>
      <c r="F39" s="13" t="s">
        <v>69</v>
      </c>
      <c r="G39" s="13"/>
      <c r="H39" s="13"/>
      <c r="I39" s="95">
        <v>98</v>
      </c>
      <c r="J39" s="79" t="s">
        <v>70</v>
      </c>
      <c r="K39" s="95" t="s">
        <v>701</v>
      </c>
      <c r="L39" s="25">
        <v>50741</v>
      </c>
      <c r="M39" s="25">
        <v>48319</v>
      </c>
      <c r="N39" s="116">
        <f t="shared" si="0"/>
        <v>4.7732602826116945E-2</v>
      </c>
      <c r="O39" s="25">
        <v>47308</v>
      </c>
      <c r="P39" s="117">
        <f t="shared" si="1"/>
        <v>6.7657318539248334E-2</v>
      </c>
      <c r="Q39" s="118" t="s">
        <v>19</v>
      </c>
      <c r="R39" s="118" t="s">
        <v>19</v>
      </c>
      <c r="S39" s="118" t="s">
        <v>19</v>
      </c>
      <c r="T39" s="119" t="s">
        <v>19</v>
      </c>
      <c r="U39" s="118" t="s">
        <v>19</v>
      </c>
      <c r="V39" s="13" t="s">
        <v>636</v>
      </c>
      <c r="X39" s="29"/>
      <c r="Y39" s="29"/>
      <c r="Z39" s="29"/>
      <c r="AA39" s="29"/>
      <c r="AB39" s="29"/>
      <c r="AC39" s="29"/>
    </row>
    <row r="40" spans="1:29" ht="38.25" customHeight="1">
      <c r="A40" s="127" t="s">
        <v>311</v>
      </c>
      <c r="B40" s="6">
        <v>38</v>
      </c>
      <c r="C40" s="70" t="s">
        <v>410</v>
      </c>
      <c r="D40" s="95" t="s">
        <v>77</v>
      </c>
      <c r="E40" s="13" t="s">
        <v>78</v>
      </c>
      <c r="F40" s="13"/>
      <c r="G40" s="13"/>
      <c r="H40" s="13"/>
      <c r="I40" s="132">
        <v>9</v>
      </c>
      <c r="J40" s="79" t="s">
        <v>79</v>
      </c>
      <c r="K40" s="95" t="s">
        <v>701</v>
      </c>
      <c r="L40" s="25">
        <v>36425</v>
      </c>
      <c r="M40" s="135" t="s">
        <v>19</v>
      </c>
      <c r="N40" s="118" t="s">
        <v>19</v>
      </c>
      <c r="O40" s="25">
        <v>18048</v>
      </c>
      <c r="P40" s="117">
        <f t="shared" si="1"/>
        <v>0.50451612903225806</v>
      </c>
      <c r="Q40" s="25">
        <v>630.6</v>
      </c>
      <c r="R40" s="61">
        <v>599.1</v>
      </c>
      <c r="S40" s="116">
        <f t="shared" ref="S40:S50" si="2">+(Q40-R40)/Q40</f>
        <v>4.9952426260704091E-2</v>
      </c>
      <c r="T40" s="25">
        <v>308.89999999999998</v>
      </c>
      <c r="U40" s="117">
        <f t="shared" ref="U40:U51" si="3">+(Q40-T40)/Q40</f>
        <v>0.51014906438312724</v>
      </c>
      <c r="V40" s="13" t="s">
        <v>768</v>
      </c>
      <c r="W40" s="29"/>
    </row>
    <row r="41" spans="1:29" ht="38.25" customHeight="1">
      <c r="A41" s="100" t="s">
        <v>311</v>
      </c>
      <c r="B41" s="6">
        <v>39</v>
      </c>
      <c r="C41" s="70" t="s">
        <v>355</v>
      </c>
      <c r="D41" s="95" t="s">
        <v>118</v>
      </c>
      <c r="E41" s="13" t="s">
        <v>119</v>
      </c>
      <c r="F41" s="13" t="s">
        <v>76</v>
      </c>
      <c r="G41" s="13" t="s">
        <v>118</v>
      </c>
      <c r="H41" s="13" t="s">
        <v>119</v>
      </c>
      <c r="I41" s="132">
        <v>9</v>
      </c>
      <c r="J41" s="79" t="s">
        <v>120</v>
      </c>
      <c r="K41" s="95" t="s">
        <v>701</v>
      </c>
      <c r="L41" s="25">
        <v>3013</v>
      </c>
      <c r="M41" s="25">
        <v>2923</v>
      </c>
      <c r="N41" s="116">
        <f>+(L41-M41)/L41</f>
        <v>2.9870560902754729E-2</v>
      </c>
      <c r="O41" s="25">
        <v>3231</v>
      </c>
      <c r="P41" s="117">
        <f t="shared" si="1"/>
        <v>-7.2353136408894791E-2</v>
      </c>
      <c r="Q41" s="79">
        <v>15.25</v>
      </c>
      <c r="R41" s="79">
        <v>14.79</v>
      </c>
      <c r="S41" s="116">
        <f t="shared" si="2"/>
        <v>3.0163934426229565E-2</v>
      </c>
      <c r="T41" s="154">
        <v>12.44</v>
      </c>
      <c r="U41" s="117">
        <f t="shared" si="3"/>
        <v>0.18426229508196726</v>
      </c>
      <c r="V41" s="13" t="s">
        <v>791</v>
      </c>
    </row>
    <row r="42" spans="1:29" ht="38.25" customHeight="1">
      <c r="A42" s="100" t="s">
        <v>311</v>
      </c>
      <c r="B42" s="6">
        <v>40</v>
      </c>
      <c r="C42" s="70" t="s">
        <v>913</v>
      </c>
      <c r="D42" s="95" t="s">
        <v>139</v>
      </c>
      <c r="E42" s="13" t="s">
        <v>520</v>
      </c>
      <c r="F42" s="13" t="s">
        <v>76</v>
      </c>
      <c r="G42" s="13" t="s">
        <v>140</v>
      </c>
      <c r="H42" s="13" t="s">
        <v>141</v>
      </c>
      <c r="I42" s="132">
        <v>9</v>
      </c>
      <c r="J42" s="79" t="s">
        <v>142</v>
      </c>
      <c r="K42" s="95" t="s">
        <v>701</v>
      </c>
      <c r="L42" s="135" t="s">
        <v>19</v>
      </c>
      <c r="M42" s="135" t="s">
        <v>19</v>
      </c>
      <c r="N42" s="118" t="s">
        <v>19</v>
      </c>
      <c r="O42" s="118" t="s">
        <v>19</v>
      </c>
      <c r="P42" s="118" t="s">
        <v>19</v>
      </c>
      <c r="Q42" s="79">
        <v>701</v>
      </c>
      <c r="R42" s="79">
        <v>680</v>
      </c>
      <c r="S42" s="116">
        <f t="shared" si="2"/>
        <v>2.9957203994293864E-2</v>
      </c>
      <c r="T42" s="129">
        <v>680</v>
      </c>
      <c r="U42" s="117">
        <f t="shared" si="3"/>
        <v>2.9957203994293864E-2</v>
      </c>
      <c r="V42" s="13" t="s">
        <v>794</v>
      </c>
    </row>
    <row r="43" spans="1:29" s="29" customFormat="1" ht="38.25" customHeight="1">
      <c r="A43" s="100" t="s">
        <v>311</v>
      </c>
      <c r="B43" s="6">
        <v>41</v>
      </c>
      <c r="C43" s="70" t="s">
        <v>193</v>
      </c>
      <c r="D43" s="95" t="s">
        <v>194</v>
      </c>
      <c r="E43" s="13" t="s">
        <v>614</v>
      </c>
      <c r="F43" s="13" t="s">
        <v>76</v>
      </c>
      <c r="G43" s="13" t="s">
        <v>195</v>
      </c>
      <c r="H43" s="13" t="s">
        <v>615</v>
      </c>
      <c r="I43" s="95">
        <v>10</v>
      </c>
      <c r="J43" s="79" t="s">
        <v>196</v>
      </c>
      <c r="K43" s="95" t="s">
        <v>644</v>
      </c>
      <c r="L43" s="25">
        <v>3796</v>
      </c>
      <c r="M43" s="128">
        <v>3682</v>
      </c>
      <c r="N43" s="116">
        <f>+(L43-M43)/L43</f>
        <v>3.0031612223393046E-2</v>
      </c>
      <c r="O43" s="25">
        <v>3793</v>
      </c>
      <c r="P43" s="117">
        <f>+(L43-O43)/L43</f>
        <v>7.9030558482613277E-4</v>
      </c>
      <c r="Q43" s="159">
        <v>1.4999999999999999E-2</v>
      </c>
      <c r="R43" s="79">
        <v>1.46E-2</v>
      </c>
      <c r="S43" s="116">
        <f t="shared" si="2"/>
        <v>2.6666666666666623E-2</v>
      </c>
      <c r="T43" s="148">
        <v>1.3599999999999999E-2</v>
      </c>
      <c r="U43" s="117">
        <f t="shared" si="3"/>
        <v>9.3333333333333351E-2</v>
      </c>
      <c r="V43" s="13" t="s">
        <v>890</v>
      </c>
      <c r="W43"/>
      <c r="X43"/>
      <c r="Y43"/>
      <c r="Z43"/>
      <c r="AA43"/>
      <c r="AB43"/>
      <c r="AC43"/>
    </row>
    <row r="44" spans="1:29" ht="38.25" customHeight="1">
      <c r="A44" s="100" t="s">
        <v>311</v>
      </c>
      <c r="B44" s="6">
        <v>42</v>
      </c>
      <c r="C44" s="70" t="s">
        <v>914</v>
      </c>
      <c r="D44" s="95" t="s">
        <v>143</v>
      </c>
      <c r="E44" s="13" t="s">
        <v>915</v>
      </c>
      <c r="F44" s="13" t="s">
        <v>506</v>
      </c>
      <c r="G44" s="13" t="s">
        <v>507</v>
      </c>
      <c r="H44" s="13" t="s">
        <v>437</v>
      </c>
      <c r="I44" s="95">
        <v>18</v>
      </c>
      <c r="J44" s="79" t="s">
        <v>226</v>
      </c>
      <c r="K44" s="95" t="s">
        <v>701</v>
      </c>
      <c r="L44" s="25">
        <v>6452</v>
      </c>
      <c r="M44" s="135" t="s">
        <v>19</v>
      </c>
      <c r="N44" s="118" t="s">
        <v>19</v>
      </c>
      <c r="O44" s="25">
        <v>6615</v>
      </c>
      <c r="P44" s="117">
        <f>+(L44-O44)/L44</f>
        <v>-2.5263484190948544E-2</v>
      </c>
      <c r="Q44" s="151">
        <v>4.3979999999999997</v>
      </c>
      <c r="R44" s="151">
        <v>4.3540000000000001</v>
      </c>
      <c r="S44" s="116">
        <f t="shared" si="2"/>
        <v>1.0004547521600637E-2</v>
      </c>
      <c r="T44" s="129">
        <v>4155</v>
      </c>
      <c r="U44" s="117">
        <f t="shared" si="3"/>
        <v>-943.7476125511597</v>
      </c>
      <c r="V44" s="13" t="s">
        <v>891</v>
      </c>
    </row>
    <row r="45" spans="1:29" ht="38.25" customHeight="1">
      <c r="A45" s="127" t="s">
        <v>311</v>
      </c>
      <c r="B45" s="6">
        <v>43</v>
      </c>
      <c r="C45" s="70" t="s">
        <v>394</v>
      </c>
      <c r="D45" s="95" t="s">
        <v>554</v>
      </c>
      <c r="E45" s="13" t="s">
        <v>555</v>
      </c>
      <c r="F45" s="13"/>
      <c r="G45" s="13"/>
      <c r="H45" s="13"/>
      <c r="I45" s="132">
        <v>31</v>
      </c>
      <c r="J45" s="79" t="s">
        <v>395</v>
      </c>
      <c r="K45" s="95" t="s">
        <v>661</v>
      </c>
      <c r="L45" s="135" t="s">
        <v>19</v>
      </c>
      <c r="M45" s="135" t="s">
        <v>19</v>
      </c>
      <c r="N45" s="118" t="s">
        <v>19</v>
      </c>
      <c r="O45" s="135" t="s">
        <v>19</v>
      </c>
      <c r="P45" s="118" t="s">
        <v>19</v>
      </c>
      <c r="Q45" s="160">
        <v>1.35</v>
      </c>
      <c r="R45" s="160">
        <v>1.31</v>
      </c>
      <c r="S45" s="116">
        <f t="shared" si="2"/>
        <v>2.9629629629629655E-2</v>
      </c>
      <c r="T45" s="129">
        <v>1.1379999999999999</v>
      </c>
      <c r="U45" s="117">
        <f t="shared" si="3"/>
        <v>0.15703703703703717</v>
      </c>
      <c r="V45" s="13" t="s">
        <v>770</v>
      </c>
    </row>
    <row r="46" spans="1:29" ht="38.25" customHeight="1">
      <c r="A46" s="100" t="s">
        <v>311</v>
      </c>
      <c r="B46" s="6">
        <v>44</v>
      </c>
      <c r="C46" s="70" t="s">
        <v>916</v>
      </c>
      <c r="D46" s="95" t="s">
        <v>683</v>
      </c>
      <c r="E46" s="13" t="s">
        <v>678</v>
      </c>
      <c r="F46" s="13" t="s">
        <v>684</v>
      </c>
      <c r="G46" s="13" t="s">
        <v>685</v>
      </c>
      <c r="H46" s="13" t="s">
        <v>686</v>
      </c>
      <c r="I46" s="95">
        <v>32</v>
      </c>
      <c r="J46" s="79" t="s">
        <v>676</v>
      </c>
      <c r="K46" s="95" t="s">
        <v>677</v>
      </c>
      <c r="L46" s="25">
        <v>4545.3</v>
      </c>
      <c r="M46" s="135" t="s">
        <v>19</v>
      </c>
      <c r="N46" s="118" t="s">
        <v>19</v>
      </c>
      <c r="O46" s="25">
        <v>3551.2</v>
      </c>
      <c r="P46" s="117">
        <f>+(L46-O46)/L46</f>
        <v>0.21870943612082819</v>
      </c>
      <c r="Q46" s="151">
        <v>0.19800000000000001</v>
      </c>
      <c r="R46" s="151">
        <v>0.192</v>
      </c>
      <c r="S46" s="116">
        <f t="shared" si="2"/>
        <v>3.0303030303030328E-2</v>
      </c>
      <c r="T46" s="161">
        <v>0.155</v>
      </c>
      <c r="U46" s="117">
        <f t="shared" si="3"/>
        <v>0.21717171717171721</v>
      </c>
      <c r="V46" s="13" t="s">
        <v>870</v>
      </c>
    </row>
    <row r="47" spans="1:29" ht="66" customHeight="1">
      <c r="A47" s="127" t="s">
        <v>311</v>
      </c>
      <c r="B47" s="6">
        <v>45</v>
      </c>
      <c r="C47" s="70" t="s">
        <v>105</v>
      </c>
      <c r="D47" s="95" t="s">
        <v>487</v>
      </c>
      <c r="E47" s="13" t="s">
        <v>876</v>
      </c>
      <c r="F47" s="13" t="s">
        <v>488</v>
      </c>
      <c r="G47" s="13"/>
      <c r="H47" s="13" t="s">
        <v>641</v>
      </c>
      <c r="I47" s="95">
        <v>56</v>
      </c>
      <c r="J47" s="79" t="s">
        <v>106</v>
      </c>
      <c r="K47" s="95" t="s">
        <v>701</v>
      </c>
      <c r="L47" s="25">
        <v>25968</v>
      </c>
      <c r="M47" s="135" t="s">
        <v>19</v>
      </c>
      <c r="N47" s="118" t="s">
        <v>19</v>
      </c>
      <c r="O47" s="25">
        <v>24269</v>
      </c>
      <c r="P47" s="117">
        <f>+(L47-O47)/L47</f>
        <v>6.5426678989525575E-2</v>
      </c>
      <c r="Q47" s="154">
        <v>4.75</v>
      </c>
      <c r="R47" s="79">
        <v>4.51</v>
      </c>
      <c r="S47" s="116">
        <f t="shared" si="2"/>
        <v>5.0526315789473732E-2</v>
      </c>
      <c r="T47" s="154">
        <v>4.4000000000000004</v>
      </c>
      <c r="U47" s="117">
        <f t="shared" si="3"/>
        <v>7.3684210526315713E-2</v>
      </c>
      <c r="V47" s="13" t="s">
        <v>486</v>
      </c>
      <c r="X47" s="14"/>
      <c r="Y47" s="14"/>
      <c r="Z47" s="14"/>
      <c r="AA47" s="14"/>
      <c r="AB47" s="14"/>
      <c r="AC47" s="14"/>
    </row>
    <row r="48" spans="1:29" s="1" customFormat="1" ht="38.25" customHeight="1">
      <c r="A48" s="100" t="s">
        <v>311</v>
      </c>
      <c r="B48" s="6">
        <v>46</v>
      </c>
      <c r="C48" s="70" t="s">
        <v>163</v>
      </c>
      <c r="D48" s="95" t="s">
        <v>164</v>
      </c>
      <c r="E48" s="13" t="s">
        <v>509</v>
      </c>
      <c r="F48" s="13" t="s">
        <v>165</v>
      </c>
      <c r="G48" s="13"/>
      <c r="H48" s="13" t="s">
        <v>917</v>
      </c>
      <c r="I48" s="95">
        <v>58</v>
      </c>
      <c r="J48" s="79" t="s">
        <v>155</v>
      </c>
      <c r="K48" s="95" t="s">
        <v>701</v>
      </c>
      <c r="L48" s="135" t="s">
        <v>19</v>
      </c>
      <c r="M48" s="135" t="s">
        <v>19</v>
      </c>
      <c r="N48" s="118" t="s">
        <v>19</v>
      </c>
      <c r="O48" s="118" t="s">
        <v>19</v>
      </c>
      <c r="P48" s="118" t="s">
        <v>19</v>
      </c>
      <c r="Q48" s="154">
        <v>33.4</v>
      </c>
      <c r="R48" s="101">
        <v>32.4</v>
      </c>
      <c r="S48" s="116">
        <f t="shared" si="2"/>
        <v>2.9940119760479042E-2</v>
      </c>
      <c r="T48" s="154">
        <v>30.96</v>
      </c>
      <c r="U48" s="117">
        <f t="shared" si="3"/>
        <v>7.3053892215568794E-2</v>
      </c>
      <c r="V48" s="13" t="s">
        <v>653</v>
      </c>
      <c r="W48"/>
      <c r="X48"/>
      <c r="Y48"/>
      <c r="Z48"/>
      <c r="AA48"/>
      <c r="AB48"/>
      <c r="AC48"/>
    </row>
    <row r="49" spans="1:29" ht="38.25" customHeight="1">
      <c r="A49" s="100" t="s">
        <v>311</v>
      </c>
      <c r="B49" s="6">
        <v>47</v>
      </c>
      <c r="C49" s="97" t="s">
        <v>121</v>
      </c>
      <c r="D49" s="95" t="s">
        <v>122</v>
      </c>
      <c r="E49" s="13" t="s">
        <v>533</v>
      </c>
      <c r="F49" s="13" t="s">
        <v>123</v>
      </c>
      <c r="G49" s="13"/>
      <c r="H49" s="13" t="s">
        <v>918</v>
      </c>
      <c r="I49" s="95">
        <v>60</v>
      </c>
      <c r="J49" s="79" t="s">
        <v>919</v>
      </c>
      <c r="K49" s="95" t="s">
        <v>701</v>
      </c>
      <c r="L49" s="135" t="s">
        <v>19</v>
      </c>
      <c r="M49" s="135" t="s">
        <v>19</v>
      </c>
      <c r="N49" s="118" t="s">
        <v>19</v>
      </c>
      <c r="O49" s="118" t="s">
        <v>19</v>
      </c>
      <c r="P49" s="118" t="s">
        <v>19</v>
      </c>
      <c r="Q49" s="148">
        <v>8.9999999999999993E-3</v>
      </c>
      <c r="R49" s="79">
        <v>8.6999999999999994E-3</v>
      </c>
      <c r="S49" s="116">
        <f t="shared" si="2"/>
        <v>3.3333333333333326E-2</v>
      </c>
      <c r="T49" s="148">
        <v>6.4000000000000003E-3</v>
      </c>
      <c r="U49" s="117">
        <f t="shared" si="3"/>
        <v>0.28888888888888881</v>
      </c>
      <c r="V49" s="13" t="s">
        <v>792</v>
      </c>
    </row>
    <row r="50" spans="1:29" ht="38.25" customHeight="1">
      <c r="A50" s="100" t="s">
        <v>311</v>
      </c>
      <c r="B50" s="6">
        <v>48</v>
      </c>
      <c r="C50" s="70" t="s">
        <v>135</v>
      </c>
      <c r="D50" s="95" t="s">
        <v>136</v>
      </c>
      <c r="E50" s="13" t="s">
        <v>537</v>
      </c>
      <c r="F50" s="13" t="s">
        <v>137</v>
      </c>
      <c r="G50" s="13"/>
      <c r="H50" s="13" t="s">
        <v>538</v>
      </c>
      <c r="I50" s="95">
        <v>60</v>
      </c>
      <c r="J50" s="79" t="s">
        <v>920</v>
      </c>
      <c r="K50" s="95" t="s">
        <v>629</v>
      </c>
      <c r="L50" s="25">
        <v>4302</v>
      </c>
      <c r="M50" s="128">
        <v>4732</v>
      </c>
      <c r="N50" s="116">
        <f>+(L50-M50)/L50</f>
        <v>-9.9953509995351006E-2</v>
      </c>
      <c r="O50" s="25">
        <v>3539</v>
      </c>
      <c r="P50" s="117">
        <f>+(L50-O50)/L50</f>
        <v>0.17735936773593677</v>
      </c>
      <c r="Q50" s="79">
        <v>172</v>
      </c>
      <c r="R50" s="79">
        <v>169</v>
      </c>
      <c r="S50" s="116">
        <f t="shared" si="2"/>
        <v>1.7441860465116279E-2</v>
      </c>
      <c r="T50" s="150">
        <v>131</v>
      </c>
      <c r="U50" s="117">
        <f t="shared" si="3"/>
        <v>0.23837209302325582</v>
      </c>
      <c r="V50" s="13" t="s">
        <v>361</v>
      </c>
    </row>
    <row r="51" spans="1:29" ht="38.25" customHeight="1">
      <c r="A51" s="100" t="s">
        <v>311</v>
      </c>
      <c r="B51" s="6">
        <v>49</v>
      </c>
      <c r="C51" s="70" t="s">
        <v>744</v>
      </c>
      <c r="D51" s="162" t="s">
        <v>125</v>
      </c>
      <c r="E51" s="121" t="s">
        <v>126</v>
      </c>
      <c r="F51" s="121" t="s">
        <v>762</v>
      </c>
      <c r="G51" s="121"/>
      <c r="H51" s="121"/>
      <c r="I51" s="162">
        <v>62</v>
      </c>
      <c r="J51" s="122" t="s">
        <v>127</v>
      </c>
      <c r="K51" s="162" t="s">
        <v>701</v>
      </c>
      <c r="L51" s="163" t="s">
        <v>19</v>
      </c>
      <c r="M51" s="163" t="s">
        <v>19</v>
      </c>
      <c r="N51" s="164" t="s">
        <v>19</v>
      </c>
      <c r="O51" s="164" t="s">
        <v>19</v>
      </c>
      <c r="P51" s="164" t="s">
        <v>19</v>
      </c>
      <c r="Q51" s="120">
        <v>2.64E-2</v>
      </c>
      <c r="R51" s="165">
        <v>2.5600000000000001E-2</v>
      </c>
      <c r="S51" s="166">
        <f>(Q51-R51)/Q51</f>
        <v>3.0303030303030252E-2</v>
      </c>
      <c r="T51" s="165">
        <v>2.486E-2</v>
      </c>
      <c r="U51" s="167">
        <f t="shared" si="3"/>
        <v>5.833333333333332E-2</v>
      </c>
      <c r="V51" s="121" t="s">
        <v>717</v>
      </c>
      <c r="W51" s="14"/>
    </row>
    <row r="52" spans="1:29" ht="72" customHeight="1">
      <c r="A52" s="100"/>
      <c r="B52" s="6">
        <v>50</v>
      </c>
      <c r="C52" s="121" t="s">
        <v>166</v>
      </c>
      <c r="D52" s="95" t="s">
        <v>167</v>
      </c>
      <c r="E52" s="13" t="s">
        <v>534</v>
      </c>
      <c r="F52" s="13" t="s">
        <v>536</v>
      </c>
      <c r="G52" s="13"/>
      <c r="H52" s="13" t="s">
        <v>535</v>
      </c>
      <c r="I52" s="95">
        <v>33</v>
      </c>
      <c r="J52" s="79" t="s">
        <v>168</v>
      </c>
      <c r="K52" s="95" t="s">
        <v>701</v>
      </c>
      <c r="L52" s="25">
        <v>883</v>
      </c>
      <c r="M52" s="135">
        <v>810</v>
      </c>
      <c r="N52" s="118" t="s">
        <v>19</v>
      </c>
      <c r="O52" s="25">
        <v>1541</v>
      </c>
      <c r="P52" s="117">
        <f t="shared" ref="P52:P58" si="4">+(L52-O52)/L52</f>
        <v>-0.74518686296715742</v>
      </c>
      <c r="Q52" s="118" t="s">
        <v>19</v>
      </c>
      <c r="R52" s="118" t="s">
        <v>19</v>
      </c>
      <c r="S52" s="118" t="s">
        <v>19</v>
      </c>
      <c r="T52" s="119" t="s">
        <v>19</v>
      </c>
      <c r="U52" s="118" t="s">
        <v>19</v>
      </c>
      <c r="V52" s="19" t="s">
        <v>797</v>
      </c>
    </row>
    <row r="53" spans="1:29" ht="38.25" customHeight="1">
      <c r="A53" s="100"/>
      <c r="B53" s="6">
        <v>51</v>
      </c>
      <c r="C53" s="121" t="s">
        <v>760</v>
      </c>
      <c r="D53" s="95" t="s">
        <v>761</v>
      </c>
      <c r="E53" s="13" t="s">
        <v>534</v>
      </c>
      <c r="F53" s="13"/>
      <c r="G53" s="13"/>
      <c r="H53" s="13"/>
      <c r="I53" s="95">
        <v>33</v>
      </c>
      <c r="J53" s="79" t="s">
        <v>168</v>
      </c>
      <c r="K53" s="95" t="s">
        <v>701</v>
      </c>
      <c r="L53" s="25">
        <v>316881</v>
      </c>
      <c r="M53" s="135" t="s">
        <v>19</v>
      </c>
      <c r="N53" s="118" t="s">
        <v>19</v>
      </c>
      <c r="O53" s="25">
        <v>490662</v>
      </c>
      <c r="P53" s="117">
        <f t="shared" si="4"/>
        <v>-0.54841091766309746</v>
      </c>
      <c r="Q53" s="168">
        <v>0.37</v>
      </c>
      <c r="R53" s="118" t="s">
        <v>19</v>
      </c>
      <c r="S53" s="118" t="s">
        <v>19</v>
      </c>
      <c r="T53" s="161">
        <v>0.47899999999999998</v>
      </c>
      <c r="U53" s="117">
        <f t="shared" ref="U53:U59" si="5">+(Q53-T53)/Q53</f>
        <v>-0.29459459459459458</v>
      </c>
      <c r="V53" s="19" t="s">
        <v>871</v>
      </c>
      <c r="W53" s="29"/>
    </row>
    <row r="54" spans="1:29" s="29" customFormat="1" ht="38.25" customHeight="1">
      <c r="A54" s="100"/>
      <c r="B54" s="6">
        <v>52</v>
      </c>
      <c r="C54" s="13" t="s">
        <v>156</v>
      </c>
      <c r="D54" s="95" t="s">
        <v>157</v>
      </c>
      <c r="E54" s="13" t="s">
        <v>158</v>
      </c>
      <c r="F54" s="13" t="s">
        <v>545</v>
      </c>
      <c r="G54" s="13"/>
      <c r="H54" s="13" t="s">
        <v>225</v>
      </c>
      <c r="I54" s="132">
        <v>9</v>
      </c>
      <c r="J54" s="79" t="s">
        <v>370</v>
      </c>
      <c r="K54" s="95" t="s">
        <v>701</v>
      </c>
      <c r="L54" s="25">
        <v>7335</v>
      </c>
      <c r="M54" s="25">
        <v>7115</v>
      </c>
      <c r="N54" s="116">
        <f>+(L54-M54)/L54</f>
        <v>2.9993183367416496E-2</v>
      </c>
      <c r="O54" s="25">
        <v>7321</v>
      </c>
      <c r="P54" s="117">
        <f t="shared" si="4"/>
        <v>1.9086571233810498E-3</v>
      </c>
      <c r="Q54" s="154">
        <v>80.3</v>
      </c>
      <c r="R54" s="79">
        <v>77.89</v>
      </c>
      <c r="S54" s="116">
        <f>+(Q54-R54)/Q54</f>
        <v>3.0012453300124493E-2</v>
      </c>
      <c r="T54" s="154">
        <v>79.87</v>
      </c>
      <c r="U54" s="117">
        <f t="shared" si="5"/>
        <v>5.3549190535490988E-3</v>
      </c>
      <c r="V54" s="13" t="s">
        <v>698</v>
      </c>
      <c r="W54"/>
      <c r="X54"/>
      <c r="Y54"/>
      <c r="Z54"/>
      <c r="AA54"/>
      <c r="AB54"/>
      <c r="AC54"/>
    </row>
    <row r="55" spans="1:29" ht="38.25" customHeight="1">
      <c r="A55" s="100"/>
      <c r="B55" s="6">
        <v>53</v>
      </c>
      <c r="C55" s="121" t="s">
        <v>252</v>
      </c>
      <c r="D55" s="95" t="s">
        <v>253</v>
      </c>
      <c r="E55" s="13" t="s">
        <v>589</v>
      </c>
      <c r="F55" s="13" t="s">
        <v>588</v>
      </c>
      <c r="G55" s="13"/>
      <c r="H55" s="13" t="s">
        <v>587</v>
      </c>
      <c r="I55" s="132">
        <v>9</v>
      </c>
      <c r="J55" s="79" t="s">
        <v>403</v>
      </c>
      <c r="K55" s="95" t="s">
        <v>701</v>
      </c>
      <c r="L55" s="25">
        <v>4443.5</v>
      </c>
      <c r="M55" s="128">
        <v>3994.7</v>
      </c>
      <c r="N55" s="116">
        <f>+(L55-M55)/L55</f>
        <v>0.10100146281084735</v>
      </c>
      <c r="O55" s="25">
        <v>6775.2</v>
      </c>
      <c r="P55" s="117">
        <f t="shared" si="4"/>
        <v>-0.52474400810172162</v>
      </c>
      <c r="Q55" s="118">
        <v>69.59</v>
      </c>
      <c r="R55" s="118">
        <v>48.1</v>
      </c>
      <c r="S55" s="116">
        <f>+(Q55-R55)/Q55</f>
        <v>0.30880873688748384</v>
      </c>
      <c r="T55" s="119">
        <v>84.04</v>
      </c>
      <c r="U55" s="117">
        <f t="shared" si="5"/>
        <v>-0.20764477654835467</v>
      </c>
      <c r="V55" s="19" t="s">
        <v>252</v>
      </c>
    </row>
    <row r="56" spans="1:29" ht="38.25" customHeight="1">
      <c r="A56" s="127"/>
      <c r="B56" s="6">
        <v>54</v>
      </c>
      <c r="C56" s="121" t="s">
        <v>921</v>
      </c>
      <c r="D56" s="95" t="s">
        <v>548</v>
      </c>
      <c r="E56" s="13" t="s">
        <v>549</v>
      </c>
      <c r="F56" s="13" t="s">
        <v>256</v>
      </c>
      <c r="G56" s="13" t="s">
        <v>257</v>
      </c>
      <c r="H56" s="13" t="s">
        <v>258</v>
      </c>
      <c r="I56" s="132">
        <v>9</v>
      </c>
      <c r="J56" s="79" t="s">
        <v>460</v>
      </c>
      <c r="K56" s="95" t="s">
        <v>701</v>
      </c>
      <c r="L56" s="134">
        <v>18284</v>
      </c>
      <c r="M56" s="135" t="s">
        <v>19</v>
      </c>
      <c r="N56" s="118" t="s">
        <v>19</v>
      </c>
      <c r="O56" s="134">
        <v>18859</v>
      </c>
      <c r="P56" s="117">
        <f t="shared" si="4"/>
        <v>-3.1448260774447602E-2</v>
      </c>
      <c r="Q56" s="25">
        <v>538.70000000000005</v>
      </c>
      <c r="R56" s="169">
        <v>522.5</v>
      </c>
      <c r="S56" s="116">
        <f>+(Q56-R56)/Q56</f>
        <v>3.007239651011703E-2</v>
      </c>
      <c r="T56" s="25">
        <v>565</v>
      </c>
      <c r="U56" s="117">
        <f t="shared" si="5"/>
        <v>-4.8821236309634218E-2</v>
      </c>
      <c r="V56" s="146" t="s">
        <v>892</v>
      </c>
    </row>
    <row r="57" spans="1:29" ht="38.25" customHeight="1">
      <c r="A57" s="100"/>
      <c r="B57" s="6">
        <v>55</v>
      </c>
      <c r="C57" s="121" t="s">
        <v>922</v>
      </c>
      <c r="D57" s="95" t="s">
        <v>261</v>
      </c>
      <c r="E57" s="13" t="s">
        <v>513</v>
      </c>
      <c r="F57" s="13" t="s">
        <v>511</v>
      </c>
      <c r="G57" s="13"/>
      <c r="H57" s="13" t="s">
        <v>512</v>
      </c>
      <c r="I57" s="132">
        <v>9</v>
      </c>
      <c r="J57" s="79" t="s">
        <v>262</v>
      </c>
      <c r="K57" s="95" t="s">
        <v>701</v>
      </c>
      <c r="L57" s="25">
        <v>4098</v>
      </c>
      <c r="M57" s="25">
        <v>3975</v>
      </c>
      <c r="N57" s="116">
        <f>+(L57-M57)/L57</f>
        <v>3.0014641288433383E-2</v>
      </c>
      <c r="O57" s="25">
        <v>4451</v>
      </c>
      <c r="P57" s="117">
        <f t="shared" si="4"/>
        <v>-8.6139580283064912E-2</v>
      </c>
      <c r="Q57" s="151">
        <v>108.3</v>
      </c>
      <c r="R57" s="55">
        <v>105</v>
      </c>
      <c r="S57" s="116">
        <v>0.03</v>
      </c>
      <c r="T57" s="170">
        <v>111.5</v>
      </c>
      <c r="U57" s="117">
        <f t="shared" si="5"/>
        <v>-2.9547553093259491E-2</v>
      </c>
      <c r="V57" s="147" t="s">
        <v>893</v>
      </c>
      <c r="X57" s="1"/>
      <c r="Y57" s="1"/>
      <c r="Z57" s="1"/>
      <c r="AA57" s="1"/>
      <c r="AB57" s="1"/>
      <c r="AC57" s="1"/>
    </row>
    <row r="58" spans="1:29" ht="66" customHeight="1">
      <c r="A58" s="100"/>
      <c r="B58" s="6">
        <v>56</v>
      </c>
      <c r="C58" s="121" t="s">
        <v>468</v>
      </c>
      <c r="D58" s="95" t="s">
        <v>565</v>
      </c>
      <c r="E58" s="13" t="s">
        <v>566</v>
      </c>
      <c r="F58" s="13" t="s">
        <v>567</v>
      </c>
      <c r="G58" s="13" t="s">
        <v>568</v>
      </c>
      <c r="H58" s="13" t="s">
        <v>569</v>
      </c>
      <c r="I58" s="132">
        <v>9</v>
      </c>
      <c r="J58" s="79" t="s">
        <v>469</v>
      </c>
      <c r="K58" s="95" t="s">
        <v>701</v>
      </c>
      <c r="L58" s="171">
        <v>7244</v>
      </c>
      <c r="M58" s="171">
        <v>7752</v>
      </c>
      <c r="N58" s="116">
        <f>+(L58-M58)/L58</f>
        <v>-7.0127001656543342E-2</v>
      </c>
      <c r="O58" s="171">
        <v>8042.6</v>
      </c>
      <c r="P58" s="117">
        <f t="shared" si="4"/>
        <v>-0.11024295969077863</v>
      </c>
      <c r="Q58" s="154">
        <v>20.73</v>
      </c>
      <c r="R58" s="101">
        <v>20.010000000000002</v>
      </c>
      <c r="S58" s="116">
        <f>+(Q58-R58)/Q58</f>
        <v>3.4732272069464491E-2</v>
      </c>
      <c r="T58" s="154">
        <v>35.700000000000003</v>
      </c>
      <c r="U58" s="117">
        <f t="shared" si="5"/>
        <v>-0.72214182344428379</v>
      </c>
      <c r="V58" s="147" t="s">
        <v>894</v>
      </c>
    </row>
    <row r="59" spans="1:29" ht="38.25" customHeight="1">
      <c r="A59" s="100"/>
      <c r="B59" s="6">
        <v>57</v>
      </c>
      <c r="C59" s="121" t="s">
        <v>407</v>
      </c>
      <c r="D59" s="95" t="s">
        <v>198</v>
      </c>
      <c r="E59" s="13" t="s">
        <v>408</v>
      </c>
      <c r="F59" s="13" t="s">
        <v>223</v>
      </c>
      <c r="G59" s="13" t="s">
        <v>198</v>
      </c>
      <c r="H59" s="13" t="s">
        <v>408</v>
      </c>
      <c r="I59" s="95">
        <v>10</v>
      </c>
      <c r="J59" s="79" t="s">
        <v>224</v>
      </c>
      <c r="K59" s="95" t="s">
        <v>701</v>
      </c>
      <c r="L59" s="135" t="s">
        <v>19</v>
      </c>
      <c r="M59" s="135" t="s">
        <v>19</v>
      </c>
      <c r="N59" s="118" t="s">
        <v>19</v>
      </c>
      <c r="O59" s="118" t="s">
        <v>19</v>
      </c>
      <c r="P59" s="118" t="s">
        <v>19</v>
      </c>
      <c r="Q59" s="129">
        <v>0.51500000000000001</v>
      </c>
      <c r="R59" s="79">
        <v>0.5</v>
      </c>
      <c r="S59" s="116">
        <f>+(Q59-R59)/Q59</f>
        <v>2.9126213592233035E-2</v>
      </c>
      <c r="T59" s="129">
        <v>0.53300000000000003</v>
      </c>
      <c r="U59" s="117">
        <f t="shared" si="5"/>
        <v>-3.4951456310679641E-2</v>
      </c>
      <c r="V59" s="147" t="s">
        <v>831</v>
      </c>
      <c r="W59" s="14"/>
    </row>
    <row r="60" spans="1:29" ht="38.25" customHeight="1">
      <c r="A60" s="127"/>
      <c r="B60" s="6">
        <v>58</v>
      </c>
      <c r="C60" s="121" t="s">
        <v>764</v>
      </c>
      <c r="D60" s="95" t="s">
        <v>211</v>
      </c>
      <c r="E60" s="13" t="s">
        <v>765</v>
      </c>
      <c r="F60" s="13" t="s">
        <v>500</v>
      </c>
      <c r="G60" s="13" t="s">
        <v>211</v>
      </c>
      <c r="H60" s="13" t="s">
        <v>439</v>
      </c>
      <c r="I60" s="95">
        <v>16</v>
      </c>
      <c r="J60" s="79" t="s">
        <v>404</v>
      </c>
      <c r="K60" s="95" t="s">
        <v>644</v>
      </c>
      <c r="L60" s="25">
        <v>16083</v>
      </c>
      <c r="M60" s="25">
        <v>15923</v>
      </c>
      <c r="N60" s="116">
        <f>+(L60-M60)/L60</f>
        <v>9.9483927128023383E-3</v>
      </c>
      <c r="O60" s="25">
        <v>16825</v>
      </c>
      <c r="P60" s="117">
        <f>+(L60-O60)/L60</f>
        <v>-4.6135671205620843E-2</v>
      </c>
      <c r="Q60" s="118" t="s">
        <v>19</v>
      </c>
      <c r="R60" s="118" t="s">
        <v>19</v>
      </c>
      <c r="S60" s="118" t="s">
        <v>19</v>
      </c>
      <c r="T60" s="119" t="s">
        <v>19</v>
      </c>
      <c r="U60" s="118" t="s">
        <v>19</v>
      </c>
      <c r="V60" s="147" t="s">
        <v>830</v>
      </c>
      <c r="W60" s="29"/>
    </row>
    <row r="61" spans="1:29" ht="38.25" customHeight="1">
      <c r="A61" s="127"/>
      <c r="B61" s="6">
        <v>59</v>
      </c>
      <c r="C61" s="121" t="s">
        <v>923</v>
      </c>
      <c r="D61" s="95" t="s">
        <v>213</v>
      </c>
      <c r="E61" s="13" t="s">
        <v>491</v>
      </c>
      <c r="F61" s="13" t="s">
        <v>214</v>
      </c>
      <c r="G61" s="13" t="s">
        <v>215</v>
      </c>
      <c r="H61" s="13" t="s">
        <v>216</v>
      </c>
      <c r="I61" s="95">
        <v>16</v>
      </c>
      <c r="J61" s="79" t="s">
        <v>217</v>
      </c>
      <c r="K61" s="95" t="s">
        <v>701</v>
      </c>
      <c r="L61" s="25">
        <v>173079</v>
      </c>
      <c r="M61" s="128">
        <v>167887</v>
      </c>
      <c r="N61" s="116">
        <f>+(L61-M61)/L61</f>
        <v>2.9997862247875248E-2</v>
      </c>
      <c r="O61" s="25">
        <v>189651</v>
      </c>
      <c r="P61" s="117">
        <f>+(L61-O61)/L61</f>
        <v>-9.5748184355121072E-2</v>
      </c>
      <c r="Q61" s="118" t="s">
        <v>19</v>
      </c>
      <c r="R61" s="118" t="s">
        <v>19</v>
      </c>
      <c r="S61" s="118" t="s">
        <v>19</v>
      </c>
      <c r="T61" s="119" t="s">
        <v>19</v>
      </c>
      <c r="U61" s="118" t="s">
        <v>19</v>
      </c>
      <c r="V61" s="147" t="s">
        <v>895</v>
      </c>
      <c r="X61" s="29"/>
      <c r="Y61" s="29"/>
      <c r="Z61" s="29"/>
      <c r="AA61" s="29"/>
      <c r="AB61" s="29"/>
      <c r="AC61" s="29"/>
    </row>
    <row r="62" spans="1:29" ht="66" customHeight="1">
      <c r="A62" s="127"/>
      <c r="B62" s="6">
        <v>60</v>
      </c>
      <c r="C62" s="121" t="s">
        <v>442</v>
      </c>
      <c r="D62" s="95" t="s">
        <v>185</v>
      </c>
      <c r="E62" s="13" t="s">
        <v>186</v>
      </c>
      <c r="F62" s="13"/>
      <c r="G62" s="13"/>
      <c r="H62" s="13"/>
      <c r="I62" s="95">
        <v>21</v>
      </c>
      <c r="J62" s="79" t="s">
        <v>187</v>
      </c>
      <c r="K62" s="95" t="s">
        <v>701</v>
      </c>
      <c r="L62" s="25">
        <v>8572</v>
      </c>
      <c r="M62" s="25">
        <v>8318</v>
      </c>
      <c r="N62" s="116">
        <f>+(L62-M62)/L62</f>
        <v>2.9631357909472703E-2</v>
      </c>
      <c r="O62" s="25">
        <v>10169</v>
      </c>
      <c r="P62" s="117">
        <f>+(L62-O62)/L62</f>
        <v>-0.18630424638357443</v>
      </c>
      <c r="Q62" s="79">
        <v>0.48399999999999999</v>
      </c>
      <c r="R62" s="172">
        <v>0.47</v>
      </c>
      <c r="S62" s="116">
        <f t="shared" ref="S62:S68" si="6">+(Q62-R62)/Q62</f>
        <v>2.8925619834710769E-2</v>
      </c>
      <c r="T62" s="172">
        <v>0.48799999999999999</v>
      </c>
      <c r="U62" s="117">
        <f t="shared" ref="U62:U68" si="7">+(Q62-T62)/Q62</f>
        <v>-8.2644628099173625E-3</v>
      </c>
      <c r="V62" s="147" t="s">
        <v>672</v>
      </c>
    </row>
    <row r="63" spans="1:29" ht="38.25" customHeight="1">
      <c r="A63" s="100"/>
      <c r="B63" s="6">
        <v>61</v>
      </c>
      <c r="C63" s="121" t="s">
        <v>924</v>
      </c>
      <c r="D63" s="95" t="s">
        <v>82</v>
      </c>
      <c r="E63" s="13" t="s">
        <v>518</v>
      </c>
      <c r="F63" s="13" t="s">
        <v>76</v>
      </c>
      <c r="G63" s="13" t="s">
        <v>83</v>
      </c>
      <c r="H63" s="13" t="s">
        <v>84</v>
      </c>
      <c r="I63" s="95">
        <v>22</v>
      </c>
      <c r="J63" s="79" t="s">
        <v>351</v>
      </c>
      <c r="K63" s="95" t="s">
        <v>777</v>
      </c>
      <c r="L63" s="135">
        <v>6659</v>
      </c>
      <c r="M63" s="171">
        <v>6525</v>
      </c>
      <c r="N63" s="116">
        <f>+(L63-M63)/L63</f>
        <v>2.0123141612854781E-2</v>
      </c>
      <c r="O63" s="171">
        <v>7288</v>
      </c>
      <c r="P63" s="117">
        <f>+(L63-O63)/L63</f>
        <v>-9.4458627421534769E-2</v>
      </c>
      <c r="Q63" s="79">
        <v>158.80000000000001</v>
      </c>
      <c r="R63" s="79">
        <v>155.6</v>
      </c>
      <c r="S63" s="116">
        <f t="shared" si="6"/>
        <v>2.0151133501259553E-2</v>
      </c>
      <c r="T63" s="25">
        <v>169.7</v>
      </c>
      <c r="U63" s="117">
        <f t="shared" si="7"/>
        <v>-6.8639798488664833E-2</v>
      </c>
      <c r="V63" s="147" t="s">
        <v>896</v>
      </c>
    </row>
    <row r="64" spans="1:29" ht="38.25" customHeight="1">
      <c r="A64" s="210"/>
      <c r="B64" s="198">
        <v>62</v>
      </c>
      <c r="C64" s="200" t="s">
        <v>451</v>
      </c>
      <c r="D64" s="206" t="s">
        <v>523</v>
      </c>
      <c r="E64" s="202" t="s">
        <v>452</v>
      </c>
      <c r="F64" s="202"/>
      <c r="G64" s="202"/>
      <c r="H64" s="202"/>
      <c r="I64" s="208">
        <v>24</v>
      </c>
      <c r="J64" s="204" t="s">
        <v>453</v>
      </c>
      <c r="K64" s="206" t="s">
        <v>732</v>
      </c>
      <c r="L64" s="135" t="s">
        <v>19</v>
      </c>
      <c r="M64" s="135" t="s">
        <v>19</v>
      </c>
      <c r="N64" s="118" t="s">
        <v>19</v>
      </c>
      <c r="O64" s="118" t="s">
        <v>19</v>
      </c>
      <c r="P64" s="173" t="s">
        <v>454</v>
      </c>
      <c r="Q64" s="79">
        <v>0.12230000000000001</v>
      </c>
      <c r="R64" s="79">
        <v>0.1187</v>
      </c>
      <c r="S64" s="116">
        <f t="shared" si="6"/>
        <v>2.9435813573180751E-2</v>
      </c>
      <c r="T64" s="148">
        <v>0.1305</v>
      </c>
      <c r="U64" s="117">
        <f t="shared" si="7"/>
        <v>-6.7048242027800478E-2</v>
      </c>
      <c r="V64" s="211" t="s">
        <v>897</v>
      </c>
    </row>
    <row r="65" spans="1:29" ht="38.25" customHeight="1">
      <c r="A65" s="210"/>
      <c r="B65" s="199"/>
      <c r="C65" s="201"/>
      <c r="D65" s="207"/>
      <c r="E65" s="203"/>
      <c r="F65" s="203"/>
      <c r="G65" s="203"/>
      <c r="H65" s="203"/>
      <c r="I65" s="209"/>
      <c r="J65" s="205"/>
      <c r="K65" s="207"/>
      <c r="L65" s="135" t="s">
        <v>19</v>
      </c>
      <c r="M65" s="135" t="s">
        <v>19</v>
      </c>
      <c r="N65" s="118" t="s">
        <v>19</v>
      </c>
      <c r="O65" s="118" t="s">
        <v>19</v>
      </c>
      <c r="P65" s="173" t="s">
        <v>455</v>
      </c>
      <c r="Q65" s="79">
        <v>3.8999999999999998E-3</v>
      </c>
      <c r="R65" s="159">
        <v>3.8E-3</v>
      </c>
      <c r="S65" s="116">
        <f t="shared" si="6"/>
        <v>2.5641025641025599E-2</v>
      </c>
      <c r="T65" s="148">
        <v>4.1000000000000003E-3</v>
      </c>
      <c r="U65" s="117">
        <f t="shared" si="7"/>
        <v>-5.1282051282051419E-2</v>
      </c>
      <c r="V65" s="212"/>
    </row>
    <row r="66" spans="1:29" ht="38.25" customHeight="1">
      <c r="A66" s="127"/>
      <c r="B66" s="6">
        <v>63</v>
      </c>
      <c r="C66" s="121" t="s">
        <v>358</v>
      </c>
      <c r="D66" s="95" t="s">
        <v>74</v>
      </c>
      <c r="E66" s="13" t="s">
        <v>75</v>
      </c>
      <c r="F66" s="13" t="s">
        <v>236</v>
      </c>
      <c r="G66" s="13" t="s">
        <v>74</v>
      </c>
      <c r="H66" s="13" t="s">
        <v>539</v>
      </c>
      <c r="I66" s="95">
        <v>28</v>
      </c>
      <c r="J66" s="79" t="s">
        <v>359</v>
      </c>
      <c r="K66" s="95" t="s">
        <v>701</v>
      </c>
      <c r="L66" s="25">
        <v>89000</v>
      </c>
      <c r="M66" s="128">
        <v>89000</v>
      </c>
      <c r="N66" s="116">
        <f>+(L66-M66)/L66</f>
        <v>0</v>
      </c>
      <c r="O66" s="25">
        <v>111000</v>
      </c>
      <c r="P66" s="117">
        <f>+(L66-O66)/L66</f>
        <v>-0.24719101123595505</v>
      </c>
      <c r="Q66" s="79">
        <v>3.62</v>
      </c>
      <c r="R66" s="79">
        <v>3.59</v>
      </c>
      <c r="S66" s="116">
        <f t="shared" si="6"/>
        <v>8.2872928176796271E-3</v>
      </c>
      <c r="T66" s="154">
        <v>3.71</v>
      </c>
      <c r="U66" s="117">
        <f t="shared" si="7"/>
        <v>-2.4861878453038635E-2</v>
      </c>
      <c r="V66" s="13" t="s">
        <v>664</v>
      </c>
      <c r="W66" s="14"/>
    </row>
    <row r="67" spans="1:29" ht="38.25" customHeight="1">
      <c r="A67" s="127"/>
      <c r="B67" s="6">
        <v>64</v>
      </c>
      <c r="C67" s="121" t="s">
        <v>925</v>
      </c>
      <c r="D67" s="95" t="s">
        <v>209</v>
      </c>
      <c r="E67" s="13" t="s">
        <v>544</v>
      </c>
      <c r="F67" s="13" t="s">
        <v>210</v>
      </c>
      <c r="G67" s="13" t="s">
        <v>211</v>
      </c>
      <c r="H67" s="13" t="s">
        <v>212</v>
      </c>
      <c r="I67" s="95">
        <v>28</v>
      </c>
      <c r="J67" s="79" t="s">
        <v>397</v>
      </c>
      <c r="K67" s="95" t="s">
        <v>701</v>
      </c>
      <c r="L67" s="135" t="s">
        <v>19</v>
      </c>
      <c r="M67" s="135" t="s">
        <v>19</v>
      </c>
      <c r="N67" s="118" t="s">
        <v>19</v>
      </c>
      <c r="O67" s="118" t="s">
        <v>19</v>
      </c>
      <c r="P67" s="118" t="s">
        <v>19</v>
      </c>
      <c r="Q67" s="151">
        <v>2.6200000000000001E-2</v>
      </c>
      <c r="R67" s="151">
        <v>2.5399999999999999E-2</v>
      </c>
      <c r="S67" s="116">
        <f t="shared" si="6"/>
        <v>3.0534351145038247E-2</v>
      </c>
      <c r="T67" s="148">
        <v>2.5700000000000001E-2</v>
      </c>
      <c r="U67" s="117">
        <f t="shared" si="7"/>
        <v>1.9083969465648873E-2</v>
      </c>
      <c r="V67" s="76" t="s">
        <v>456</v>
      </c>
    </row>
    <row r="68" spans="1:29" ht="37.5" customHeight="1">
      <c r="A68" s="127"/>
      <c r="B68" s="6">
        <v>65</v>
      </c>
      <c r="C68" s="121" t="s">
        <v>530</v>
      </c>
      <c r="D68" s="95" t="s">
        <v>300</v>
      </c>
      <c r="E68" s="13" t="s">
        <v>441</v>
      </c>
      <c r="F68" s="13"/>
      <c r="G68" s="13"/>
      <c r="H68" s="13"/>
      <c r="I68" s="95">
        <v>28</v>
      </c>
      <c r="J68" s="79" t="s">
        <v>405</v>
      </c>
      <c r="K68" s="95" t="s">
        <v>701</v>
      </c>
      <c r="L68" s="25">
        <v>3292</v>
      </c>
      <c r="M68" s="128">
        <v>3193</v>
      </c>
      <c r="N68" s="116">
        <f>+(L68-M68)/L68</f>
        <v>3.0072904009720534E-2</v>
      </c>
      <c r="O68" s="25">
        <v>3567</v>
      </c>
      <c r="P68" s="117">
        <f t="shared" ref="P68:P73" si="8">+(L68-O68)/L68</f>
        <v>-8.3535844471445936E-2</v>
      </c>
      <c r="Q68" s="79">
        <v>65.900000000000006</v>
      </c>
      <c r="R68" s="79">
        <v>63.9</v>
      </c>
      <c r="S68" s="116">
        <f t="shared" si="6"/>
        <v>3.0349013657056251E-2</v>
      </c>
      <c r="T68" s="25">
        <v>64</v>
      </c>
      <c r="U68" s="117">
        <f t="shared" si="7"/>
        <v>2.8831562974203421E-2</v>
      </c>
      <c r="V68" s="13" t="s">
        <v>898</v>
      </c>
    </row>
    <row r="69" spans="1:29" ht="37.5" customHeight="1">
      <c r="A69" s="100"/>
      <c r="B69" s="6">
        <v>66</v>
      </c>
      <c r="C69" s="121" t="s">
        <v>926</v>
      </c>
      <c r="D69" s="95" t="s">
        <v>504</v>
      </c>
      <c r="E69" s="13" t="s">
        <v>505</v>
      </c>
      <c r="F69" s="13" t="s">
        <v>501</v>
      </c>
      <c r="G69" s="13" t="s">
        <v>502</v>
      </c>
      <c r="H69" s="13" t="s">
        <v>503</v>
      </c>
      <c r="I69" s="95">
        <v>28</v>
      </c>
      <c r="J69" s="79" t="s">
        <v>436</v>
      </c>
      <c r="K69" s="95" t="s">
        <v>701</v>
      </c>
      <c r="L69" s="25">
        <v>2691</v>
      </c>
      <c r="M69" s="25">
        <v>2610</v>
      </c>
      <c r="N69" s="116">
        <f>+(L69-M69)/L69</f>
        <v>3.0100334448160536E-2</v>
      </c>
      <c r="O69" s="25">
        <v>3066</v>
      </c>
      <c r="P69" s="117">
        <f t="shared" si="8"/>
        <v>-0.13935340022296544</v>
      </c>
      <c r="Q69" s="118" t="s">
        <v>19</v>
      </c>
      <c r="R69" s="118" t="s">
        <v>19</v>
      </c>
      <c r="S69" s="118" t="s">
        <v>19</v>
      </c>
      <c r="T69" s="119" t="s">
        <v>19</v>
      </c>
      <c r="U69" s="118" t="s">
        <v>19</v>
      </c>
      <c r="V69" s="13" t="s">
        <v>867</v>
      </c>
    </row>
    <row r="70" spans="1:29" ht="38.25" customHeight="1">
      <c r="A70" s="127"/>
      <c r="B70" s="6">
        <v>67</v>
      </c>
      <c r="C70" s="121" t="s">
        <v>927</v>
      </c>
      <c r="D70" s="95" t="s">
        <v>496</v>
      </c>
      <c r="E70" s="13" t="s">
        <v>497</v>
      </c>
      <c r="F70" s="13" t="s">
        <v>236</v>
      </c>
      <c r="G70" s="13" t="s">
        <v>237</v>
      </c>
      <c r="H70" s="13" t="s">
        <v>238</v>
      </c>
      <c r="I70" s="95">
        <v>29</v>
      </c>
      <c r="J70" s="79" t="s">
        <v>239</v>
      </c>
      <c r="K70" s="95" t="s">
        <v>701</v>
      </c>
      <c r="L70" s="25">
        <v>5069</v>
      </c>
      <c r="M70" s="25">
        <v>4790</v>
      </c>
      <c r="N70" s="116">
        <f>+(L70-M70)/L70</f>
        <v>5.504044190175577E-2</v>
      </c>
      <c r="O70" s="25">
        <v>5149</v>
      </c>
      <c r="P70" s="117">
        <f t="shared" si="8"/>
        <v>-1.5782205563227462E-2</v>
      </c>
      <c r="Q70" s="79">
        <v>21.6</v>
      </c>
      <c r="R70" s="79">
        <v>21.1</v>
      </c>
      <c r="S70" s="116">
        <f t="shared" ref="S70:S79" si="9">+(Q70-R70)/Q70</f>
        <v>2.3148148148148147E-2</v>
      </c>
      <c r="T70" s="25">
        <v>22.6</v>
      </c>
      <c r="U70" s="117">
        <f t="shared" ref="U70:U79" si="10">+(Q70-T70)/Q70</f>
        <v>-4.6296296296296294E-2</v>
      </c>
      <c r="V70" s="13" t="s">
        <v>662</v>
      </c>
    </row>
    <row r="71" spans="1:29" ht="38.25" customHeight="1">
      <c r="A71" s="127"/>
      <c r="B71" s="6">
        <v>68</v>
      </c>
      <c r="C71" s="121" t="s">
        <v>396</v>
      </c>
      <c r="D71" s="95" t="s">
        <v>291</v>
      </c>
      <c r="E71" s="13" t="s">
        <v>292</v>
      </c>
      <c r="F71" s="13" t="s">
        <v>293</v>
      </c>
      <c r="G71" s="13" t="s">
        <v>291</v>
      </c>
      <c r="H71" s="13" t="s">
        <v>294</v>
      </c>
      <c r="I71" s="95">
        <v>29</v>
      </c>
      <c r="J71" s="79" t="s">
        <v>295</v>
      </c>
      <c r="K71" s="95" t="s">
        <v>701</v>
      </c>
      <c r="L71" s="25">
        <v>3939</v>
      </c>
      <c r="M71" s="25">
        <v>3656</v>
      </c>
      <c r="N71" s="116">
        <f>+(L71-M71)/L71</f>
        <v>7.1845646103071842E-2</v>
      </c>
      <c r="O71" s="25">
        <v>3842</v>
      </c>
      <c r="P71" s="117">
        <f t="shared" si="8"/>
        <v>2.4625539477024627E-2</v>
      </c>
      <c r="Q71" s="154">
        <v>11.25</v>
      </c>
      <c r="R71" s="79">
        <v>10.91</v>
      </c>
      <c r="S71" s="116">
        <f t="shared" si="9"/>
        <v>3.0222222222222209E-2</v>
      </c>
      <c r="T71" s="154">
        <v>12.7</v>
      </c>
      <c r="U71" s="117">
        <f t="shared" si="10"/>
        <v>-0.12888888888888883</v>
      </c>
      <c r="V71" s="13" t="s">
        <v>736</v>
      </c>
    </row>
    <row r="72" spans="1:29" ht="38.25" customHeight="1">
      <c r="A72" s="100"/>
      <c r="B72" s="6">
        <v>69</v>
      </c>
      <c r="C72" s="121" t="s">
        <v>462</v>
      </c>
      <c r="D72" s="95" t="s">
        <v>245</v>
      </c>
      <c r="E72" s="13" t="s">
        <v>246</v>
      </c>
      <c r="F72" s="13"/>
      <c r="G72" s="13"/>
      <c r="H72" s="13"/>
      <c r="I72" s="95">
        <v>30</v>
      </c>
      <c r="J72" s="79" t="s">
        <v>550</v>
      </c>
      <c r="K72" s="95" t="s">
        <v>701</v>
      </c>
      <c r="L72" s="25">
        <v>2265</v>
      </c>
      <c r="M72" s="128">
        <v>2197</v>
      </c>
      <c r="N72" s="116">
        <f>+(L72-M72)/L72</f>
        <v>3.0022075055187638E-2</v>
      </c>
      <c r="O72" s="25">
        <v>3018</v>
      </c>
      <c r="P72" s="117">
        <f t="shared" si="8"/>
        <v>-0.33245033112582784</v>
      </c>
      <c r="Q72" s="174">
        <v>5.0410000000000003E-3</v>
      </c>
      <c r="R72" s="79">
        <v>4.8890000000000001E-3</v>
      </c>
      <c r="S72" s="116">
        <f t="shared" si="9"/>
        <v>3.0152747470739975E-2</v>
      </c>
      <c r="T72" s="174">
        <v>6.5929999999999999E-3</v>
      </c>
      <c r="U72" s="117">
        <f t="shared" si="10"/>
        <v>-0.30787542154334446</v>
      </c>
      <c r="V72" s="13" t="s">
        <v>899</v>
      </c>
    </row>
    <row r="73" spans="1:29" ht="38.25" customHeight="1">
      <c r="A73" s="127"/>
      <c r="B73" s="6">
        <v>70</v>
      </c>
      <c r="C73" s="121" t="s">
        <v>356</v>
      </c>
      <c r="D73" s="95" t="s">
        <v>191</v>
      </c>
      <c r="E73" s="13" t="s">
        <v>192</v>
      </c>
      <c r="F73" s="13"/>
      <c r="G73" s="13"/>
      <c r="H73" s="13"/>
      <c r="I73" s="6">
        <v>31</v>
      </c>
      <c r="J73" s="13" t="s">
        <v>357</v>
      </c>
      <c r="K73" s="95" t="s">
        <v>701</v>
      </c>
      <c r="L73" s="175">
        <v>21008</v>
      </c>
      <c r="M73" s="176" t="s">
        <v>19</v>
      </c>
      <c r="N73" s="177" t="s">
        <v>19</v>
      </c>
      <c r="O73" s="25">
        <v>18247</v>
      </c>
      <c r="P73" s="117">
        <f t="shared" si="8"/>
        <v>0.13142612338156892</v>
      </c>
      <c r="Q73" s="178">
        <v>170.8</v>
      </c>
      <c r="R73" s="179">
        <v>165.7</v>
      </c>
      <c r="S73" s="116">
        <f t="shared" si="9"/>
        <v>2.9859484777517695E-2</v>
      </c>
      <c r="T73" s="25">
        <v>207.6</v>
      </c>
      <c r="U73" s="117">
        <f t="shared" si="10"/>
        <v>-0.21545667447306779</v>
      </c>
      <c r="V73" s="13" t="s">
        <v>802</v>
      </c>
      <c r="X73" s="14"/>
      <c r="Y73" s="14"/>
      <c r="Z73" s="14"/>
      <c r="AA73" s="14"/>
      <c r="AB73" s="14"/>
      <c r="AC73" s="14"/>
    </row>
    <row r="74" spans="1:29" ht="66" customHeight="1">
      <c r="A74" s="127"/>
      <c r="B74" s="6">
        <v>71</v>
      </c>
      <c r="C74" s="121" t="s">
        <v>928</v>
      </c>
      <c r="D74" s="95" t="s">
        <v>584</v>
      </c>
      <c r="E74" s="13" t="s">
        <v>585</v>
      </c>
      <c r="F74" s="13" t="s">
        <v>290</v>
      </c>
      <c r="G74" s="13"/>
      <c r="H74" s="13" t="s">
        <v>586</v>
      </c>
      <c r="I74" s="95">
        <v>31</v>
      </c>
      <c r="J74" s="79" t="s">
        <v>929</v>
      </c>
      <c r="K74" s="95" t="s">
        <v>701</v>
      </c>
      <c r="L74" s="135" t="s">
        <v>19</v>
      </c>
      <c r="M74" s="135" t="s">
        <v>19</v>
      </c>
      <c r="N74" s="118" t="s">
        <v>19</v>
      </c>
      <c r="O74" s="118" t="s">
        <v>19</v>
      </c>
      <c r="P74" s="118" t="s">
        <v>19</v>
      </c>
      <c r="Q74" s="180">
        <v>4.4249999999999998</v>
      </c>
      <c r="R74" s="79">
        <v>4.2919999999999998</v>
      </c>
      <c r="S74" s="117">
        <f t="shared" si="9"/>
        <v>3.0056497175141247E-2</v>
      </c>
      <c r="T74" s="180">
        <v>4.383</v>
      </c>
      <c r="U74" s="117">
        <f t="shared" si="10"/>
        <v>9.4915254237287715E-3</v>
      </c>
      <c r="V74" s="13" t="s">
        <v>735</v>
      </c>
    </row>
    <row r="75" spans="1:29" ht="38.25" customHeight="1">
      <c r="A75" s="100"/>
      <c r="B75" s="6">
        <v>72</v>
      </c>
      <c r="C75" s="121" t="s">
        <v>620</v>
      </c>
      <c r="D75" s="95" t="s">
        <v>622</v>
      </c>
      <c r="E75" s="13" t="s">
        <v>621</v>
      </c>
      <c r="F75" s="13"/>
      <c r="G75" s="13"/>
      <c r="H75" s="13"/>
      <c r="I75" s="6">
        <v>31</v>
      </c>
      <c r="J75" s="13" t="s">
        <v>623</v>
      </c>
      <c r="K75" s="6" t="s">
        <v>777</v>
      </c>
      <c r="L75" s="175">
        <v>3623</v>
      </c>
      <c r="M75" s="94">
        <v>3524</v>
      </c>
      <c r="N75" s="116">
        <f>+(L75-M75)/L75</f>
        <v>2.7325420921887937E-2</v>
      </c>
      <c r="O75" s="25">
        <v>3727.1</v>
      </c>
      <c r="P75" s="117">
        <f>+(L75-O75)/L75</f>
        <v>-2.8733094120894261E-2</v>
      </c>
      <c r="Q75" s="178">
        <v>1.37</v>
      </c>
      <c r="R75" s="181">
        <v>1.33</v>
      </c>
      <c r="S75" s="116">
        <f t="shared" si="9"/>
        <v>2.9197080291970826E-2</v>
      </c>
      <c r="T75" s="154">
        <v>1.65</v>
      </c>
      <c r="U75" s="117">
        <f t="shared" si="10"/>
        <v>-0.20437956204379545</v>
      </c>
      <c r="V75" s="13" t="s">
        <v>766</v>
      </c>
    </row>
    <row r="76" spans="1:29" ht="38.25" customHeight="1">
      <c r="A76" s="100"/>
      <c r="B76" s="6">
        <v>73</v>
      </c>
      <c r="C76" s="121" t="s">
        <v>656</v>
      </c>
      <c r="D76" s="95" t="s">
        <v>659</v>
      </c>
      <c r="E76" s="13" t="s">
        <v>657</v>
      </c>
      <c r="F76" s="13"/>
      <c r="G76" s="13"/>
      <c r="H76" s="13"/>
      <c r="I76" s="6">
        <v>31</v>
      </c>
      <c r="J76" s="13" t="s">
        <v>658</v>
      </c>
      <c r="K76" s="6" t="s">
        <v>644</v>
      </c>
      <c r="L76" s="135" t="s">
        <v>19</v>
      </c>
      <c r="M76" s="135" t="s">
        <v>19</v>
      </c>
      <c r="N76" s="118" t="s">
        <v>19</v>
      </c>
      <c r="O76" s="118" t="s">
        <v>19</v>
      </c>
      <c r="P76" s="118" t="s">
        <v>19</v>
      </c>
      <c r="Q76" s="178">
        <v>4.2590000000000003</v>
      </c>
      <c r="R76" s="182">
        <v>4.13</v>
      </c>
      <c r="S76" s="116">
        <f t="shared" si="9"/>
        <v>3.0288800187837622E-2</v>
      </c>
      <c r="T76" s="129">
        <v>4.5369999999999999</v>
      </c>
      <c r="U76" s="117">
        <f t="shared" si="10"/>
        <v>-6.5273538389293159E-2</v>
      </c>
      <c r="V76" s="13" t="s">
        <v>740</v>
      </c>
      <c r="X76" s="14"/>
      <c r="Y76" s="14"/>
      <c r="Z76" s="14"/>
      <c r="AA76" s="14"/>
      <c r="AB76" s="14"/>
      <c r="AC76" s="14"/>
    </row>
    <row r="77" spans="1:29" ht="38.25" customHeight="1">
      <c r="A77" s="127"/>
      <c r="B77" s="6">
        <v>74</v>
      </c>
      <c r="C77" s="121" t="s">
        <v>296</v>
      </c>
      <c r="D77" s="95" t="s">
        <v>297</v>
      </c>
      <c r="E77" s="13" t="s">
        <v>298</v>
      </c>
      <c r="F77" s="13"/>
      <c r="G77" s="13"/>
      <c r="H77" s="13"/>
      <c r="I77" s="95">
        <v>32</v>
      </c>
      <c r="J77" s="79" t="s">
        <v>299</v>
      </c>
      <c r="K77" s="95" t="s">
        <v>701</v>
      </c>
      <c r="L77" s="135" t="s">
        <v>19</v>
      </c>
      <c r="M77" s="135" t="s">
        <v>19</v>
      </c>
      <c r="N77" s="118" t="s">
        <v>19</v>
      </c>
      <c r="O77" s="118" t="s">
        <v>19</v>
      </c>
      <c r="P77" s="118" t="s">
        <v>19</v>
      </c>
      <c r="Q77" s="25">
        <v>82.9</v>
      </c>
      <c r="R77" s="79">
        <v>80.5</v>
      </c>
      <c r="S77" s="116">
        <f t="shared" si="9"/>
        <v>2.8950542822677991E-2</v>
      </c>
      <c r="T77" s="25">
        <v>86.3</v>
      </c>
      <c r="U77" s="117">
        <f t="shared" si="10"/>
        <v>-4.1013268998793623E-2</v>
      </c>
      <c r="V77" s="13" t="s">
        <v>853</v>
      </c>
    </row>
    <row r="78" spans="1:29" ht="38.25" customHeight="1">
      <c r="A78" s="127"/>
      <c r="B78" s="6">
        <v>75</v>
      </c>
      <c r="C78" s="121" t="s">
        <v>378</v>
      </c>
      <c r="D78" s="95" t="s">
        <v>102</v>
      </c>
      <c r="E78" s="13" t="s">
        <v>103</v>
      </c>
      <c r="F78" s="13"/>
      <c r="G78" s="13"/>
      <c r="H78" s="13"/>
      <c r="I78" s="95">
        <v>37</v>
      </c>
      <c r="J78" s="79" t="s">
        <v>104</v>
      </c>
      <c r="K78" s="95" t="s">
        <v>701</v>
      </c>
      <c r="L78" s="25">
        <v>5866</v>
      </c>
      <c r="M78" s="134">
        <v>5690</v>
      </c>
      <c r="N78" s="116">
        <f t="shared" ref="N78:N89" si="11">+(L78-M78)/L78</f>
        <v>3.0003409478349813E-2</v>
      </c>
      <c r="O78" s="25">
        <v>7051</v>
      </c>
      <c r="P78" s="117">
        <f t="shared" ref="P78:P89" si="12">+(L78-O78)/L78</f>
        <v>-0.20201159222638937</v>
      </c>
      <c r="Q78" s="148">
        <v>5.8400000000000001E-2</v>
      </c>
      <c r="R78" s="79">
        <v>5.6599999999999998E-2</v>
      </c>
      <c r="S78" s="116">
        <f t="shared" si="9"/>
        <v>3.0821917808219228E-2</v>
      </c>
      <c r="T78" s="148">
        <v>6.8900000000000003E-2</v>
      </c>
      <c r="U78" s="117">
        <f t="shared" si="10"/>
        <v>-0.17979452054794526</v>
      </c>
      <c r="V78" s="13" t="s">
        <v>788</v>
      </c>
    </row>
    <row r="79" spans="1:29" ht="38.25" customHeight="1">
      <c r="A79" s="127"/>
      <c r="B79" s="6">
        <v>76</v>
      </c>
      <c r="C79" s="121" t="s">
        <v>309</v>
      </c>
      <c r="D79" s="95" t="s">
        <v>930</v>
      </c>
      <c r="E79" s="13" t="s">
        <v>931</v>
      </c>
      <c r="F79" s="13" t="s">
        <v>574</v>
      </c>
      <c r="G79" s="13" t="s">
        <v>575</v>
      </c>
      <c r="H79" s="13" t="s">
        <v>576</v>
      </c>
      <c r="I79" s="95">
        <v>37</v>
      </c>
      <c r="J79" s="79" t="s">
        <v>104</v>
      </c>
      <c r="K79" s="95" t="s">
        <v>701</v>
      </c>
      <c r="L79" s="25">
        <v>3966</v>
      </c>
      <c r="M79" s="25">
        <v>3864</v>
      </c>
      <c r="N79" s="116">
        <f t="shared" si="11"/>
        <v>2.5718608169440244E-2</v>
      </c>
      <c r="O79" s="25">
        <v>5402</v>
      </c>
      <c r="P79" s="117">
        <f t="shared" si="12"/>
        <v>-0.362077660110943</v>
      </c>
      <c r="Q79" s="117">
        <v>1</v>
      </c>
      <c r="R79" s="117">
        <v>0.43</v>
      </c>
      <c r="S79" s="116">
        <f t="shared" si="9"/>
        <v>0.57000000000000006</v>
      </c>
      <c r="T79" s="117">
        <v>1.048</v>
      </c>
      <c r="U79" s="117">
        <f t="shared" si="10"/>
        <v>-4.8000000000000043E-2</v>
      </c>
      <c r="V79" s="13" t="s">
        <v>868</v>
      </c>
      <c r="X79" s="14"/>
      <c r="Y79" s="14"/>
      <c r="Z79" s="14"/>
      <c r="AA79" s="14"/>
      <c r="AB79" s="14"/>
      <c r="AC79" s="14"/>
    </row>
    <row r="80" spans="1:29" s="29" customFormat="1" ht="38.25" customHeight="1">
      <c r="A80" s="100"/>
      <c r="B80" s="6">
        <v>77</v>
      </c>
      <c r="C80" s="126" t="s">
        <v>710</v>
      </c>
      <c r="D80" s="95" t="s">
        <v>515</v>
      </c>
      <c r="E80" s="113" t="s">
        <v>879</v>
      </c>
      <c r="F80" s="114" t="s">
        <v>516</v>
      </c>
      <c r="G80" s="113" t="s">
        <v>517</v>
      </c>
      <c r="H80" s="113" t="s">
        <v>382</v>
      </c>
      <c r="I80" s="6">
        <v>37</v>
      </c>
      <c r="J80" s="115" t="s">
        <v>383</v>
      </c>
      <c r="K80" s="6" t="s">
        <v>777</v>
      </c>
      <c r="L80" s="94">
        <v>8977</v>
      </c>
      <c r="M80" s="94">
        <v>8843</v>
      </c>
      <c r="N80" s="116">
        <f t="shared" si="11"/>
        <v>1.4927035758048346E-2</v>
      </c>
      <c r="O80" s="94">
        <v>9878</v>
      </c>
      <c r="P80" s="117">
        <f t="shared" si="12"/>
        <v>-0.10036760610448925</v>
      </c>
      <c r="Q80" s="118" t="s">
        <v>19</v>
      </c>
      <c r="R80" s="118" t="s">
        <v>19</v>
      </c>
      <c r="S80" s="118" t="s">
        <v>19</v>
      </c>
      <c r="T80" s="119" t="s">
        <v>19</v>
      </c>
      <c r="U80" s="118" t="s">
        <v>19</v>
      </c>
      <c r="V80" s="113" t="s">
        <v>652</v>
      </c>
      <c r="W80" s="1"/>
      <c r="X80" s="14"/>
      <c r="Y80" s="14"/>
      <c r="Z80" s="14"/>
      <c r="AA80" s="14"/>
      <c r="AB80" s="14"/>
      <c r="AC80" s="14"/>
    </row>
    <row r="81" spans="1:29" ht="38.25" customHeight="1">
      <c r="A81" s="127"/>
      <c r="B81" s="6">
        <v>78</v>
      </c>
      <c r="C81" s="121" t="s">
        <v>188</v>
      </c>
      <c r="D81" s="95" t="s">
        <v>605</v>
      </c>
      <c r="E81" s="13" t="s">
        <v>393</v>
      </c>
      <c r="F81" s="13"/>
      <c r="G81" s="13"/>
      <c r="H81" s="13" t="s">
        <v>189</v>
      </c>
      <c r="I81" s="95">
        <v>43</v>
      </c>
      <c r="J81" s="79" t="s">
        <v>190</v>
      </c>
      <c r="K81" s="95" t="s">
        <v>701</v>
      </c>
      <c r="L81" s="25">
        <v>10434</v>
      </c>
      <c r="M81" s="25">
        <v>10121</v>
      </c>
      <c r="N81" s="116">
        <f t="shared" si="11"/>
        <v>2.999808318957255E-2</v>
      </c>
      <c r="O81" s="25">
        <v>10128</v>
      </c>
      <c r="P81" s="117">
        <f t="shared" si="12"/>
        <v>2.9327199539965498E-2</v>
      </c>
      <c r="Q81" s="118" t="s">
        <v>19</v>
      </c>
      <c r="R81" s="118" t="s">
        <v>19</v>
      </c>
      <c r="S81" s="118" t="s">
        <v>19</v>
      </c>
      <c r="T81" s="119" t="s">
        <v>19</v>
      </c>
      <c r="U81" s="118" t="s">
        <v>19</v>
      </c>
      <c r="V81" s="13" t="s">
        <v>801</v>
      </c>
      <c r="X81" s="14"/>
      <c r="Y81" s="14"/>
      <c r="Z81" s="14"/>
      <c r="AA81" s="14"/>
      <c r="AB81" s="14"/>
      <c r="AC81" s="14"/>
    </row>
    <row r="82" spans="1:29" ht="66" customHeight="1">
      <c r="A82" s="100"/>
      <c r="B82" s="6">
        <v>79</v>
      </c>
      <c r="C82" s="121" t="s">
        <v>169</v>
      </c>
      <c r="D82" s="95" t="s">
        <v>542</v>
      </c>
      <c r="E82" s="13" t="s">
        <v>352</v>
      </c>
      <c r="F82" s="13"/>
      <c r="G82" s="13"/>
      <c r="H82" s="13" t="s">
        <v>543</v>
      </c>
      <c r="I82" s="95">
        <v>44</v>
      </c>
      <c r="J82" s="79" t="s">
        <v>350</v>
      </c>
      <c r="K82" s="95" t="s">
        <v>701</v>
      </c>
      <c r="L82" s="25">
        <v>5960</v>
      </c>
      <c r="M82" s="25">
        <v>5781</v>
      </c>
      <c r="N82" s="116">
        <f t="shared" si="11"/>
        <v>3.0033557046979867E-2</v>
      </c>
      <c r="O82" s="25">
        <v>5848</v>
      </c>
      <c r="P82" s="117">
        <f t="shared" si="12"/>
        <v>1.8791946308724831E-2</v>
      </c>
      <c r="Q82" s="118" t="s">
        <v>19</v>
      </c>
      <c r="R82" s="118" t="s">
        <v>19</v>
      </c>
      <c r="S82" s="118" t="s">
        <v>19</v>
      </c>
      <c r="T82" s="119" t="s">
        <v>19</v>
      </c>
      <c r="U82" s="118" t="s">
        <v>19</v>
      </c>
      <c r="V82" s="13" t="s">
        <v>738</v>
      </c>
    </row>
    <row r="83" spans="1:29" ht="66" customHeight="1">
      <c r="A83" s="100"/>
      <c r="B83" s="6">
        <v>80</v>
      </c>
      <c r="C83" s="121" t="s">
        <v>80</v>
      </c>
      <c r="D83" s="95" t="s">
        <v>81</v>
      </c>
      <c r="E83" s="13" t="s">
        <v>556</v>
      </c>
      <c r="F83" s="13" t="s">
        <v>557</v>
      </c>
      <c r="G83" s="13"/>
      <c r="H83" s="13" t="s">
        <v>558</v>
      </c>
      <c r="I83" s="95">
        <v>56</v>
      </c>
      <c r="J83" s="79" t="s">
        <v>463</v>
      </c>
      <c r="K83" s="95" t="s">
        <v>786</v>
      </c>
      <c r="L83" s="25">
        <v>23830</v>
      </c>
      <c r="M83" s="25">
        <v>17490</v>
      </c>
      <c r="N83" s="116">
        <f t="shared" si="11"/>
        <v>0.26605119597146454</v>
      </c>
      <c r="O83" s="25">
        <v>23991.5</v>
      </c>
      <c r="P83" s="117">
        <f t="shared" si="12"/>
        <v>-6.7771716323961392E-3</v>
      </c>
      <c r="Q83" s="118" t="s">
        <v>19</v>
      </c>
      <c r="R83" s="118" t="s">
        <v>19</v>
      </c>
      <c r="S83" s="118" t="s">
        <v>19</v>
      </c>
      <c r="T83" s="119" t="s">
        <v>19</v>
      </c>
      <c r="U83" s="118" t="s">
        <v>19</v>
      </c>
      <c r="V83" s="13" t="s">
        <v>787</v>
      </c>
    </row>
    <row r="84" spans="1:29" ht="38.25" customHeight="1">
      <c r="A84" s="100"/>
      <c r="B84" s="6">
        <v>81</v>
      </c>
      <c r="C84" s="121" t="s">
        <v>98</v>
      </c>
      <c r="D84" s="95" t="s">
        <v>540</v>
      </c>
      <c r="E84" s="13" t="s">
        <v>541</v>
      </c>
      <c r="F84" s="13" t="s">
        <v>99</v>
      </c>
      <c r="G84" s="13" t="s">
        <v>100</v>
      </c>
      <c r="H84" s="13" t="s">
        <v>101</v>
      </c>
      <c r="I84" s="95">
        <v>56</v>
      </c>
      <c r="J84" s="79" t="s">
        <v>384</v>
      </c>
      <c r="K84" s="95" t="s">
        <v>701</v>
      </c>
      <c r="L84" s="25">
        <v>3351</v>
      </c>
      <c r="M84" s="25">
        <v>3250</v>
      </c>
      <c r="N84" s="116">
        <f t="shared" si="11"/>
        <v>3.0140256639809012E-2</v>
      </c>
      <c r="O84" s="25">
        <v>3948</v>
      </c>
      <c r="P84" s="117">
        <f t="shared" si="12"/>
        <v>-0.17815577439570277</v>
      </c>
      <c r="Q84" s="118" t="s">
        <v>19</v>
      </c>
      <c r="R84" s="118" t="s">
        <v>19</v>
      </c>
      <c r="S84" s="118" t="s">
        <v>19</v>
      </c>
      <c r="T84" s="119" t="s">
        <v>19</v>
      </c>
      <c r="U84" s="118" t="s">
        <v>19</v>
      </c>
      <c r="V84" s="13" t="s">
        <v>715</v>
      </c>
    </row>
    <row r="85" spans="1:29" ht="38.25" customHeight="1">
      <c r="A85" s="127"/>
      <c r="B85" s="6">
        <v>82</v>
      </c>
      <c r="C85" s="121" t="s">
        <v>624</v>
      </c>
      <c r="D85" s="95" t="s">
        <v>758</v>
      </c>
      <c r="E85" s="13" t="s">
        <v>759</v>
      </c>
      <c r="F85" s="13" t="s">
        <v>128</v>
      </c>
      <c r="G85" s="13"/>
      <c r="H85" s="13" t="s">
        <v>932</v>
      </c>
      <c r="I85" s="95">
        <v>56</v>
      </c>
      <c r="J85" s="79" t="s">
        <v>933</v>
      </c>
      <c r="K85" s="95" t="s">
        <v>777</v>
      </c>
      <c r="L85" s="25">
        <v>3831</v>
      </c>
      <c r="M85" s="128">
        <v>3716</v>
      </c>
      <c r="N85" s="116">
        <f t="shared" si="11"/>
        <v>3.001827199164709E-2</v>
      </c>
      <c r="O85" s="25">
        <v>3908</v>
      </c>
      <c r="P85" s="117">
        <f t="shared" si="12"/>
        <v>-2.0099190811798485E-2</v>
      </c>
      <c r="Q85" s="79">
        <v>348</v>
      </c>
      <c r="R85" s="183">
        <v>338</v>
      </c>
      <c r="S85" s="116">
        <f>+(Q85-R85)/Q85</f>
        <v>2.8735632183908046E-2</v>
      </c>
      <c r="T85" s="25">
        <v>355</v>
      </c>
      <c r="U85" s="117">
        <f>+(Q85-T85)/Q85</f>
        <v>-2.0114942528735632E-2</v>
      </c>
      <c r="V85" s="13" t="s">
        <v>793</v>
      </c>
      <c r="X85" s="14"/>
      <c r="Y85" s="14"/>
      <c r="Z85" s="14"/>
      <c r="AA85" s="14"/>
      <c r="AB85" s="14"/>
      <c r="AC85" s="14"/>
    </row>
    <row r="86" spans="1:29" ht="38.25" customHeight="1">
      <c r="A86" s="100"/>
      <c r="B86" s="6">
        <v>83</v>
      </c>
      <c r="C86" s="121" t="s">
        <v>159</v>
      </c>
      <c r="D86" s="95" t="s">
        <v>160</v>
      </c>
      <c r="E86" s="13" t="s">
        <v>666</v>
      </c>
      <c r="F86" s="13" t="s">
        <v>161</v>
      </c>
      <c r="G86" s="13"/>
      <c r="H86" s="13" t="s">
        <v>138</v>
      </c>
      <c r="I86" s="95">
        <v>56</v>
      </c>
      <c r="J86" s="79" t="s">
        <v>430</v>
      </c>
      <c r="K86" s="95" t="s">
        <v>701</v>
      </c>
      <c r="L86" s="25">
        <v>3479.3</v>
      </c>
      <c r="M86" s="25">
        <v>3269.1</v>
      </c>
      <c r="N86" s="116">
        <f t="shared" si="11"/>
        <v>6.0414451182709238E-2</v>
      </c>
      <c r="O86" s="25">
        <v>3783.7</v>
      </c>
      <c r="P86" s="117">
        <f t="shared" si="12"/>
        <v>-8.7488862702267592E-2</v>
      </c>
      <c r="Q86" s="118" t="s">
        <v>19</v>
      </c>
      <c r="R86" s="118" t="s">
        <v>19</v>
      </c>
      <c r="S86" s="118" t="s">
        <v>19</v>
      </c>
      <c r="T86" s="119" t="s">
        <v>19</v>
      </c>
      <c r="U86" s="118" t="s">
        <v>19</v>
      </c>
      <c r="V86" s="19" t="s">
        <v>411</v>
      </c>
      <c r="X86" s="29"/>
      <c r="Y86" s="29"/>
      <c r="Z86" s="29"/>
      <c r="AA86" s="29"/>
      <c r="AB86" s="29"/>
      <c r="AC86" s="29"/>
    </row>
    <row r="87" spans="1:29" s="130" customFormat="1" ht="66" customHeight="1">
      <c r="A87" s="127"/>
      <c r="B87" s="6">
        <v>84</v>
      </c>
      <c r="C87" s="121" t="s">
        <v>129</v>
      </c>
      <c r="D87" s="95" t="s">
        <v>577</v>
      </c>
      <c r="E87" s="13" t="s">
        <v>130</v>
      </c>
      <c r="F87" s="13" t="s">
        <v>131</v>
      </c>
      <c r="G87" s="13"/>
      <c r="H87" s="13" t="s">
        <v>934</v>
      </c>
      <c r="I87" s="95">
        <v>58</v>
      </c>
      <c r="J87" s="79" t="s">
        <v>132</v>
      </c>
      <c r="K87" s="95" t="s">
        <v>701</v>
      </c>
      <c r="L87" s="25">
        <v>9307.1</v>
      </c>
      <c r="M87" s="128">
        <v>9027.9</v>
      </c>
      <c r="N87" s="116">
        <f t="shared" si="11"/>
        <v>2.9998603216899004E-2</v>
      </c>
      <c r="O87" s="25">
        <v>10663.2</v>
      </c>
      <c r="P87" s="117">
        <f t="shared" si="12"/>
        <v>-0.1457059664127387</v>
      </c>
      <c r="Q87" s="118" t="s">
        <v>19</v>
      </c>
      <c r="R87" s="118" t="s">
        <v>19</v>
      </c>
      <c r="S87" s="118" t="s">
        <v>19</v>
      </c>
      <c r="T87" s="119" t="s">
        <v>19</v>
      </c>
      <c r="U87" s="118" t="s">
        <v>19</v>
      </c>
      <c r="V87" s="13" t="s">
        <v>900</v>
      </c>
      <c r="X87"/>
      <c r="Y87"/>
      <c r="Z87"/>
      <c r="AA87"/>
      <c r="AB87"/>
      <c r="AC87"/>
    </row>
    <row r="88" spans="1:29" s="14" customFormat="1" ht="66" customHeight="1">
      <c r="A88" s="127"/>
      <c r="B88" s="6">
        <v>85</v>
      </c>
      <c r="C88" s="121" t="s">
        <v>301</v>
      </c>
      <c r="D88" s="95" t="s">
        <v>590</v>
      </c>
      <c r="E88" s="13" t="s">
        <v>591</v>
      </c>
      <c r="F88" s="13"/>
      <c r="G88" s="13"/>
      <c r="H88" s="13" t="s">
        <v>592</v>
      </c>
      <c r="I88" s="6">
        <v>58</v>
      </c>
      <c r="J88" s="13" t="s">
        <v>593</v>
      </c>
      <c r="K88" s="95" t="s">
        <v>701</v>
      </c>
      <c r="L88" s="25">
        <v>2563</v>
      </c>
      <c r="M88" s="128">
        <v>2563</v>
      </c>
      <c r="N88" s="116">
        <f t="shared" si="11"/>
        <v>0</v>
      </c>
      <c r="O88" s="25">
        <v>2640</v>
      </c>
      <c r="P88" s="117">
        <f t="shared" si="12"/>
        <v>-3.0042918454935622E-2</v>
      </c>
      <c r="Q88" s="151">
        <v>3.95E-2</v>
      </c>
      <c r="R88" s="151">
        <v>3.8300000000000001E-2</v>
      </c>
      <c r="S88" s="116">
        <f>+(Q88-R88)/Q88</f>
        <v>3.037974683544303E-2</v>
      </c>
      <c r="T88" s="184">
        <v>4.4299999999999999E-2</v>
      </c>
      <c r="U88" s="117">
        <f>+(Q88-T88)/Q88</f>
        <v>-0.12151898734177212</v>
      </c>
      <c r="V88" s="19" t="s">
        <v>854</v>
      </c>
      <c r="W88"/>
      <c r="X88"/>
      <c r="Y88"/>
      <c r="Z88"/>
      <c r="AA88"/>
      <c r="AB88"/>
      <c r="AC88"/>
    </row>
    <row r="89" spans="1:29" ht="38.25" customHeight="1">
      <c r="A89" s="192"/>
      <c r="B89" s="6">
        <v>86</v>
      </c>
      <c r="C89" s="121" t="s">
        <v>872</v>
      </c>
      <c r="D89" s="162" t="s">
        <v>125</v>
      </c>
      <c r="E89" s="121" t="s">
        <v>880</v>
      </c>
      <c r="F89" s="121" t="s">
        <v>762</v>
      </c>
      <c r="G89" s="121"/>
      <c r="H89" s="121"/>
      <c r="I89" s="185">
        <v>59</v>
      </c>
      <c r="J89" s="102" t="s">
        <v>873</v>
      </c>
      <c r="K89" s="162" t="s">
        <v>777</v>
      </c>
      <c r="L89" s="175">
        <v>3100</v>
      </c>
      <c r="M89" s="94">
        <v>3007</v>
      </c>
      <c r="N89" s="116">
        <f t="shared" si="11"/>
        <v>0.03</v>
      </c>
      <c r="O89" s="25">
        <v>3091</v>
      </c>
      <c r="P89" s="117">
        <f t="shared" si="12"/>
        <v>2.9032258064516131E-3</v>
      </c>
      <c r="Q89" s="186">
        <v>4.9299999999999997E-2</v>
      </c>
      <c r="R89" s="186">
        <v>4.7820000000000001E-2</v>
      </c>
      <c r="S89" s="116">
        <f>+(Q89-R89)/Q89</f>
        <v>3.0020283975659135E-2</v>
      </c>
      <c r="T89" s="16">
        <v>4.9149999999999999E-2</v>
      </c>
      <c r="U89" s="117">
        <f>+(Q89-T89)/Q89</f>
        <v>3.042596348884328E-3</v>
      </c>
      <c r="V89" s="121" t="s">
        <v>874</v>
      </c>
      <c r="W89" s="14"/>
    </row>
    <row r="90" spans="1:29" ht="38.25" customHeight="1">
      <c r="A90" s="127"/>
      <c r="B90" s="6">
        <v>87</v>
      </c>
      <c r="C90" s="121" t="s">
        <v>114</v>
      </c>
      <c r="D90" s="95" t="s">
        <v>115</v>
      </c>
      <c r="E90" s="13" t="s">
        <v>116</v>
      </c>
      <c r="F90" s="13"/>
      <c r="G90" s="13"/>
      <c r="H90" s="13"/>
      <c r="I90" s="95">
        <v>78</v>
      </c>
      <c r="J90" s="79" t="s">
        <v>117</v>
      </c>
      <c r="K90" s="95" t="s">
        <v>701</v>
      </c>
      <c r="L90" s="135" t="s">
        <v>19</v>
      </c>
      <c r="M90" s="135" t="s">
        <v>19</v>
      </c>
      <c r="N90" s="118" t="s">
        <v>19</v>
      </c>
      <c r="O90" s="171"/>
      <c r="P90" s="118" t="s">
        <v>19</v>
      </c>
      <c r="Q90" s="156">
        <v>0.20200000000000001</v>
      </c>
      <c r="R90" s="168">
        <v>0.2</v>
      </c>
      <c r="S90" s="116">
        <f>+(Q90-R90)/Q90</f>
        <v>9.9009900990099098E-3</v>
      </c>
      <c r="T90" s="156">
        <v>0.219</v>
      </c>
      <c r="U90" s="117">
        <f>+(Q90-T90)/Q90</f>
        <v>-8.4158415841584094E-2</v>
      </c>
      <c r="V90" s="13"/>
      <c r="W90" s="14"/>
    </row>
    <row r="91" spans="1:29" ht="38.25" customHeight="1">
      <c r="A91" s="100"/>
      <c r="B91" s="6">
        <v>88</v>
      </c>
      <c r="C91" s="121" t="s">
        <v>481</v>
      </c>
      <c r="D91" s="95" t="s">
        <v>616</v>
      </c>
      <c r="E91" s="13" t="s">
        <v>482</v>
      </c>
      <c r="F91" s="13" t="s">
        <v>617</v>
      </c>
      <c r="G91" s="13"/>
      <c r="H91" s="13"/>
      <c r="I91" s="95">
        <v>79</v>
      </c>
      <c r="J91" s="79" t="s">
        <v>483</v>
      </c>
      <c r="K91" s="95" t="s">
        <v>701</v>
      </c>
      <c r="L91" s="25">
        <v>8025</v>
      </c>
      <c r="M91" s="25">
        <v>7784</v>
      </c>
      <c r="N91" s="116">
        <f>+(L91-M91)/L91</f>
        <v>3.0031152647975078E-2</v>
      </c>
      <c r="O91" s="25">
        <v>8750</v>
      </c>
      <c r="P91" s="117">
        <f t="shared" ref="P91:P98" si="13">+(L91-O91)/L91</f>
        <v>-9.0342679127725853E-2</v>
      </c>
      <c r="Q91" s="118" t="s">
        <v>19</v>
      </c>
      <c r="R91" s="118" t="s">
        <v>19</v>
      </c>
      <c r="S91" s="118" t="s">
        <v>19</v>
      </c>
      <c r="T91" s="119" t="s">
        <v>19</v>
      </c>
      <c r="U91" s="118" t="s">
        <v>19</v>
      </c>
      <c r="V91" s="13" t="s">
        <v>869</v>
      </c>
    </row>
    <row r="92" spans="1:29" ht="38.25" customHeight="1">
      <c r="A92" s="127"/>
      <c r="B92" s="6">
        <v>89</v>
      </c>
      <c r="C92" s="121" t="s">
        <v>270</v>
      </c>
      <c r="D92" s="95" t="s">
        <v>271</v>
      </c>
      <c r="E92" s="13" t="s">
        <v>272</v>
      </c>
      <c r="F92" s="13"/>
      <c r="G92" s="13"/>
      <c r="H92" s="13"/>
      <c r="I92" s="95">
        <v>80</v>
      </c>
      <c r="J92" s="79" t="s">
        <v>354</v>
      </c>
      <c r="K92" s="95" t="s">
        <v>701</v>
      </c>
      <c r="L92" s="25">
        <v>18509</v>
      </c>
      <c r="M92" s="25">
        <v>17954</v>
      </c>
      <c r="N92" s="116">
        <f>+(L92-M92)/L92</f>
        <v>2.9985412502026042E-2</v>
      </c>
      <c r="O92" s="25">
        <v>18695</v>
      </c>
      <c r="P92" s="117">
        <f t="shared" si="13"/>
        <v>-1.0049165270949269E-2</v>
      </c>
      <c r="Q92" s="118" t="s">
        <v>19</v>
      </c>
      <c r="R92" s="118" t="s">
        <v>19</v>
      </c>
      <c r="S92" s="118" t="s">
        <v>19</v>
      </c>
      <c r="T92" s="119" t="s">
        <v>19</v>
      </c>
      <c r="U92" s="118" t="s">
        <v>19</v>
      </c>
      <c r="V92" s="13" t="s">
        <v>719</v>
      </c>
    </row>
    <row r="93" spans="1:29" ht="38.25" customHeight="1">
      <c r="A93" s="100"/>
      <c r="B93" s="6">
        <v>90</v>
      </c>
      <c r="C93" s="121" t="s">
        <v>176</v>
      </c>
      <c r="D93" s="95" t="s">
        <v>177</v>
      </c>
      <c r="E93" s="13" t="s">
        <v>178</v>
      </c>
      <c r="F93" s="13" t="s">
        <v>561</v>
      </c>
      <c r="G93" s="13"/>
      <c r="H93" s="13"/>
      <c r="I93" s="6">
        <v>81</v>
      </c>
      <c r="J93" s="13" t="s">
        <v>390</v>
      </c>
      <c r="K93" s="95" t="s">
        <v>701</v>
      </c>
      <c r="L93" s="25">
        <v>6681</v>
      </c>
      <c r="M93" s="135" t="s">
        <v>19</v>
      </c>
      <c r="N93" s="118" t="s">
        <v>19</v>
      </c>
      <c r="O93" s="25">
        <v>8014</v>
      </c>
      <c r="P93" s="117">
        <f t="shared" si="13"/>
        <v>-0.19952102978596017</v>
      </c>
      <c r="Q93" s="187">
        <v>0.13780000000000001</v>
      </c>
      <c r="R93" s="79">
        <v>0.13366</v>
      </c>
      <c r="S93" s="116">
        <f>+(Q93-R93)/Q93</f>
        <v>3.0043541364296114E-2</v>
      </c>
      <c r="T93" s="187">
        <v>0.16445000000000001</v>
      </c>
      <c r="U93" s="117">
        <f>+(Q93-T93)/Q93</f>
        <v>-0.19339622641509438</v>
      </c>
      <c r="V93" s="19" t="s">
        <v>387</v>
      </c>
    </row>
    <row r="94" spans="1:29" ht="38.25" customHeight="1">
      <c r="A94" s="100"/>
      <c r="B94" s="6">
        <v>91</v>
      </c>
      <c r="C94" s="121" t="s">
        <v>179</v>
      </c>
      <c r="D94" s="95" t="s">
        <v>562</v>
      </c>
      <c r="E94" s="13" t="s">
        <v>564</v>
      </c>
      <c r="F94" s="13" t="s">
        <v>563</v>
      </c>
      <c r="G94" s="13"/>
      <c r="H94" s="13"/>
      <c r="I94" s="95">
        <v>83</v>
      </c>
      <c r="J94" s="79" t="s">
        <v>392</v>
      </c>
      <c r="K94" s="95" t="s">
        <v>701</v>
      </c>
      <c r="L94" s="25">
        <v>13245</v>
      </c>
      <c r="M94" s="135" t="s">
        <v>19</v>
      </c>
      <c r="N94" s="118" t="s">
        <v>19</v>
      </c>
      <c r="O94" s="25">
        <v>14901</v>
      </c>
      <c r="P94" s="117">
        <f t="shared" si="13"/>
        <v>-0.12502831257078142</v>
      </c>
      <c r="Q94" s="16">
        <v>0.12741</v>
      </c>
      <c r="R94" s="131">
        <v>0.12358</v>
      </c>
      <c r="S94" s="116">
        <f>+(Q94-R94)/Q94</f>
        <v>3.0060434816733383E-2</v>
      </c>
      <c r="T94" s="16">
        <v>0.14193</v>
      </c>
      <c r="U94" s="117">
        <f>+(Q94-T94)/Q94</f>
        <v>-0.11396279726866028</v>
      </c>
      <c r="V94" s="13" t="s">
        <v>800</v>
      </c>
      <c r="W94" s="29"/>
    </row>
    <row r="95" spans="1:29" ht="38.25" customHeight="1">
      <c r="A95" s="100"/>
      <c r="B95" s="6">
        <v>92</v>
      </c>
      <c r="C95" s="121" t="s">
        <v>180</v>
      </c>
      <c r="D95" s="95" t="s">
        <v>492</v>
      </c>
      <c r="E95" s="13" t="s">
        <v>493</v>
      </c>
      <c r="F95" s="13" t="s">
        <v>181</v>
      </c>
      <c r="G95" s="13" t="s">
        <v>182</v>
      </c>
      <c r="H95" s="13" t="s">
        <v>183</v>
      </c>
      <c r="I95" s="95">
        <v>83</v>
      </c>
      <c r="J95" s="79" t="s">
        <v>184</v>
      </c>
      <c r="K95" s="95" t="s">
        <v>701</v>
      </c>
      <c r="L95" s="25">
        <v>2538</v>
      </c>
      <c r="M95" s="25">
        <v>2512</v>
      </c>
      <c r="N95" s="116">
        <f>+(L95-M95)/L95</f>
        <v>1.024428684003152E-2</v>
      </c>
      <c r="O95" s="25">
        <v>3201</v>
      </c>
      <c r="P95" s="117">
        <f t="shared" si="13"/>
        <v>-0.26122931442080377</v>
      </c>
      <c r="Q95" s="118" t="s">
        <v>19</v>
      </c>
      <c r="R95" s="118" t="s">
        <v>19</v>
      </c>
      <c r="S95" s="118" t="s">
        <v>19</v>
      </c>
      <c r="T95" s="119" t="s">
        <v>19</v>
      </c>
      <c r="U95" s="118" t="s">
        <v>19</v>
      </c>
      <c r="V95" s="13" t="s">
        <v>721</v>
      </c>
    </row>
    <row r="96" spans="1:29" ht="38.25" customHeight="1">
      <c r="A96" s="100"/>
      <c r="B96" s="6">
        <v>93</v>
      </c>
      <c r="C96" s="121" t="s">
        <v>240</v>
      </c>
      <c r="D96" s="95" t="s">
        <v>241</v>
      </c>
      <c r="E96" s="13" t="s">
        <v>665</v>
      </c>
      <c r="F96" s="13" t="s">
        <v>553</v>
      </c>
      <c r="G96" s="13"/>
      <c r="H96" s="13" t="s">
        <v>552</v>
      </c>
      <c r="I96" s="95">
        <v>83</v>
      </c>
      <c r="J96" s="79" t="s">
        <v>184</v>
      </c>
      <c r="K96" s="95" t="s">
        <v>701</v>
      </c>
      <c r="L96" s="25">
        <v>9991</v>
      </c>
      <c r="M96" s="25">
        <v>9691</v>
      </c>
      <c r="N96" s="116">
        <f>+(L96-M96)/L96</f>
        <v>3.0027024321889702E-2</v>
      </c>
      <c r="O96" s="25">
        <v>10514</v>
      </c>
      <c r="P96" s="117">
        <f t="shared" si="13"/>
        <v>-5.2347112401161043E-2</v>
      </c>
      <c r="Q96" s="118" t="s">
        <v>19</v>
      </c>
      <c r="R96" s="118" t="s">
        <v>19</v>
      </c>
      <c r="S96" s="118" t="s">
        <v>19</v>
      </c>
      <c r="T96" s="119" t="s">
        <v>19</v>
      </c>
      <c r="U96" s="118" t="s">
        <v>19</v>
      </c>
      <c r="V96" s="13" t="s">
        <v>716</v>
      </c>
    </row>
    <row r="97" spans="1:29" s="29" customFormat="1" ht="38.25" customHeight="1">
      <c r="A97" s="100"/>
      <c r="B97" s="6">
        <v>94</v>
      </c>
      <c r="C97" s="121" t="s">
        <v>247</v>
      </c>
      <c r="D97" s="95" t="s">
        <v>100</v>
      </c>
      <c r="E97" s="13" t="s">
        <v>935</v>
      </c>
      <c r="F97" s="13"/>
      <c r="G97" s="13"/>
      <c r="H97" s="13" t="s">
        <v>532</v>
      </c>
      <c r="I97" s="95">
        <v>83</v>
      </c>
      <c r="J97" s="79" t="s">
        <v>432</v>
      </c>
      <c r="K97" s="95" t="s">
        <v>777</v>
      </c>
      <c r="L97" s="25">
        <v>12150</v>
      </c>
      <c r="M97" s="25">
        <v>11876.9</v>
      </c>
      <c r="N97" s="116">
        <f>+(L97-M97)/L97</f>
        <v>2.2477366255144064E-2</v>
      </c>
      <c r="O97" s="25">
        <v>12949.4</v>
      </c>
      <c r="P97" s="117">
        <f t="shared" si="13"/>
        <v>-6.5794238683127546E-2</v>
      </c>
      <c r="Q97" s="118" t="s">
        <v>19</v>
      </c>
      <c r="R97" s="118" t="s">
        <v>19</v>
      </c>
      <c r="S97" s="118" t="s">
        <v>19</v>
      </c>
      <c r="T97" s="119" t="s">
        <v>19</v>
      </c>
      <c r="U97" s="118" t="s">
        <v>19</v>
      </c>
      <c r="V97" s="19" t="s">
        <v>247</v>
      </c>
      <c r="W97"/>
      <c r="X97" s="14"/>
      <c r="Y97" s="14"/>
      <c r="Z97" s="14"/>
      <c r="AA97" s="14"/>
      <c r="AB97" s="14"/>
      <c r="AC97" s="14"/>
    </row>
    <row r="98" spans="1:29" ht="38.25" customHeight="1">
      <c r="A98" s="100"/>
      <c r="B98" s="6">
        <v>95</v>
      </c>
      <c r="C98" s="121" t="s">
        <v>362</v>
      </c>
      <c r="D98" s="95" t="s">
        <v>308</v>
      </c>
      <c r="E98" s="13" t="s">
        <v>479</v>
      </c>
      <c r="F98" s="13" t="s">
        <v>606</v>
      </c>
      <c r="G98" s="13" t="s">
        <v>607</v>
      </c>
      <c r="H98" s="13" t="s">
        <v>608</v>
      </c>
      <c r="I98" s="95">
        <v>83</v>
      </c>
      <c r="J98" s="79" t="s">
        <v>609</v>
      </c>
      <c r="K98" s="95" t="s">
        <v>701</v>
      </c>
      <c r="L98" s="25">
        <v>2313</v>
      </c>
      <c r="M98" s="25">
        <v>2244</v>
      </c>
      <c r="N98" s="116">
        <f>+(L98-M98)/L98</f>
        <v>2.9831387808041506E-2</v>
      </c>
      <c r="O98" s="25">
        <v>2573</v>
      </c>
      <c r="P98" s="117">
        <f t="shared" si="13"/>
        <v>-0.11240812797233031</v>
      </c>
      <c r="Q98" s="118" t="s">
        <v>19</v>
      </c>
      <c r="R98" s="118" t="s">
        <v>19</v>
      </c>
      <c r="S98" s="118" t="s">
        <v>19</v>
      </c>
      <c r="T98" s="119" t="s">
        <v>19</v>
      </c>
      <c r="U98" s="118" t="s">
        <v>19</v>
      </c>
      <c r="V98" s="13" t="s">
        <v>709</v>
      </c>
    </row>
    <row r="99" spans="1:29" ht="38.25" customHeight="1">
      <c r="A99" s="127"/>
      <c r="B99" s="6">
        <v>96</v>
      </c>
      <c r="C99" s="121" t="s">
        <v>578</v>
      </c>
      <c r="D99" s="95" t="s">
        <v>582</v>
      </c>
      <c r="E99" s="13" t="s">
        <v>431</v>
      </c>
      <c r="F99" s="13" t="s">
        <v>579</v>
      </c>
      <c r="G99" s="13" t="s">
        <v>580</v>
      </c>
      <c r="H99" s="13" t="s">
        <v>581</v>
      </c>
      <c r="I99" s="95">
        <v>83</v>
      </c>
      <c r="J99" s="79" t="s">
        <v>936</v>
      </c>
      <c r="K99" s="95" t="s">
        <v>701</v>
      </c>
      <c r="L99" s="135" t="s">
        <v>19</v>
      </c>
      <c r="M99" s="135" t="s">
        <v>19</v>
      </c>
      <c r="N99" s="118" t="s">
        <v>19</v>
      </c>
      <c r="O99" s="118" t="s">
        <v>19</v>
      </c>
      <c r="P99" s="118" t="s">
        <v>19</v>
      </c>
      <c r="Q99" s="188">
        <v>1559</v>
      </c>
      <c r="R99" s="149">
        <v>1512</v>
      </c>
      <c r="S99" s="116">
        <f>+(Q99-R99)/Q99</f>
        <v>3.0147530468248876E-2</v>
      </c>
      <c r="T99" s="188">
        <v>1654</v>
      </c>
      <c r="U99" s="117">
        <f>+(Q99-T99)/Q99</f>
        <v>-6.0936497754971133E-2</v>
      </c>
      <c r="V99" s="13" t="s">
        <v>671</v>
      </c>
    </row>
    <row r="100" spans="1:29" ht="38.25" customHeight="1">
      <c r="A100" s="100"/>
      <c r="B100" s="6">
        <v>97</v>
      </c>
      <c r="C100" s="121" t="s">
        <v>470</v>
      </c>
      <c r="D100" s="95" t="s">
        <v>572</v>
      </c>
      <c r="E100" s="13" t="s">
        <v>570</v>
      </c>
      <c r="F100" s="13" t="s">
        <v>571</v>
      </c>
      <c r="G100" s="113" t="s">
        <v>573</v>
      </c>
      <c r="H100" s="13" t="s">
        <v>570</v>
      </c>
      <c r="I100" s="95">
        <v>83</v>
      </c>
      <c r="J100" s="79" t="s">
        <v>184</v>
      </c>
      <c r="K100" s="95" t="s">
        <v>701</v>
      </c>
      <c r="L100" s="25">
        <v>4385</v>
      </c>
      <c r="M100" s="25">
        <v>4253</v>
      </c>
      <c r="N100" s="116">
        <f>+(L100-M100)/L100</f>
        <v>3.0102622576966932E-2</v>
      </c>
      <c r="O100" s="25">
        <v>5951</v>
      </c>
      <c r="P100" s="117">
        <f>+(L100-O100)/L100</f>
        <v>-0.35712656784492586</v>
      </c>
      <c r="Q100" s="118" t="s">
        <v>19</v>
      </c>
      <c r="R100" s="118" t="s">
        <v>19</v>
      </c>
      <c r="S100" s="118" t="s">
        <v>19</v>
      </c>
      <c r="T100" s="119" t="s">
        <v>19</v>
      </c>
      <c r="U100" s="118" t="s">
        <v>19</v>
      </c>
      <c r="V100" s="13" t="s">
        <v>720</v>
      </c>
    </row>
    <row r="101" spans="1:29" ht="38.25" customHeight="1">
      <c r="A101" s="127"/>
      <c r="B101" s="6">
        <v>98</v>
      </c>
      <c r="C101" s="121" t="s">
        <v>443</v>
      </c>
      <c r="D101" s="95" t="s">
        <v>519</v>
      </c>
      <c r="E101" s="13" t="s">
        <v>444</v>
      </c>
      <c r="F101" s="13"/>
      <c r="G101" s="13"/>
      <c r="H101" s="13"/>
      <c r="I101" s="95">
        <v>83</v>
      </c>
      <c r="J101" s="79" t="s">
        <v>445</v>
      </c>
      <c r="K101" s="95" t="s">
        <v>701</v>
      </c>
      <c r="L101" s="135" t="s">
        <v>19</v>
      </c>
      <c r="M101" s="135" t="s">
        <v>19</v>
      </c>
      <c r="N101" s="118" t="s">
        <v>19</v>
      </c>
      <c r="O101" s="118" t="s">
        <v>19</v>
      </c>
      <c r="P101" s="118" t="s">
        <v>19</v>
      </c>
      <c r="Q101" s="184">
        <v>5.0799999999999998E-2</v>
      </c>
      <c r="R101" s="151">
        <v>5.0299999999999997E-2</v>
      </c>
      <c r="S101" s="116">
        <f>+(Q101-R101)/Q101</f>
        <v>9.8425196850393786E-3</v>
      </c>
      <c r="T101" s="184">
        <v>5.0700000000000002E-2</v>
      </c>
      <c r="U101" s="117">
        <f>+(Q101-T101)/Q101</f>
        <v>1.9685039370077938E-3</v>
      </c>
      <c r="V101" s="13" t="s">
        <v>901</v>
      </c>
    </row>
    <row r="102" spans="1:29" ht="38.25" customHeight="1">
      <c r="A102" s="100"/>
      <c r="B102" s="6">
        <v>99</v>
      </c>
      <c r="C102" s="121" t="s">
        <v>449</v>
      </c>
      <c r="D102" s="95" t="s">
        <v>524</v>
      </c>
      <c r="E102" s="13" t="s">
        <v>450</v>
      </c>
      <c r="F102" s="13" t="s">
        <v>525</v>
      </c>
      <c r="G102" s="13" t="s">
        <v>526</v>
      </c>
      <c r="H102" s="13" t="s">
        <v>527</v>
      </c>
      <c r="I102" s="95">
        <v>83</v>
      </c>
      <c r="J102" s="79" t="s">
        <v>184</v>
      </c>
      <c r="K102" s="95" t="s">
        <v>701</v>
      </c>
      <c r="L102" s="25">
        <v>4633</v>
      </c>
      <c r="M102" s="25">
        <v>4494</v>
      </c>
      <c r="N102" s="116">
        <f t="shared" ref="N102:N119" si="14">+(L102-M102)/L102</f>
        <v>3.0002158428663932E-2</v>
      </c>
      <c r="O102" s="25">
        <v>5072</v>
      </c>
      <c r="P102" s="117">
        <f t="shared" ref="P102:P119" si="15">+(L102-O102)/L102</f>
        <v>-9.4755018346643641E-2</v>
      </c>
      <c r="Q102" s="118" t="s">
        <v>19</v>
      </c>
      <c r="R102" s="118" t="s">
        <v>19</v>
      </c>
      <c r="S102" s="118" t="s">
        <v>19</v>
      </c>
      <c r="T102" s="119" t="s">
        <v>19</v>
      </c>
      <c r="U102" s="118" t="s">
        <v>19</v>
      </c>
      <c r="V102" s="13" t="s">
        <v>902</v>
      </c>
    </row>
    <row r="103" spans="1:29" ht="38.25" customHeight="1">
      <c r="A103" s="100"/>
      <c r="B103" s="6">
        <v>100</v>
      </c>
      <c r="C103" s="121" t="s">
        <v>937</v>
      </c>
      <c r="D103" s="95" t="s">
        <v>669</v>
      </c>
      <c r="E103" s="13" t="s">
        <v>668</v>
      </c>
      <c r="F103" s="13" t="s">
        <v>559</v>
      </c>
      <c r="G103" s="13"/>
      <c r="H103" s="13" t="s">
        <v>254</v>
      </c>
      <c r="I103" s="95">
        <v>85</v>
      </c>
      <c r="J103" s="79" t="s">
        <v>255</v>
      </c>
      <c r="K103" s="95" t="s">
        <v>701</v>
      </c>
      <c r="L103" s="25">
        <v>3912.5</v>
      </c>
      <c r="M103" s="25">
        <v>4330.3</v>
      </c>
      <c r="N103" s="116">
        <f t="shared" si="14"/>
        <v>-0.10678594249201283</v>
      </c>
      <c r="O103" s="25">
        <v>5131.3999999999996</v>
      </c>
      <c r="P103" s="117">
        <f t="shared" si="15"/>
        <v>-0.31153993610223635</v>
      </c>
      <c r="Q103" s="118" t="s">
        <v>19</v>
      </c>
      <c r="R103" s="118" t="s">
        <v>19</v>
      </c>
      <c r="S103" s="118" t="s">
        <v>19</v>
      </c>
      <c r="T103" s="119" t="s">
        <v>19</v>
      </c>
      <c r="U103" s="118" t="s">
        <v>19</v>
      </c>
      <c r="V103" s="19" t="s">
        <v>372</v>
      </c>
    </row>
    <row r="104" spans="1:29" ht="38.25" customHeight="1">
      <c r="A104" s="127"/>
      <c r="B104" s="6">
        <v>101</v>
      </c>
      <c r="C104" s="121" t="s">
        <v>89</v>
      </c>
      <c r="D104" s="95" t="s">
        <v>90</v>
      </c>
      <c r="E104" s="13" t="s">
        <v>91</v>
      </c>
      <c r="F104" s="13" t="s">
        <v>92</v>
      </c>
      <c r="G104" s="13" t="s">
        <v>90</v>
      </c>
      <c r="H104" s="13" t="s">
        <v>93</v>
      </c>
      <c r="I104" s="95">
        <v>97</v>
      </c>
      <c r="J104" s="79" t="s">
        <v>94</v>
      </c>
      <c r="K104" s="95" t="s">
        <v>701</v>
      </c>
      <c r="L104" s="25">
        <v>3229</v>
      </c>
      <c r="M104" s="25">
        <v>3197</v>
      </c>
      <c r="N104" s="116">
        <f t="shared" si="14"/>
        <v>9.9101889129761533E-3</v>
      </c>
      <c r="O104" s="25">
        <v>3358</v>
      </c>
      <c r="P104" s="117">
        <f t="shared" si="15"/>
        <v>-3.9950449055435121E-2</v>
      </c>
      <c r="Q104" s="16">
        <v>4.5600000000000002E-2</v>
      </c>
      <c r="R104" s="79">
        <v>4.514E-2</v>
      </c>
      <c r="S104" s="116">
        <f>+(Q104-R104)/Q104</f>
        <v>1.0087719298245659E-2</v>
      </c>
      <c r="T104" s="16">
        <v>4.7419999999999997E-2</v>
      </c>
      <c r="U104" s="117">
        <f>+(Q104-T104)/Q104</f>
        <v>-3.9912280701754281E-2</v>
      </c>
      <c r="V104" s="13" t="s">
        <v>722</v>
      </c>
    </row>
    <row r="105" spans="1:29" ht="38.25" customHeight="1">
      <c r="A105" s="127"/>
      <c r="B105" s="6">
        <v>102</v>
      </c>
      <c r="C105" s="121" t="s">
        <v>95</v>
      </c>
      <c r="D105" s="95" t="s">
        <v>96</v>
      </c>
      <c r="E105" s="13" t="s">
        <v>97</v>
      </c>
      <c r="F105" s="13" t="s">
        <v>489</v>
      </c>
      <c r="G105" s="13" t="s">
        <v>96</v>
      </c>
      <c r="H105" s="13" t="s">
        <v>97</v>
      </c>
      <c r="I105" s="95">
        <v>97</v>
      </c>
      <c r="J105" s="79" t="s">
        <v>94</v>
      </c>
      <c r="K105" s="95" t="s">
        <v>701</v>
      </c>
      <c r="L105" s="25">
        <v>2717</v>
      </c>
      <c r="M105" s="128">
        <v>2635</v>
      </c>
      <c r="N105" s="116">
        <f t="shared" si="14"/>
        <v>3.0180345969819652E-2</v>
      </c>
      <c r="O105" s="25">
        <v>2770</v>
      </c>
      <c r="P105" s="117">
        <f t="shared" si="15"/>
        <v>-1.9506808980493191E-2</v>
      </c>
      <c r="Q105" s="16">
        <v>4.895E-2</v>
      </c>
      <c r="R105" s="79">
        <v>4.7480000000000001E-2</v>
      </c>
      <c r="S105" s="116">
        <f>+(Q105-R105)/Q105</f>
        <v>3.0030643513789562E-2</v>
      </c>
      <c r="T105" s="16">
        <v>4.9930000000000002E-2</v>
      </c>
      <c r="U105" s="117">
        <f>+(Q105-T105)/Q105</f>
        <v>-2.002042900919309E-2</v>
      </c>
      <c r="V105" s="13" t="s">
        <v>769</v>
      </c>
    </row>
    <row r="106" spans="1:29" ht="38.25" customHeight="1">
      <c r="A106" s="100"/>
      <c r="B106" s="6">
        <v>103</v>
      </c>
      <c r="C106" s="121" t="s">
        <v>305</v>
      </c>
      <c r="D106" s="95" t="s">
        <v>304</v>
      </c>
      <c r="E106" s="13" t="s">
        <v>306</v>
      </c>
      <c r="F106" s="189"/>
      <c r="G106" s="189"/>
      <c r="H106" s="189"/>
      <c r="I106" s="95">
        <v>97</v>
      </c>
      <c r="J106" s="79" t="s">
        <v>307</v>
      </c>
      <c r="K106" s="95" t="s">
        <v>701</v>
      </c>
      <c r="L106" s="25">
        <v>4247</v>
      </c>
      <c r="M106" s="25">
        <v>4119</v>
      </c>
      <c r="N106" s="116">
        <f t="shared" si="14"/>
        <v>3.0138921591711797E-2</v>
      </c>
      <c r="O106" s="25">
        <v>4162</v>
      </c>
      <c r="P106" s="117">
        <f t="shared" si="15"/>
        <v>2.0014127619496114E-2</v>
      </c>
      <c r="Q106" s="118" t="s">
        <v>19</v>
      </c>
      <c r="R106" s="118" t="s">
        <v>19</v>
      </c>
      <c r="S106" s="118" t="s">
        <v>19</v>
      </c>
      <c r="T106" s="119" t="s">
        <v>19</v>
      </c>
      <c r="U106" s="118" t="s">
        <v>19</v>
      </c>
      <c r="V106" s="13" t="s">
        <v>903</v>
      </c>
    </row>
    <row r="107" spans="1:29" ht="38.25" customHeight="1">
      <c r="A107" s="100"/>
      <c r="B107" s="6">
        <v>104</v>
      </c>
      <c r="C107" s="121" t="s">
        <v>14</v>
      </c>
      <c r="D107" s="95" t="s">
        <v>15</v>
      </c>
      <c r="E107" s="13" t="s">
        <v>16</v>
      </c>
      <c r="F107" s="13" t="s">
        <v>17</v>
      </c>
      <c r="G107" s="13"/>
      <c r="H107" s="13"/>
      <c r="I107" s="95">
        <v>98</v>
      </c>
      <c r="J107" s="79" t="s">
        <v>18</v>
      </c>
      <c r="K107" s="95" t="s">
        <v>644</v>
      </c>
      <c r="L107" s="25">
        <v>86515</v>
      </c>
      <c r="M107" s="25">
        <v>59176</v>
      </c>
      <c r="N107" s="116">
        <f t="shared" si="14"/>
        <v>0.31600300525920361</v>
      </c>
      <c r="O107" s="25">
        <v>60223</v>
      </c>
      <c r="P107" s="117">
        <f t="shared" si="15"/>
        <v>0.30390105762006586</v>
      </c>
      <c r="Q107" s="118" t="s">
        <v>19</v>
      </c>
      <c r="R107" s="118" t="s">
        <v>19</v>
      </c>
      <c r="S107" s="118" t="s">
        <v>19</v>
      </c>
      <c r="T107" s="119" t="s">
        <v>19</v>
      </c>
      <c r="U107" s="118" t="s">
        <v>19</v>
      </c>
      <c r="V107" s="13" t="s">
        <v>904</v>
      </c>
    </row>
    <row r="108" spans="1:29" ht="66" customHeight="1">
      <c r="A108" s="100"/>
      <c r="B108" s="6">
        <v>105</v>
      </c>
      <c r="C108" s="121" t="s">
        <v>20</v>
      </c>
      <c r="D108" s="95" t="s">
        <v>21</v>
      </c>
      <c r="E108" s="13" t="s">
        <v>22</v>
      </c>
      <c r="F108" s="13" t="s">
        <v>23</v>
      </c>
      <c r="G108" s="13"/>
      <c r="H108" s="13"/>
      <c r="I108" s="95">
        <v>98</v>
      </c>
      <c r="J108" s="79" t="s">
        <v>18</v>
      </c>
      <c r="K108" s="95" t="s">
        <v>633</v>
      </c>
      <c r="L108" s="25">
        <v>101869</v>
      </c>
      <c r="M108" s="25">
        <v>85821</v>
      </c>
      <c r="N108" s="116">
        <f t="shared" si="14"/>
        <v>0.15753565854185278</v>
      </c>
      <c r="O108" s="25">
        <v>86143</v>
      </c>
      <c r="P108" s="117">
        <f t="shared" si="15"/>
        <v>0.15437473618078121</v>
      </c>
      <c r="Q108" s="118" t="s">
        <v>19</v>
      </c>
      <c r="R108" s="118" t="s">
        <v>19</v>
      </c>
      <c r="S108" s="118" t="s">
        <v>19</v>
      </c>
      <c r="T108" s="119" t="s">
        <v>19</v>
      </c>
      <c r="U108" s="118" t="s">
        <v>19</v>
      </c>
      <c r="V108" s="13" t="s">
        <v>634</v>
      </c>
    </row>
    <row r="109" spans="1:29" ht="38.25" customHeight="1">
      <c r="A109" s="100"/>
      <c r="B109" s="6">
        <v>106</v>
      </c>
      <c r="C109" s="121" t="s">
        <v>24</v>
      </c>
      <c r="D109" s="95" t="s">
        <v>25</v>
      </c>
      <c r="E109" s="13" t="s">
        <v>26</v>
      </c>
      <c r="F109" s="13" t="s">
        <v>27</v>
      </c>
      <c r="G109" s="13"/>
      <c r="H109" s="13"/>
      <c r="I109" s="95">
        <v>98</v>
      </c>
      <c r="J109" s="79" t="s">
        <v>18</v>
      </c>
      <c r="K109" s="95" t="s">
        <v>701</v>
      </c>
      <c r="L109" s="25">
        <v>4117</v>
      </c>
      <c r="M109" s="25">
        <v>4117</v>
      </c>
      <c r="N109" s="116">
        <f t="shared" si="14"/>
        <v>0</v>
      </c>
      <c r="O109" s="25">
        <v>4237</v>
      </c>
      <c r="P109" s="117">
        <f t="shared" si="15"/>
        <v>-2.914743745445713E-2</v>
      </c>
      <c r="Q109" s="118" t="s">
        <v>19</v>
      </c>
      <c r="R109" s="118" t="s">
        <v>19</v>
      </c>
      <c r="S109" s="118" t="s">
        <v>19</v>
      </c>
      <c r="T109" s="119" t="s">
        <v>19</v>
      </c>
      <c r="U109" s="118" t="s">
        <v>19</v>
      </c>
      <c r="V109" s="13" t="s">
        <v>776</v>
      </c>
    </row>
    <row r="110" spans="1:29" ht="38.25" customHeight="1">
      <c r="A110" s="100"/>
      <c r="B110" s="6">
        <v>107</v>
      </c>
      <c r="C110" s="121" t="s">
        <v>39</v>
      </c>
      <c r="D110" s="95" t="s">
        <v>40</v>
      </c>
      <c r="E110" s="13" t="s">
        <v>41</v>
      </c>
      <c r="F110" s="13" t="s">
        <v>42</v>
      </c>
      <c r="G110" s="13"/>
      <c r="H110" s="13"/>
      <c r="I110" s="95">
        <v>98</v>
      </c>
      <c r="J110" s="79" t="s">
        <v>18</v>
      </c>
      <c r="K110" s="95" t="s">
        <v>693</v>
      </c>
      <c r="L110" s="25">
        <v>4834</v>
      </c>
      <c r="M110" s="25">
        <v>2900</v>
      </c>
      <c r="N110" s="116">
        <f t="shared" si="14"/>
        <v>0.40008274720728176</v>
      </c>
      <c r="O110" s="25">
        <v>3950</v>
      </c>
      <c r="P110" s="117">
        <f t="shared" si="15"/>
        <v>0.18287132809267687</v>
      </c>
      <c r="Q110" s="118" t="s">
        <v>19</v>
      </c>
      <c r="R110" s="118" t="s">
        <v>19</v>
      </c>
      <c r="S110" s="118" t="s">
        <v>19</v>
      </c>
      <c r="T110" s="119" t="s">
        <v>19</v>
      </c>
      <c r="U110" s="118" t="s">
        <v>19</v>
      </c>
      <c r="V110" s="13" t="s">
        <v>637</v>
      </c>
    </row>
    <row r="111" spans="1:29" ht="38.25" customHeight="1">
      <c r="A111" s="100"/>
      <c r="B111" s="6">
        <v>108</v>
      </c>
      <c r="C111" s="121" t="s">
        <v>43</v>
      </c>
      <c r="D111" s="95" t="s">
        <v>508</v>
      </c>
      <c r="E111" s="13" t="s">
        <v>44</v>
      </c>
      <c r="F111" s="13" t="s">
        <v>45</v>
      </c>
      <c r="G111" s="13"/>
      <c r="H111" s="13"/>
      <c r="I111" s="95">
        <v>98</v>
      </c>
      <c r="J111" s="79" t="s">
        <v>18</v>
      </c>
      <c r="K111" s="95" t="s">
        <v>701</v>
      </c>
      <c r="L111" s="25">
        <v>11313</v>
      </c>
      <c r="M111" s="25">
        <v>10634</v>
      </c>
      <c r="N111" s="116">
        <f t="shared" si="14"/>
        <v>6.0019446654291521E-2</v>
      </c>
      <c r="O111" s="25">
        <v>11350</v>
      </c>
      <c r="P111" s="117">
        <f t="shared" si="15"/>
        <v>-3.2705736763015999E-3</v>
      </c>
      <c r="Q111" s="118" t="s">
        <v>19</v>
      </c>
      <c r="R111" s="118" t="s">
        <v>19</v>
      </c>
      <c r="S111" s="118" t="s">
        <v>19</v>
      </c>
      <c r="T111" s="119" t="s">
        <v>19</v>
      </c>
      <c r="U111" s="118" t="s">
        <v>19</v>
      </c>
      <c r="V111" s="13" t="s">
        <v>679</v>
      </c>
    </row>
    <row r="112" spans="1:29" ht="38.25" customHeight="1">
      <c r="A112" s="100"/>
      <c r="B112" s="6">
        <v>109</v>
      </c>
      <c r="C112" s="121" t="s">
        <v>457</v>
      </c>
      <c r="D112" s="95" t="s">
        <v>46</v>
      </c>
      <c r="E112" s="13" t="s">
        <v>47</v>
      </c>
      <c r="F112" s="13" t="s">
        <v>48</v>
      </c>
      <c r="G112" s="13"/>
      <c r="H112" s="13"/>
      <c r="I112" s="95">
        <v>98</v>
      </c>
      <c r="J112" s="79" t="s">
        <v>18</v>
      </c>
      <c r="K112" s="95" t="s">
        <v>644</v>
      </c>
      <c r="L112" s="25">
        <v>13810</v>
      </c>
      <c r="M112" s="25">
        <v>12981</v>
      </c>
      <c r="N112" s="116">
        <f t="shared" si="14"/>
        <v>6.0028964518464879E-2</v>
      </c>
      <c r="O112" s="25">
        <v>13339</v>
      </c>
      <c r="P112" s="117">
        <f t="shared" si="15"/>
        <v>3.4105720492396817E-2</v>
      </c>
      <c r="Q112" s="118" t="s">
        <v>19</v>
      </c>
      <c r="R112" s="118" t="s">
        <v>19</v>
      </c>
      <c r="S112" s="118" t="s">
        <v>19</v>
      </c>
      <c r="T112" s="119" t="s">
        <v>19</v>
      </c>
      <c r="U112" s="118" t="s">
        <v>19</v>
      </c>
      <c r="V112" s="13" t="s">
        <v>646</v>
      </c>
    </row>
    <row r="113" spans="1:29" ht="38.25" customHeight="1">
      <c r="A113" s="100"/>
      <c r="B113" s="6">
        <v>110</v>
      </c>
      <c r="C113" s="121" t="s">
        <v>55</v>
      </c>
      <c r="D113" s="95" t="s">
        <v>56</v>
      </c>
      <c r="E113" s="13" t="s">
        <v>57</v>
      </c>
      <c r="F113" s="13" t="s">
        <v>58</v>
      </c>
      <c r="G113" s="13"/>
      <c r="H113" s="13"/>
      <c r="I113" s="95">
        <v>98</v>
      </c>
      <c r="J113" s="79" t="s">
        <v>18</v>
      </c>
      <c r="K113" s="95" t="s">
        <v>777</v>
      </c>
      <c r="L113" s="25">
        <v>6127</v>
      </c>
      <c r="M113" s="25">
        <v>5515</v>
      </c>
      <c r="N113" s="116">
        <f t="shared" si="14"/>
        <v>9.9885751591317115E-2</v>
      </c>
      <c r="O113" s="25">
        <v>6115</v>
      </c>
      <c r="P113" s="117">
        <f t="shared" si="15"/>
        <v>1.9585441488493551E-3</v>
      </c>
      <c r="Q113" s="118" t="s">
        <v>19</v>
      </c>
      <c r="R113" s="118" t="s">
        <v>19</v>
      </c>
      <c r="S113" s="118" t="s">
        <v>19</v>
      </c>
      <c r="T113" s="119" t="s">
        <v>19</v>
      </c>
      <c r="U113" s="118" t="s">
        <v>19</v>
      </c>
      <c r="V113" s="13" t="s">
        <v>778</v>
      </c>
    </row>
    <row r="114" spans="1:29" ht="38.25" customHeight="1">
      <c r="A114" s="100"/>
      <c r="B114" s="6">
        <v>111</v>
      </c>
      <c r="C114" s="121" t="s">
        <v>59</v>
      </c>
      <c r="D114" s="95" t="s">
        <v>60</v>
      </c>
      <c r="E114" s="13" t="s">
        <v>61</v>
      </c>
      <c r="F114" s="13" t="s">
        <v>62</v>
      </c>
      <c r="G114" s="13"/>
      <c r="H114" s="13"/>
      <c r="I114" s="95">
        <v>98</v>
      </c>
      <c r="J114" s="79" t="s">
        <v>18</v>
      </c>
      <c r="K114" s="95" t="s">
        <v>701</v>
      </c>
      <c r="L114" s="25">
        <v>3621</v>
      </c>
      <c r="M114" s="25">
        <v>3584.8</v>
      </c>
      <c r="N114" s="116">
        <f t="shared" si="14"/>
        <v>9.9972383319524485E-3</v>
      </c>
      <c r="O114" s="25">
        <v>4129.1000000000004</v>
      </c>
      <c r="P114" s="117">
        <f t="shared" si="15"/>
        <v>-0.14032035349351019</v>
      </c>
      <c r="Q114" s="118" t="s">
        <v>19</v>
      </c>
      <c r="R114" s="118" t="s">
        <v>19</v>
      </c>
      <c r="S114" s="118" t="s">
        <v>19</v>
      </c>
      <c r="T114" s="119" t="s">
        <v>19</v>
      </c>
      <c r="U114" s="118" t="s">
        <v>19</v>
      </c>
      <c r="V114" s="13" t="s">
        <v>654</v>
      </c>
      <c r="W114" s="14"/>
    </row>
    <row r="115" spans="1:29" ht="66" customHeight="1">
      <c r="A115" s="100"/>
      <c r="B115" s="6">
        <v>112</v>
      </c>
      <c r="C115" s="121" t="s">
        <v>63</v>
      </c>
      <c r="D115" s="95" t="s">
        <v>64</v>
      </c>
      <c r="E115" s="13" t="s">
        <v>65</v>
      </c>
      <c r="F115" s="13" t="s">
        <v>66</v>
      </c>
      <c r="G115" s="13"/>
      <c r="H115" s="13"/>
      <c r="I115" s="95">
        <v>98</v>
      </c>
      <c r="J115" s="79" t="s">
        <v>18</v>
      </c>
      <c r="K115" s="95" t="s">
        <v>701</v>
      </c>
      <c r="L115" s="25">
        <v>5244</v>
      </c>
      <c r="M115" s="128">
        <v>4982</v>
      </c>
      <c r="N115" s="116">
        <f t="shared" si="14"/>
        <v>4.9961861174675819E-2</v>
      </c>
      <c r="O115" s="25">
        <v>5960</v>
      </c>
      <c r="P115" s="117">
        <f t="shared" si="15"/>
        <v>-0.13653699466056446</v>
      </c>
      <c r="Q115" s="118" t="s">
        <v>19</v>
      </c>
      <c r="R115" s="118" t="s">
        <v>19</v>
      </c>
      <c r="S115" s="118" t="s">
        <v>19</v>
      </c>
      <c r="T115" s="119" t="s">
        <v>19</v>
      </c>
      <c r="U115" s="118" t="s">
        <v>19</v>
      </c>
      <c r="V115" s="13" t="s">
        <v>438</v>
      </c>
    </row>
    <row r="116" spans="1:29" ht="66" customHeight="1">
      <c r="A116" s="100"/>
      <c r="B116" s="6">
        <v>113</v>
      </c>
      <c r="C116" s="121" t="s">
        <v>170</v>
      </c>
      <c r="D116" s="95" t="s">
        <v>171</v>
      </c>
      <c r="E116" s="13" t="s">
        <v>172</v>
      </c>
      <c r="F116" s="13" t="s">
        <v>173</v>
      </c>
      <c r="G116" s="13" t="s">
        <v>171</v>
      </c>
      <c r="H116" s="13" t="s">
        <v>174</v>
      </c>
      <c r="I116" s="95">
        <v>98</v>
      </c>
      <c r="J116" s="79" t="s">
        <v>175</v>
      </c>
      <c r="K116" s="95" t="s">
        <v>701</v>
      </c>
      <c r="L116" s="25">
        <v>10378</v>
      </c>
      <c r="M116" s="128">
        <v>10070</v>
      </c>
      <c r="N116" s="116">
        <f t="shared" si="14"/>
        <v>2.9678165349778376E-2</v>
      </c>
      <c r="O116" s="25">
        <v>11932</v>
      </c>
      <c r="P116" s="117">
        <f t="shared" si="15"/>
        <v>-0.1497398342647909</v>
      </c>
      <c r="Q116" s="118" t="s">
        <v>19</v>
      </c>
      <c r="R116" s="118" t="s">
        <v>19</v>
      </c>
      <c r="S116" s="118" t="s">
        <v>19</v>
      </c>
      <c r="T116" s="119" t="s">
        <v>19</v>
      </c>
      <c r="U116" s="118" t="s">
        <v>19</v>
      </c>
      <c r="V116" s="13" t="s">
        <v>711</v>
      </c>
      <c r="X116" s="29"/>
      <c r="Y116" s="29"/>
      <c r="Z116" s="29"/>
      <c r="AA116" s="29"/>
      <c r="AB116" s="29"/>
      <c r="AC116" s="29"/>
    </row>
    <row r="117" spans="1:29" ht="66" customHeight="1">
      <c r="A117" s="127"/>
      <c r="B117" s="6">
        <v>114</v>
      </c>
      <c r="C117" s="121" t="s">
        <v>281</v>
      </c>
      <c r="D117" s="95" t="s">
        <v>282</v>
      </c>
      <c r="E117" s="13" t="s">
        <v>283</v>
      </c>
      <c r="F117" s="13" t="s">
        <v>284</v>
      </c>
      <c r="G117" s="13" t="s">
        <v>282</v>
      </c>
      <c r="H117" s="13" t="s">
        <v>285</v>
      </c>
      <c r="I117" s="95">
        <v>98</v>
      </c>
      <c r="J117" s="79" t="s">
        <v>286</v>
      </c>
      <c r="K117" s="95" t="s">
        <v>851</v>
      </c>
      <c r="L117" s="25">
        <v>8961</v>
      </c>
      <c r="M117" s="25">
        <v>8695</v>
      </c>
      <c r="N117" s="116">
        <f t="shared" si="14"/>
        <v>2.9684187032697245E-2</v>
      </c>
      <c r="O117" s="25">
        <v>9000</v>
      </c>
      <c r="P117" s="117">
        <f t="shared" si="15"/>
        <v>-4.3521928356210242E-3</v>
      </c>
      <c r="Q117" s="79">
        <v>0.48499999999999999</v>
      </c>
      <c r="R117" s="79">
        <v>0.47060000000000002</v>
      </c>
      <c r="S117" s="116">
        <f>+(Q117-R117)/Q117</f>
        <v>2.9690721649484473E-2</v>
      </c>
      <c r="T117" s="129">
        <v>0.50670000000000004</v>
      </c>
      <c r="U117" s="117">
        <f>+(Q117-T117)/Q117</f>
        <v>-4.4742268041237224E-2</v>
      </c>
      <c r="V117" s="13" t="s">
        <v>852</v>
      </c>
    </row>
    <row r="118" spans="1:29" ht="38.25" customHeight="1">
      <c r="A118" s="100"/>
      <c r="B118" s="6">
        <v>115</v>
      </c>
      <c r="C118" s="121" t="s">
        <v>242</v>
      </c>
      <c r="D118" s="95" t="s">
        <v>243</v>
      </c>
      <c r="E118" s="13" t="s">
        <v>602</v>
      </c>
      <c r="F118" s="13" t="s">
        <v>604</v>
      </c>
      <c r="G118" s="13"/>
      <c r="H118" s="13" t="s">
        <v>603</v>
      </c>
      <c r="I118" s="95">
        <v>99</v>
      </c>
      <c r="J118" s="79" t="s">
        <v>385</v>
      </c>
      <c r="K118" s="95" t="s">
        <v>777</v>
      </c>
      <c r="L118" s="25">
        <v>3910</v>
      </c>
      <c r="M118" s="25">
        <v>3728</v>
      </c>
      <c r="N118" s="116">
        <f t="shared" si="14"/>
        <v>4.6547314578005115E-2</v>
      </c>
      <c r="O118" s="25">
        <v>7759.9</v>
      </c>
      <c r="P118" s="117">
        <f t="shared" si="15"/>
        <v>-0.98462915601023004</v>
      </c>
      <c r="Q118" s="118" t="s">
        <v>19</v>
      </c>
      <c r="R118" s="118" t="s">
        <v>19</v>
      </c>
      <c r="S118" s="118" t="s">
        <v>19</v>
      </c>
      <c r="T118" s="119" t="s">
        <v>19</v>
      </c>
      <c r="U118" s="118" t="s">
        <v>19</v>
      </c>
      <c r="V118" s="13" t="s">
        <v>834</v>
      </c>
    </row>
    <row r="119" spans="1:29" ht="38.25" customHeight="1">
      <c r="A119" s="100"/>
      <c r="B119" s="6">
        <v>116</v>
      </c>
      <c r="C119" s="121" t="s">
        <v>28</v>
      </c>
      <c r="D119" s="95" t="s">
        <v>29</v>
      </c>
      <c r="E119" s="13" t="s">
        <v>30</v>
      </c>
      <c r="F119" s="13" t="s">
        <v>31</v>
      </c>
      <c r="G119" s="13"/>
      <c r="H119" s="13"/>
      <c r="I119" s="95">
        <v>98</v>
      </c>
      <c r="J119" s="79" t="s">
        <v>18</v>
      </c>
      <c r="K119" s="95" t="s">
        <v>763</v>
      </c>
      <c r="L119" s="25">
        <v>39796</v>
      </c>
      <c r="M119" s="25">
        <v>37408</v>
      </c>
      <c r="N119" s="116">
        <f t="shared" si="14"/>
        <v>6.0006030756859986E-2</v>
      </c>
      <c r="O119" s="25">
        <v>26636</v>
      </c>
      <c r="P119" s="117">
        <f t="shared" si="15"/>
        <v>0.33068650115589504</v>
      </c>
      <c r="Q119" s="118" t="s">
        <v>19</v>
      </c>
      <c r="R119" s="118" t="s">
        <v>19</v>
      </c>
      <c r="S119" s="118" t="s">
        <v>19</v>
      </c>
      <c r="T119" s="119" t="s">
        <v>19</v>
      </c>
      <c r="U119" s="118" t="s">
        <v>19</v>
      </c>
      <c r="V119" s="13" t="s">
        <v>905</v>
      </c>
    </row>
    <row r="120" spans="1:29" ht="19.5" customHeight="1">
      <c r="B120" s="193" t="s">
        <v>310</v>
      </c>
      <c r="C120" s="193"/>
      <c r="D120" s="193"/>
      <c r="E120" s="193"/>
      <c r="F120" s="193"/>
      <c r="G120" s="193"/>
      <c r="H120" s="193"/>
      <c r="I120" s="193"/>
      <c r="J120" s="193"/>
      <c r="K120" s="189"/>
      <c r="L120" s="175">
        <f>SUM(L3:L119)</f>
        <v>2453284.9500000002</v>
      </c>
      <c r="M120" s="175">
        <f>SUM(M3:M119)</f>
        <v>1930870.49</v>
      </c>
      <c r="N120" s="116">
        <f t="shared" ref="N120" si="16">+(L120-M120)/L120</f>
        <v>0.21294487621586727</v>
      </c>
      <c r="O120" s="175">
        <f>SUM(O3:O119)</f>
        <v>2417528.75</v>
      </c>
      <c r="P120" s="117">
        <f t="shared" ref="P120" si="17">+(L120-O120)/L120</f>
        <v>1.4574825480423782E-2</v>
      </c>
      <c r="Q120" s="178"/>
      <c r="R120" s="178"/>
      <c r="S120" s="116"/>
      <c r="T120" s="190"/>
      <c r="U120" s="117"/>
      <c r="V120" s="7"/>
    </row>
  </sheetData>
  <autoFilter ref="A1:V121" xr:uid="{32F58AA0-8502-4384-9822-D2D83FBCA7CD}">
    <filterColumn colId="11" showButton="0"/>
    <filterColumn colId="12" showButton="0"/>
    <filterColumn colId="13" showButton="0"/>
    <filterColumn colId="14" showButton="0"/>
    <filterColumn colId="16" showButton="0"/>
    <filterColumn colId="17" showButton="0"/>
    <filterColumn colId="18" showButton="0"/>
    <filterColumn colId="19" showButton="0"/>
  </autoFilter>
  <sortState xmlns:xlrd2="http://schemas.microsoft.com/office/spreadsheetml/2017/richdata2" ref="A40:W119">
    <sortCondition ref="A40:A119"/>
    <sortCondition ref="I40:I119"/>
  </sortState>
  <mergeCells count="23">
    <mergeCell ref="A64:A65"/>
    <mergeCell ref="V64:V65"/>
    <mergeCell ref="K1:K2"/>
    <mergeCell ref="L1:P1"/>
    <mergeCell ref="Q1:U1"/>
    <mergeCell ref="V1:V2"/>
    <mergeCell ref="K64:K65"/>
    <mergeCell ref="B120:J120"/>
    <mergeCell ref="B1:B2"/>
    <mergeCell ref="C1:C2"/>
    <mergeCell ref="D1:D2"/>
    <mergeCell ref="E1:E2"/>
    <mergeCell ref="I1:I2"/>
    <mergeCell ref="J1:J2"/>
    <mergeCell ref="B64:B65"/>
    <mergeCell ref="C64:C65"/>
    <mergeCell ref="E64:E65"/>
    <mergeCell ref="J64:J65"/>
    <mergeCell ref="D64:D65"/>
    <mergeCell ref="F64:F65"/>
    <mergeCell ref="G64:G65"/>
    <mergeCell ref="H64:H65"/>
    <mergeCell ref="I64:I65"/>
  </mergeCells>
  <phoneticPr fontId="2"/>
  <hyperlinks>
    <hyperlink ref="V11" location="九州スチールｾﾝﾀｰ!A1" display="九州スチールセンター" xr:uid="{00000000-0004-0000-0000-000000000000}"/>
    <hyperlink ref="V97" location="病院企業団!A1" display="長崎県病院企業団" xr:uid="{00000000-0004-0000-0000-000001000000}"/>
    <hyperlink ref="V14" location="電源開発!H1" display="電源開発" xr:uid="{00000000-0004-0000-0000-000003000000}"/>
    <hyperlink ref="V103" location="日本赤十字社!H1" display="日本赤十字社" xr:uid="{00000000-0004-0000-0000-000004000000}"/>
    <hyperlink ref="V93" location="長崎大学!A1" display="長崎大学" xr:uid="{00000000-0004-0000-0000-000005000000}"/>
    <hyperlink ref="V55" location="日本遠洋旋網!A1" display="日本遠洋旋網漁業協同組合" xr:uid="{00000000-0004-0000-0000-000006000000}"/>
    <hyperlink ref="V86" location="マルキョウ!A1" display="マルキョウ" xr:uid="{00000000-0004-0000-0000-000007000000}"/>
    <hyperlink ref="V67" location="ソニー!A1" display="ソニーセミコンダクタマニュファクチャリング" xr:uid="{00000000-0004-0000-0000-000008000000}"/>
    <hyperlink ref="V88" location="山崎製パン!H1" display="山崎製パン" xr:uid="{5E8D3DAE-3B8A-4FE5-BD96-FD3372D7FB9A}"/>
    <hyperlink ref="V53" location="九電送配電!A1" display="①安全を大前提とした原子力発電の活用　②再生可能エネルギーの活用　③火力発電の更なる高効率化や適切な維持管理　④低炭素社旗に資する省エネ・省ＣＯ2サービスの提供" xr:uid="{16992B56-FFAE-4AA9-A7CC-8707F67A784B}"/>
    <hyperlink ref="V52" location="九電!A1" display="①事務室照明の適正管理（不要な照明の消灯、照明の間引き）②空調運転の適正管理（温度の適正管理、運転時間の短縮、不要な空調の停止）③ＯＡ機器等電源の適正管理（不要な機器等の電源断、節電モードの活用）④エレベーター利用の自粛（近接階への階段使用、稼働台数の削減）⑤その他（給湯器停止）⑥車両燃料使用削減（公共交通機関の利用、車両燃費管理の徹底、エコドライブの徹底、低公害車の導入検討）" xr:uid="{975E77B9-5E11-43E5-8E61-0A8954C6360D}"/>
  </hyperlinks>
  <printOptions horizontalCentered="1"/>
  <pageMargins left="0.19685039370078741" right="0.19685039370078741" top="0.55118110236220474" bottom="0.19685039370078741" header="0.31496062992125984" footer="0.51181102362204722"/>
  <pageSetup paperSize="8" scale="70" fitToHeight="0" orientation="landscape" r:id="rId1"/>
  <headerFooter alignWithMargins="0">
    <oddHeader>&amp;L□温室効果ガス排出削減状況（令和３年度）&amp;R&amp;10&amp;A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D106"/>
  <sheetViews>
    <sheetView view="pageBreakPreview" zoomScaleNormal="75" zoomScaleSheetLayoutView="100" workbookViewId="0">
      <pane xSplit="9" ySplit="2" topLeftCell="Q3" activePane="bottomRight" state="frozenSplit"/>
      <selection activeCell="P2" sqref="P2"/>
      <selection pane="topRight" activeCell="P2" sqref="P2"/>
      <selection pane="bottomLeft" activeCell="P2" sqref="P2"/>
      <selection pane="bottomRight" activeCell="V3" sqref="V3"/>
    </sheetView>
  </sheetViews>
  <sheetFormatPr defaultRowHeight="13.5"/>
  <cols>
    <col min="1" max="1" width="16.125" customWidth="1"/>
    <col min="2" max="2" width="4.375" style="29" customWidth="1"/>
    <col min="3" max="3" width="22.125" style="30" customWidth="1"/>
    <col min="4" max="4" width="11.7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3" max="23" width="15.375" customWidth="1"/>
    <col min="30" max="30" width="3.625" customWidth="1"/>
  </cols>
  <sheetData>
    <row r="1" spans="1:30" s="1" customFormat="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30" s="1" customFormat="1">
      <c r="A2" s="1" t="s">
        <v>640</v>
      </c>
      <c r="B2" s="194"/>
      <c r="C2" s="195"/>
      <c r="D2" s="196"/>
      <c r="E2" s="195"/>
      <c r="F2" s="2"/>
      <c r="G2" s="2"/>
      <c r="H2" s="2"/>
      <c r="I2" s="196"/>
      <c r="J2" s="197"/>
      <c r="K2" s="196"/>
      <c r="L2" s="144" t="s">
        <v>10</v>
      </c>
      <c r="M2" s="144" t="s">
        <v>11</v>
      </c>
      <c r="N2" s="144" t="s">
        <v>12</v>
      </c>
      <c r="O2" s="145" t="s">
        <v>785</v>
      </c>
      <c r="P2" s="144" t="s">
        <v>13</v>
      </c>
      <c r="Q2" s="144" t="s">
        <v>10</v>
      </c>
      <c r="R2" s="144" t="s">
        <v>11</v>
      </c>
      <c r="S2" s="4" t="s">
        <v>12</v>
      </c>
      <c r="T2" s="145" t="s">
        <v>785</v>
      </c>
      <c r="U2" s="144" t="s">
        <v>13</v>
      </c>
      <c r="V2" s="195"/>
      <c r="W2" s="5"/>
    </row>
    <row r="3" spans="1:30" ht="75" customHeight="1">
      <c r="A3" s="5"/>
      <c r="B3" s="6">
        <v>1</v>
      </c>
      <c r="C3" s="103" t="s">
        <v>176</v>
      </c>
      <c r="D3" s="8" t="str">
        <f>VLOOKUP($C3,一覧表!$C$3:$V$121,2,FALSE)</f>
        <v>852-8521</v>
      </c>
      <c r="E3" s="7" t="str">
        <f>VLOOKUP($C3,一覧表!$C$3:$V$121,3,FALSE)</f>
        <v>長崎市文教町１－１４</v>
      </c>
      <c r="F3" s="7" t="str">
        <f>VLOOKUP($C3,一覧表!$C$3:$V$121,4,FALSE)</f>
        <v>文教町２団地、坂本１団地</v>
      </c>
      <c r="G3" s="7">
        <f>VLOOKUP($C3,一覧表!$C$3:$V$121,5,FALSE)</f>
        <v>0</v>
      </c>
      <c r="H3" s="7">
        <f>VLOOKUP($C3,一覧表!$C$3:$V$121,6,FALSE)</f>
        <v>0</v>
      </c>
      <c r="I3" s="7">
        <f>VLOOKUP($C3,一覧表!$C$3:$V$121,7,FALSE)</f>
        <v>81</v>
      </c>
      <c r="J3" s="7" t="str">
        <f>VLOOKUP($C3,一覧表!$C$3:$V$121,8,FALSE)</f>
        <v>大学（文教町、坂本町）</v>
      </c>
      <c r="K3" s="7" t="str">
        <f>VLOOKUP($C3,一覧表!$C$3:$V$121,9,FALSE)</f>
        <v>R2～R4</v>
      </c>
      <c r="L3" s="15">
        <f>VLOOKUP($C3,一覧表!$C$3:$V$121,10,FALSE)</f>
        <v>6681</v>
      </c>
      <c r="M3" s="15" t="str">
        <f>VLOOKUP($C3,一覧表!$C$3:$V$121,11,FALSE)</f>
        <v>-</v>
      </c>
      <c r="N3" s="28" t="str">
        <f>VLOOKUP($C3,一覧表!$C$3:$V$121,12,FALSE)</f>
        <v>-</v>
      </c>
      <c r="O3" s="15">
        <f>VLOOKUP($C3,一覧表!$C$3:$V$121,13,FALSE)</f>
        <v>8014</v>
      </c>
      <c r="P3" s="28">
        <f>VLOOKUP($C3,一覧表!$C$3:$V$121,14,FALSE)</f>
        <v>-0.19952102978596017</v>
      </c>
      <c r="Q3" s="7">
        <f>VLOOKUP($C3,一覧表!$C$3:$V$121,15,FALSE)</f>
        <v>0.13780000000000001</v>
      </c>
      <c r="R3" s="7">
        <f>VLOOKUP($C3,一覧表!$C$3:$V$121,16,FALSE)</f>
        <v>0.13366</v>
      </c>
      <c r="S3" s="28">
        <f>VLOOKUP($C3,一覧表!$C$3:$V$121,17,FALSE)</f>
        <v>3.0043541364296114E-2</v>
      </c>
      <c r="T3" s="7">
        <f>VLOOKUP($C3,一覧表!$C$3:$V$121,18,FALSE)</f>
        <v>0.16445000000000001</v>
      </c>
      <c r="U3" s="28">
        <f>VLOOKUP($C3,一覧表!$C$3:$V$121,19,FALSE)</f>
        <v>-0.19339622641509438</v>
      </c>
      <c r="V3" s="19" t="str">
        <f>VLOOKUP($C3,一覧表!$C$3:$V$121,20,FALSE)</f>
        <v>長崎大学</v>
      </c>
      <c r="W3" s="123"/>
      <c r="X3" s="124"/>
    </row>
    <row r="4" spans="1:30" ht="45" customHeight="1">
      <c r="A4" s="5"/>
      <c r="B4" s="213" t="s">
        <v>310</v>
      </c>
      <c r="C4" s="213"/>
      <c r="D4" s="213"/>
      <c r="E4" s="213"/>
      <c r="F4" s="213"/>
      <c r="G4" s="213"/>
      <c r="H4" s="213"/>
      <c r="I4" s="213"/>
      <c r="J4" s="213"/>
      <c r="K4" s="26"/>
      <c r="L4" s="136">
        <f>SUM(L3:L3)</f>
        <v>6681</v>
      </c>
      <c r="M4" s="133" t="s">
        <v>391</v>
      </c>
      <c r="N4" s="22" t="s">
        <v>391</v>
      </c>
      <c r="O4" s="136">
        <f>SUM(O3:O3)</f>
        <v>8014</v>
      </c>
      <c r="P4" s="11">
        <f t="shared" ref="P4" si="0">+(L4-O4)/L4</f>
        <v>-0.19952102978596017</v>
      </c>
      <c r="Q4" s="24"/>
      <c r="R4" s="24"/>
      <c r="S4" s="20"/>
      <c r="T4" s="27"/>
      <c r="U4" s="28"/>
      <c r="V4" s="7"/>
    </row>
    <row r="5" spans="1:30" ht="45" customHeight="1">
      <c r="A5" s="5"/>
      <c r="W5" s="14"/>
      <c r="X5" s="14"/>
    </row>
    <row r="6" spans="1:30" ht="45" customHeight="1">
      <c r="A6" s="5"/>
      <c r="Y6" s="14"/>
      <c r="Z6" s="14"/>
      <c r="AA6" s="14"/>
      <c r="AB6" s="14"/>
      <c r="AC6" s="14"/>
      <c r="AD6" s="14"/>
    </row>
    <row r="7" spans="1:30" ht="28.5" customHeight="1">
      <c r="A7" s="5"/>
      <c r="T7" s="32"/>
    </row>
    <row r="8" spans="1:30" ht="54" customHeight="1">
      <c r="A8" s="5"/>
      <c r="T8" s="32"/>
    </row>
    <row r="9" spans="1:30" ht="30.75" customHeight="1">
      <c r="A9" s="5"/>
      <c r="T9" s="32"/>
    </row>
    <row r="10" spans="1:30" ht="54" customHeight="1">
      <c r="A10" s="5"/>
    </row>
    <row r="11" spans="1:30">
      <c r="A11" s="5"/>
    </row>
    <row r="12" spans="1:30">
      <c r="A12" s="5"/>
      <c r="W12" s="14"/>
      <c r="X12" s="14"/>
    </row>
    <row r="13" spans="1:30" ht="36.75" customHeight="1">
      <c r="A13" s="5"/>
      <c r="Y13" s="14"/>
      <c r="Z13" s="14"/>
      <c r="AA13" s="14"/>
      <c r="AB13" s="14"/>
      <c r="AC13" s="14"/>
      <c r="AD13" s="14"/>
    </row>
    <row r="14" spans="1:30">
      <c r="A14" s="5"/>
    </row>
    <row r="15" spans="1:30" ht="37.5" customHeight="1">
      <c r="A15" s="5"/>
    </row>
    <row r="16" spans="1:30" ht="37.5" customHeight="1">
      <c r="A16" s="5"/>
    </row>
    <row r="17" spans="1:24" ht="36.75" customHeight="1">
      <c r="A17" s="5"/>
    </row>
    <row r="18" spans="1:24" ht="38.25" customHeight="1">
      <c r="A18" s="5"/>
    </row>
    <row r="19" spans="1:24" ht="35.25" customHeight="1">
      <c r="A19" s="5"/>
    </row>
    <row r="20" spans="1:24" ht="35.25" customHeight="1">
      <c r="A20" s="5"/>
    </row>
    <row r="21" spans="1:24" ht="50.25" customHeight="1">
      <c r="A21" s="5"/>
    </row>
    <row r="22" spans="1:24" ht="35.25" customHeight="1">
      <c r="A22" s="5"/>
    </row>
    <row r="23" spans="1:24" ht="50.25" customHeight="1">
      <c r="A23" s="5"/>
    </row>
    <row r="24" spans="1:24" ht="36.75" customHeight="1">
      <c r="A24" s="5"/>
    </row>
    <row r="25" spans="1:24" ht="35.25" customHeight="1">
      <c r="A25" s="5"/>
    </row>
    <row r="26" spans="1:24" ht="35.25" customHeight="1">
      <c r="A26" s="5"/>
    </row>
    <row r="27" spans="1:24" ht="35.25" customHeight="1">
      <c r="A27" s="5"/>
    </row>
    <row r="28" spans="1:24" ht="35.25" customHeight="1">
      <c r="A28" s="5"/>
    </row>
    <row r="29" spans="1:24">
      <c r="A29" s="5"/>
    </row>
    <row r="30" spans="1:24" ht="23.25" customHeight="1">
      <c r="A30" s="5"/>
      <c r="W30" s="14"/>
      <c r="X30" s="14"/>
    </row>
    <row r="31" spans="1:24" s="14" customFormat="1">
      <c r="A31" s="5"/>
      <c r="B31" s="29"/>
      <c r="C31" s="30"/>
      <c r="D31" s="1"/>
      <c r="E31" s="30"/>
      <c r="F31"/>
      <c r="G31"/>
      <c r="H31"/>
      <c r="I31"/>
      <c r="J31" s="31"/>
      <c r="K31"/>
      <c r="L31"/>
      <c r="M31"/>
      <c r="N31"/>
      <c r="O31"/>
      <c r="P31"/>
      <c r="Q31"/>
      <c r="R31"/>
      <c r="S31" s="32"/>
      <c r="T31"/>
      <c r="U31"/>
      <c r="V31" s="30"/>
      <c r="W31"/>
      <c r="X31"/>
    </row>
    <row r="32" spans="1:24" ht="21" customHeight="1">
      <c r="A32" s="5"/>
    </row>
    <row r="33" spans="1:30" ht="58.5" customHeight="1">
      <c r="A33" s="5"/>
    </row>
    <row r="34" spans="1:30" ht="41.25" customHeight="1">
      <c r="A34" s="5"/>
    </row>
    <row r="35" spans="1:30" ht="36.75" customHeight="1">
      <c r="A35" s="5"/>
    </row>
    <row r="36" spans="1:30" ht="33" customHeight="1">
      <c r="A36" s="5"/>
    </row>
    <row r="37" spans="1:30" ht="41.25" customHeight="1">
      <c r="A37" s="5"/>
    </row>
    <row r="38" spans="1:30">
      <c r="A38" s="5"/>
    </row>
    <row r="39" spans="1:30" ht="41.25" customHeight="1">
      <c r="A39" s="5"/>
    </row>
    <row r="40" spans="1:30">
      <c r="A40" s="5"/>
    </row>
    <row r="41" spans="1:30" ht="39" customHeight="1">
      <c r="A41" s="5"/>
      <c r="W41" s="14"/>
      <c r="X41" s="14"/>
    </row>
    <row r="42" spans="1:30" ht="39" customHeight="1">
      <c r="A42" s="5"/>
      <c r="Y42" s="14"/>
      <c r="Z42" s="14"/>
      <c r="AA42" s="14"/>
      <c r="AB42" s="14"/>
      <c r="AC42" s="14"/>
      <c r="AD42" s="14"/>
    </row>
    <row r="43" spans="1:30" ht="48.75" customHeight="1">
      <c r="A43" s="5"/>
    </row>
    <row r="44" spans="1:30" ht="50.25" customHeight="1">
      <c r="A44" s="5"/>
    </row>
    <row r="45" spans="1:30" ht="34.5" customHeight="1">
      <c r="A45" s="5"/>
    </row>
    <row r="46" spans="1:30" ht="36.75" customHeight="1">
      <c r="A46" s="5"/>
    </row>
    <row r="47" spans="1:30" ht="36.75" customHeight="1">
      <c r="A47" s="5"/>
      <c r="W47" s="14"/>
      <c r="X47" s="14"/>
    </row>
    <row r="48" spans="1:30">
      <c r="A48" s="5"/>
      <c r="Y48" s="14"/>
      <c r="Z48" s="14"/>
      <c r="AA48" s="14"/>
      <c r="AB48" s="14"/>
      <c r="AC48" s="14"/>
      <c r="AD48" s="14"/>
    </row>
    <row r="49" spans="1:30" ht="30.75" customHeight="1">
      <c r="A49" s="5"/>
      <c r="W49" s="14"/>
      <c r="X49" s="14"/>
    </row>
    <row r="50" spans="1:30" s="14" customFormat="1" ht="23.25" customHeight="1">
      <c r="A50" s="18"/>
      <c r="B50" s="29"/>
      <c r="C50" s="30"/>
      <c r="D50" s="1"/>
      <c r="E50" s="30"/>
      <c r="F50"/>
      <c r="G50"/>
      <c r="H50"/>
      <c r="I50"/>
      <c r="J50" s="31"/>
      <c r="K50"/>
      <c r="L50"/>
      <c r="M50"/>
      <c r="N50"/>
      <c r="O50"/>
      <c r="P50"/>
      <c r="Q50"/>
      <c r="R50"/>
      <c r="S50" s="32"/>
      <c r="T50"/>
      <c r="U50"/>
      <c r="V50" s="30"/>
      <c r="W50"/>
      <c r="X50"/>
    </row>
    <row r="51" spans="1:30">
      <c r="A51" s="5"/>
      <c r="W51" s="14"/>
      <c r="X51" s="14"/>
    </row>
    <row r="52" spans="1:30" ht="41.25" customHeight="1">
      <c r="A52" s="5"/>
      <c r="Y52" s="14"/>
      <c r="Z52" s="14"/>
      <c r="AA52" s="14"/>
      <c r="AB52" s="14"/>
      <c r="AC52" s="14"/>
      <c r="AD52" s="14"/>
    </row>
    <row r="53" spans="1:30" ht="27" customHeight="1">
      <c r="A53" s="5"/>
    </row>
    <row r="54" spans="1:30" ht="33" customHeight="1">
      <c r="A54" s="5"/>
    </row>
    <row r="55" spans="1:30">
      <c r="A55" s="5"/>
    </row>
    <row r="56" spans="1:30">
      <c r="A56" s="5"/>
    </row>
    <row r="57" spans="1:30" ht="24.75" customHeight="1">
      <c r="A57" s="5"/>
    </row>
    <row r="58" spans="1:30">
      <c r="A58" s="5"/>
    </row>
    <row r="59" spans="1:30">
      <c r="A59" s="5"/>
    </row>
    <row r="60" spans="1:30" ht="29.25" customHeight="1">
      <c r="A60" s="5"/>
    </row>
    <row r="61" spans="1:30" ht="36.75" customHeight="1">
      <c r="A61" s="5"/>
    </row>
    <row r="62" spans="1:30" ht="39" customHeight="1">
      <c r="A62" s="5"/>
    </row>
    <row r="63" spans="1:30" ht="48" customHeight="1">
      <c r="A63" s="5"/>
    </row>
    <row r="64" spans="1:30" ht="34.5" customHeight="1">
      <c r="A64" s="5"/>
    </row>
    <row r="65" spans="1:30">
      <c r="A65" s="5"/>
    </row>
    <row r="66" spans="1:30">
      <c r="A66" s="5"/>
    </row>
    <row r="67" spans="1:30">
      <c r="A67" s="5"/>
    </row>
    <row r="68" spans="1:30">
      <c r="A68" s="5"/>
    </row>
    <row r="69" spans="1:30" ht="34.5" customHeight="1">
      <c r="A69" s="5"/>
    </row>
    <row r="70" spans="1:30" ht="33" customHeight="1">
      <c r="A70" s="5"/>
    </row>
    <row r="71" spans="1:30">
      <c r="A71" s="5"/>
    </row>
    <row r="72" spans="1:30" ht="41.25" customHeight="1">
      <c r="A72" s="18"/>
      <c r="W72" s="14"/>
      <c r="X72" s="14"/>
    </row>
    <row r="73" spans="1:30">
      <c r="A73" s="5"/>
      <c r="Y73" s="14"/>
      <c r="Z73" s="14"/>
      <c r="AA73" s="14"/>
      <c r="AB73" s="14"/>
      <c r="AC73" s="14"/>
      <c r="AD73" s="14"/>
    </row>
    <row r="74" spans="1:30" ht="33" customHeight="1"/>
    <row r="75" spans="1:30" ht="44.25" customHeight="1">
      <c r="A75" s="5"/>
    </row>
    <row r="76" spans="1:30" ht="27.75" customHeight="1">
      <c r="A76" s="5"/>
    </row>
    <row r="77" spans="1:30" ht="27" customHeight="1">
      <c r="A77" s="5"/>
    </row>
    <row r="79" spans="1:30" ht="39" customHeight="1">
      <c r="A79" s="5"/>
    </row>
    <row r="80" spans="1:30" ht="37.5" customHeight="1">
      <c r="A80" s="5"/>
    </row>
    <row r="82" spans="1:1">
      <c r="A82" s="5"/>
    </row>
    <row r="83" spans="1:1">
      <c r="A83" s="5"/>
    </row>
    <row r="84" spans="1:1" ht="39" customHeight="1">
      <c r="A84" s="5"/>
    </row>
    <row r="85" spans="1:1" ht="36.75" customHeight="1">
      <c r="A85" s="5"/>
    </row>
    <row r="86" spans="1:1" ht="21.75" customHeight="1">
      <c r="A86" s="18"/>
    </row>
    <row r="87" spans="1:1">
      <c r="A87" s="5"/>
    </row>
    <row r="88" spans="1:1" ht="36.75" customHeight="1"/>
    <row r="89" spans="1:1" ht="39" customHeight="1">
      <c r="A89" s="5"/>
    </row>
    <row r="90" spans="1:1" ht="56.25" customHeight="1">
      <c r="A90" s="5"/>
    </row>
    <row r="92" spans="1:1" ht="25.5" customHeight="1">
      <c r="A92" s="5"/>
    </row>
    <row r="93" spans="1:1" ht="63.75" customHeight="1">
      <c r="A93" s="5"/>
    </row>
    <row r="94" spans="1:1" ht="34.5" customHeight="1">
      <c r="A94" s="5"/>
    </row>
    <row r="95" spans="1:1">
      <c r="A95" s="5"/>
    </row>
    <row r="96" spans="1:1">
      <c r="A96" s="5"/>
    </row>
    <row r="97" spans="1:1">
      <c r="A97" s="5"/>
    </row>
    <row r="98" spans="1:1" ht="34.5" customHeight="1"/>
    <row r="99" spans="1:1" ht="36.75" customHeight="1">
      <c r="A99" s="5"/>
    </row>
    <row r="100" spans="1:1" ht="19.5" customHeight="1">
      <c r="A100" s="5"/>
    </row>
    <row r="101" spans="1:1" ht="33" customHeight="1">
      <c r="A101" s="5"/>
    </row>
    <row r="102" spans="1:1" ht="42.75" customHeight="1">
      <c r="A102" s="5"/>
    </row>
    <row r="103" spans="1:1">
      <c r="A103" s="5"/>
    </row>
    <row r="104" spans="1:1">
      <c r="A104" s="5"/>
    </row>
    <row r="105" spans="1:1">
      <c r="A105" s="5"/>
    </row>
    <row r="106" spans="1:1" ht="68.25" customHeight="1"/>
  </sheetData>
  <autoFilter ref="B1:V4" xr:uid="{00000000-0009-0000-0000-000009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4:J4"/>
    <mergeCell ref="B1:B2"/>
    <mergeCell ref="C1:C2"/>
    <mergeCell ref="D1:D2"/>
    <mergeCell ref="E1:E2"/>
    <mergeCell ref="I1:I2"/>
    <mergeCell ref="J1:J2"/>
  </mergeCells>
  <phoneticPr fontId="2"/>
  <hyperlinks>
    <hyperlink ref="V3" location="長崎大学!A1" display="長崎大学!A1" xr:uid="{99E36B3A-E84E-4522-8D46-BA46D36E3069}"/>
  </hyperlinks>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AD111"/>
  <sheetViews>
    <sheetView view="pageBreakPreview" zoomScaleNormal="75" zoomScaleSheetLayoutView="100" workbookViewId="0">
      <pane xSplit="9" ySplit="2" topLeftCell="P6" activePane="bottomRight" state="frozenSplit"/>
      <selection activeCell="P2" sqref="P2"/>
      <selection pane="topRight" activeCell="P2" sqref="P2"/>
      <selection pane="bottomLeft" activeCell="P2" sqref="P2"/>
      <selection pane="bottomRight" activeCell="V8" sqref="V8"/>
    </sheetView>
  </sheetViews>
  <sheetFormatPr defaultRowHeight="13.5"/>
  <cols>
    <col min="1" max="1" width="16.125" customWidth="1"/>
    <col min="2" max="2" width="4.375" style="29" customWidth="1"/>
    <col min="3" max="3" width="22.125" style="30" customWidth="1"/>
    <col min="4" max="4" width="11.7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3" max="23" width="15.25" customWidth="1"/>
    <col min="30" max="30" width="3.625" customWidth="1"/>
  </cols>
  <sheetData>
    <row r="1" spans="1:30" s="1" customFormat="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30" s="1" customFormat="1">
      <c r="A2" s="1" t="s">
        <v>640</v>
      </c>
      <c r="B2" s="194"/>
      <c r="C2" s="195"/>
      <c r="D2" s="196"/>
      <c r="E2" s="195"/>
      <c r="F2" s="2"/>
      <c r="G2" s="2"/>
      <c r="H2" s="2"/>
      <c r="I2" s="196"/>
      <c r="J2" s="197"/>
      <c r="K2" s="196"/>
      <c r="L2" s="144" t="s">
        <v>10</v>
      </c>
      <c r="M2" s="144" t="s">
        <v>11</v>
      </c>
      <c r="N2" s="144" t="s">
        <v>12</v>
      </c>
      <c r="O2" s="145" t="s">
        <v>785</v>
      </c>
      <c r="P2" s="144" t="s">
        <v>13</v>
      </c>
      <c r="Q2" s="144" t="s">
        <v>10</v>
      </c>
      <c r="R2" s="144" t="s">
        <v>11</v>
      </c>
      <c r="S2" s="4" t="s">
        <v>12</v>
      </c>
      <c r="T2" s="145" t="s">
        <v>785</v>
      </c>
      <c r="U2" s="144" t="s">
        <v>13</v>
      </c>
      <c r="V2" s="195"/>
      <c r="W2" s="5"/>
    </row>
    <row r="3" spans="1:30" ht="54.75" customHeight="1">
      <c r="A3" s="127" t="s">
        <v>643</v>
      </c>
      <c r="B3" s="6">
        <v>1</v>
      </c>
      <c r="C3" s="33" t="s">
        <v>478</v>
      </c>
      <c r="D3" s="8" t="str">
        <f>VLOOKUP($C3,一覧表!$C$3:$V$121,2,FALSE)</f>
        <v>852-8055</v>
      </c>
      <c r="E3" s="7" t="str">
        <f>VLOOKUP($C3,一覧表!$C$3:$V$121,3,FALSE)</f>
        <v>長崎市虹が丘町１－１</v>
      </c>
      <c r="F3" s="7" t="str">
        <f>VLOOKUP($C3,一覧表!$C$3:$V$121,4,FALSE)</f>
        <v>道ノ尾病院、虹が丘病院</v>
      </c>
      <c r="G3" s="7">
        <f>VLOOKUP($C3,一覧表!$C$3:$V$121,5,FALSE)</f>
        <v>0</v>
      </c>
      <c r="H3" s="7" t="str">
        <f>VLOOKUP($C3,一覧表!$C$3:$V$121,6,FALSE)</f>
        <v>（２病院）</v>
      </c>
      <c r="I3" s="7">
        <f>VLOOKUP($C3,一覧表!$C$3:$V$121,7,FALSE)</f>
        <v>83</v>
      </c>
      <c r="J3" s="7" t="str">
        <f>VLOOKUP($C3,一覧表!$C$3:$V$121,8,FALSE)</f>
        <v>一般病院</v>
      </c>
      <c r="K3" s="7" t="str">
        <f>VLOOKUP($C3,一覧表!$C$3:$V$121,9,FALSE)</f>
        <v>R2～R4</v>
      </c>
      <c r="L3" s="15">
        <f>VLOOKUP($C3,一覧表!$C$3:$V$121,10,FALSE)</f>
        <v>2925</v>
      </c>
      <c r="M3" s="15">
        <f>VLOOKUP($C3,一覧表!$C$3:$V$121,11,FALSE)</f>
        <v>2896</v>
      </c>
      <c r="N3" s="28">
        <f>VLOOKUP($C3,一覧表!$C$3:$V$121,12,FALSE)</f>
        <v>9.9145299145299154E-3</v>
      </c>
      <c r="O3" s="15">
        <f>VLOOKUP($C3,一覧表!$C$3:$V$121,13,FALSE)</f>
        <v>2896</v>
      </c>
      <c r="P3" s="28">
        <f>VLOOKUP($C3,一覧表!$C$3:$V$121,14,FALSE)</f>
        <v>9.9145299145299154E-3</v>
      </c>
      <c r="Q3" s="7">
        <f>VLOOKUP($C3,一覧表!$C$3:$V$121,15,FALSE)</f>
        <v>18.5</v>
      </c>
      <c r="R3" s="7">
        <f>VLOOKUP($C3,一覧表!$C$3:$V$121,16,FALSE)</f>
        <v>18.32</v>
      </c>
      <c r="S3" s="28">
        <f>VLOOKUP($C3,一覧表!$C$3:$V$121,17,FALSE)</f>
        <v>9.7297297297297136E-3</v>
      </c>
      <c r="T3" s="7">
        <f>VLOOKUP($C3,一覧表!$C$3:$V$121,18,FALSE)</f>
        <v>18.39</v>
      </c>
      <c r="U3" s="28">
        <f>VLOOKUP($C3,一覧表!$C$3:$V$121,19,FALSE)</f>
        <v>5.9459459459459156E-3</v>
      </c>
      <c r="V3" s="7" t="str">
        <f>VLOOKUP($C3,一覧表!$C$3:$V$121,20,FALSE)</f>
        <v>①アイドリングストップ　②地球温暖化防止啓発活動　③節水等　④事務部門温度管理の徹底（夏期28℃、冬期20℃）</v>
      </c>
      <c r="W3" s="123"/>
      <c r="X3" s="124"/>
    </row>
    <row r="4" spans="1:30" ht="54.75" customHeight="1">
      <c r="A4" s="127" t="s">
        <v>643</v>
      </c>
      <c r="B4" s="6">
        <v>2</v>
      </c>
      <c r="C4" s="33" t="s">
        <v>648</v>
      </c>
      <c r="D4" s="8" t="str">
        <f>VLOOKUP($C4,一覧表!$C$3:$V$121,2,FALSE)</f>
        <v>851-0403</v>
      </c>
      <c r="E4" s="7" t="str">
        <f>VLOOKUP($C4,一覧表!$C$3:$V$121,3,FALSE)</f>
        <v>長崎市布巻町１６５－１</v>
      </c>
      <c r="F4" s="7">
        <f>VLOOKUP($C4,一覧表!$C$3:$V$121,4,FALSE)</f>
        <v>0</v>
      </c>
      <c r="G4" s="7">
        <f>VLOOKUP($C4,一覧表!$C$3:$V$121,5,FALSE)</f>
        <v>0</v>
      </c>
      <c r="H4" s="7">
        <f>VLOOKUP($C4,一覧表!$C$3:$V$121,6,FALSE)</f>
        <v>0</v>
      </c>
      <c r="I4" s="7">
        <f>VLOOKUP($C4,一覧表!$C$3:$V$121,7,FALSE)</f>
        <v>83</v>
      </c>
      <c r="J4" s="7" t="str">
        <f>VLOOKUP($C4,一覧表!$C$3:$V$121,8,FALSE)</f>
        <v>病院、介護老人保健施設ほか</v>
      </c>
      <c r="K4" s="7" t="str">
        <f>VLOOKUP($C4,一覧表!$C$3:$V$121,9,FALSE)</f>
        <v>R1～R3</v>
      </c>
      <c r="L4" s="15">
        <f>VLOOKUP($C4,一覧表!$C$3:$V$121,10,FALSE)</f>
        <v>4190</v>
      </c>
      <c r="M4" s="15">
        <f>VLOOKUP($C4,一覧表!$C$3:$V$121,11,FALSE)</f>
        <v>4127</v>
      </c>
      <c r="N4" s="28">
        <f>VLOOKUP($C4,一覧表!$C$3:$V$121,12,FALSE)</f>
        <v>1.5035799522673031E-2</v>
      </c>
      <c r="O4" s="15">
        <f>VLOOKUP($C4,一覧表!$C$3:$V$121,13,FALSE)</f>
        <v>4064</v>
      </c>
      <c r="P4" s="28">
        <f>VLOOKUP($C4,一覧表!$C$3:$V$121,14,FALSE)</f>
        <v>3.0071599045346061E-2</v>
      </c>
      <c r="Q4" s="7" t="str">
        <f>VLOOKUP($C4,一覧表!$C$3:$V$121,15,FALSE)</f>
        <v>-</v>
      </c>
      <c r="R4" s="7" t="str">
        <f>VLOOKUP($C4,一覧表!$C$3:$V$121,16,FALSE)</f>
        <v>-</v>
      </c>
      <c r="S4" s="28" t="str">
        <f>VLOOKUP($C4,一覧表!$C$3:$V$121,17,FALSE)</f>
        <v>-</v>
      </c>
      <c r="T4" s="7" t="str">
        <f>VLOOKUP($C4,一覧表!$C$3:$V$121,18,FALSE)</f>
        <v>-</v>
      </c>
      <c r="U4" s="28" t="str">
        <f>VLOOKUP($C4,一覧表!$C$3:$V$121,19,FALSE)</f>
        <v>-</v>
      </c>
      <c r="V4" s="7" t="str">
        <f>VLOOKUP($C4,一覧表!$C$3:$V$121,20,FALSE)</f>
        <v>①冷暖房の適正温度管理の徹底　②経過年数の長い空調機器の計画的な更新の実施</v>
      </c>
      <c r="W4" s="123"/>
      <c r="X4" s="124"/>
    </row>
    <row r="5" spans="1:30" ht="54.75" customHeight="1">
      <c r="A5" s="127"/>
      <c r="B5" s="6">
        <v>3</v>
      </c>
      <c r="C5" s="103" t="s">
        <v>179</v>
      </c>
      <c r="D5" s="8" t="str">
        <f>VLOOKUP($C5,一覧表!$C$3:$V$121,2,FALSE)</f>
        <v>852-8523</v>
      </c>
      <c r="E5" s="7" t="str">
        <f>VLOOKUP($C5,一覧表!$C$3:$V$121,3,FALSE)</f>
        <v>長崎市坂本１－７－１</v>
      </c>
      <c r="F5" s="7" t="str">
        <f>VLOOKUP($C5,一覧表!$C$3:$V$121,4,FALSE)</f>
        <v>坂本２団地</v>
      </c>
      <c r="G5" s="7">
        <f>VLOOKUP($C5,一覧表!$C$3:$V$121,5,FALSE)</f>
        <v>0</v>
      </c>
      <c r="H5" s="7">
        <f>VLOOKUP($C5,一覧表!$C$3:$V$121,6,FALSE)</f>
        <v>0</v>
      </c>
      <c r="I5" s="7">
        <f>VLOOKUP($C5,一覧表!$C$3:$V$121,7,FALSE)</f>
        <v>83</v>
      </c>
      <c r="J5" s="7" t="str">
        <f>VLOOKUP($C5,一覧表!$C$3:$V$121,8,FALSE)</f>
        <v>医療提供、研究開発、医学・歯学教育の実践</v>
      </c>
      <c r="K5" s="7" t="str">
        <f>VLOOKUP($C5,一覧表!$C$3:$V$121,9,FALSE)</f>
        <v>R2～R4</v>
      </c>
      <c r="L5" s="15">
        <f>VLOOKUP($C5,一覧表!$C$3:$V$121,10,FALSE)</f>
        <v>13245</v>
      </c>
      <c r="M5" s="15" t="str">
        <f>VLOOKUP($C5,一覧表!$C$3:$V$121,11,FALSE)</f>
        <v>-</v>
      </c>
      <c r="N5" s="28" t="str">
        <f>VLOOKUP($C5,一覧表!$C$3:$V$121,12,FALSE)</f>
        <v>-</v>
      </c>
      <c r="O5" s="15">
        <f>VLOOKUP($C5,一覧表!$C$3:$V$121,13,FALSE)</f>
        <v>14901</v>
      </c>
      <c r="P5" s="28">
        <f>VLOOKUP($C5,一覧表!$C$3:$V$121,14,FALSE)</f>
        <v>-0.12502831257078142</v>
      </c>
      <c r="Q5" s="7">
        <f>VLOOKUP($C5,一覧表!$C$3:$V$121,15,FALSE)</f>
        <v>0.12741</v>
      </c>
      <c r="R5" s="7">
        <f>VLOOKUP($C5,一覧表!$C$3:$V$121,16,FALSE)</f>
        <v>0.12358</v>
      </c>
      <c r="S5" s="28">
        <f>VLOOKUP($C5,一覧表!$C$3:$V$121,17,FALSE)</f>
        <v>3.0060434816733383E-2</v>
      </c>
      <c r="T5" s="7">
        <f>VLOOKUP($C5,一覧表!$C$3:$V$121,18,FALSE)</f>
        <v>0.14193</v>
      </c>
      <c r="U5" s="28">
        <f>VLOOKUP($C5,一覧表!$C$3:$V$121,19,FALSE)</f>
        <v>-0.11396279726866028</v>
      </c>
      <c r="V5" s="7" t="str">
        <f>VLOOKUP($C5,一覧表!$C$3:$V$121,20,FALSE)</f>
        <v>①省エネルギータイプの空調機器の導入　②高効率変圧器への更新　③LED照明器具への更新</v>
      </c>
      <c r="W5" s="123"/>
      <c r="X5" s="124"/>
    </row>
    <row r="6" spans="1:30" s="98" customFormat="1" ht="50.25" customHeight="1">
      <c r="A6" s="5"/>
      <c r="B6" s="6">
        <v>4</v>
      </c>
      <c r="C6" s="103" t="s">
        <v>180</v>
      </c>
      <c r="D6" s="8" t="str">
        <f>VLOOKUP($C6,一覧表!$C$3:$V$121,2,FALSE)</f>
        <v>102-8081</v>
      </c>
      <c r="E6" s="7" t="str">
        <f>VLOOKUP($C6,一覧表!$C$3:$V$121,3,FALSE)</f>
        <v>東京都千代田区九段南１－１－１０</v>
      </c>
      <c r="F6" s="7" t="str">
        <f>VLOOKUP($C6,一覧表!$C$3:$V$121,4,FALSE)</f>
        <v>佐世保共済病院</v>
      </c>
      <c r="G6" s="7" t="str">
        <f>VLOOKUP($C6,一覧表!$C$3:$V$121,5,FALSE)</f>
        <v>857-8585</v>
      </c>
      <c r="H6" s="7" t="str">
        <f>VLOOKUP($C6,一覧表!$C$3:$V$121,6,FALSE)</f>
        <v>佐世保市島地町１０番１７号</v>
      </c>
      <c r="I6" s="7">
        <f>VLOOKUP($C6,一覧表!$C$3:$V$121,7,FALSE)</f>
        <v>83</v>
      </c>
      <c r="J6" s="7" t="str">
        <f>VLOOKUP($C6,一覧表!$C$3:$V$121,8,FALSE)</f>
        <v>病院</v>
      </c>
      <c r="K6" s="7" t="str">
        <f>VLOOKUP($C6,一覧表!$C$3:$V$121,9,FALSE)</f>
        <v>R2～R4</v>
      </c>
      <c r="L6" s="15">
        <f>VLOOKUP($C6,一覧表!$C$3:$V$121,10,FALSE)</f>
        <v>2538</v>
      </c>
      <c r="M6" s="15">
        <f>VLOOKUP($C6,一覧表!$C$3:$V$121,11,FALSE)</f>
        <v>2512</v>
      </c>
      <c r="N6" s="28">
        <f>VLOOKUP($C6,一覧表!$C$3:$V$121,12,FALSE)</f>
        <v>1.024428684003152E-2</v>
      </c>
      <c r="O6" s="15">
        <f>VLOOKUP($C6,一覧表!$C$3:$V$121,13,FALSE)</f>
        <v>3201</v>
      </c>
      <c r="P6" s="28">
        <f>VLOOKUP($C6,一覧表!$C$3:$V$121,14,FALSE)</f>
        <v>-0.26122931442080377</v>
      </c>
      <c r="Q6" s="7" t="str">
        <f>VLOOKUP($C6,一覧表!$C$3:$V$121,15,FALSE)</f>
        <v>-</v>
      </c>
      <c r="R6" s="7" t="str">
        <f>VLOOKUP($C6,一覧表!$C$3:$V$121,16,FALSE)</f>
        <v>-</v>
      </c>
      <c r="S6" s="28" t="str">
        <f>VLOOKUP($C6,一覧表!$C$3:$V$121,17,FALSE)</f>
        <v>-</v>
      </c>
      <c r="T6" s="7" t="str">
        <f>VLOOKUP($C6,一覧表!$C$3:$V$121,18,FALSE)</f>
        <v>-</v>
      </c>
      <c r="U6" s="28" t="str">
        <f>VLOOKUP($C6,一覧表!$C$3:$V$121,19,FALSE)</f>
        <v>-</v>
      </c>
      <c r="V6" s="7" t="str">
        <f>VLOOKUP($C6,一覧表!$C$3:$V$121,20,FALSE)</f>
        <v>①空調熱源の小まめなチューニングと運用　②啓発活動と巡回を通じて省エネ活動の推進　③省エネ機器への更新</v>
      </c>
      <c r="W6" s="123"/>
      <c r="X6" s="124"/>
      <c r="Y6"/>
      <c r="Z6"/>
      <c r="AA6"/>
      <c r="AB6"/>
      <c r="AC6"/>
      <c r="AD6"/>
    </row>
    <row r="7" spans="1:30" ht="54.75" customHeight="1">
      <c r="A7" s="5"/>
      <c r="B7" s="6">
        <v>5</v>
      </c>
      <c r="C7" s="103" t="s">
        <v>240</v>
      </c>
      <c r="D7" s="8" t="str">
        <f>VLOOKUP($C7,一覧表!$C$3:$V$121,2,FALSE)</f>
        <v>152-8621</v>
      </c>
      <c r="E7" s="7" t="str">
        <f>VLOOKUP($C7,一覧表!$C$3:$V$121,3,FALSE)</f>
        <v>東京都目黒区東が丘２－５－２１</v>
      </c>
      <c r="F7" s="7" t="str">
        <f>VLOOKUP($C7,一覧表!$C$3:$V$121,4,FALSE)</f>
        <v>長崎病院、長崎医療センター、川棚医療センター</v>
      </c>
      <c r="G7" s="7">
        <f>VLOOKUP($C7,一覧表!$C$3:$V$121,5,FALSE)</f>
        <v>0</v>
      </c>
      <c r="H7" s="7" t="str">
        <f>VLOOKUP($C7,一覧表!$C$3:$V$121,6,FALSE)</f>
        <v>（３病院）</v>
      </c>
      <c r="I7" s="7">
        <f>VLOOKUP($C7,一覧表!$C$3:$V$121,7,FALSE)</f>
        <v>83</v>
      </c>
      <c r="J7" s="7" t="str">
        <f>VLOOKUP($C7,一覧表!$C$3:$V$121,8,FALSE)</f>
        <v>病院</v>
      </c>
      <c r="K7" s="7" t="str">
        <f>VLOOKUP($C7,一覧表!$C$3:$V$121,9,FALSE)</f>
        <v>R2～R4</v>
      </c>
      <c r="L7" s="15">
        <f>VLOOKUP($C7,一覧表!$C$3:$V$121,10,FALSE)</f>
        <v>9991</v>
      </c>
      <c r="M7" s="15">
        <f>VLOOKUP($C7,一覧表!$C$3:$V$121,11,FALSE)</f>
        <v>9691</v>
      </c>
      <c r="N7" s="28">
        <f>VLOOKUP($C7,一覧表!$C$3:$V$121,12,FALSE)</f>
        <v>3.0027024321889702E-2</v>
      </c>
      <c r="O7" s="15">
        <f>VLOOKUP($C7,一覧表!$C$3:$V$121,13,FALSE)</f>
        <v>10514</v>
      </c>
      <c r="P7" s="28">
        <f>VLOOKUP($C7,一覧表!$C$3:$V$121,14,FALSE)</f>
        <v>-5.2347112401161043E-2</v>
      </c>
      <c r="Q7" s="7" t="str">
        <f>VLOOKUP($C7,一覧表!$C$3:$V$121,15,FALSE)</f>
        <v>-</v>
      </c>
      <c r="R7" s="7" t="str">
        <f>VLOOKUP($C7,一覧表!$C$3:$V$121,16,FALSE)</f>
        <v>-</v>
      </c>
      <c r="S7" s="28" t="str">
        <f>VLOOKUP($C7,一覧表!$C$3:$V$121,17,FALSE)</f>
        <v>-</v>
      </c>
      <c r="T7" s="7" t="str">
        <f>VLOOKUP($C7,一覧表!$C$3:$V$121,18,FALSE)</f>
        <v>-</v>
      </c>
      <c r="U7" s="28" t="str">
        <f>VLOOKUP($C7,一覧表!$C$3:$V$121,19,FALSE)</f>
        <v>-</v>
      </c>
      <c r="V7" s="7" t="str">
        <f>VLOOKUP($C7,一覧表!$C$3:$V$121,20,FALSE)</f>
        <v>低公害車の導入、自動車の効率的利用等、エネルギー消費効率の高い機器の導入、用紙類の使用量の削減、再生品などの再生品活用、HFCの代替物質を使用した製品の購入・使用の促進など</v>
      </c>
      <c r="W7" s="123"/>
      <c r="X7" s="124"/>
    </row>
    <row r="8" spans="1:30" ht="54.75" customHeight="1">
      <c r="A8" s="5"/>
      <c r="B8" s="6">
        <v>6</v>
      </c>
      <c r="C8" s="103" t="s">
        <v>247</v>
      </c>
      <c r="D8" s="8" t="str">
        <f>VLOOKUP($C8,一覧表!$C$3:$V$121,2,FALSE)</f>
        <v>850-0035</v>
      </c>
      <c r="E8" s="7" t="str">
        <f>VLOOKUP($C8,一覧表!$C$3:$V$121,3,FALSE)</f>
        <v>長崎市元船町１７－１　長崎県大波止ビル７階</v>
      </c>
      <c r="F8" s="7">
        <f>VLOOKUP($C8,一覧表!$C$3:$V$121,4,FALSE)</f>
        <v>0</v>
      </c>
      <c r="G8" s="7">
        <f>VLOOKUP($C8,一覧表!$C$3:$V$121,5,FALSE)</f>
        <v>0</v>
      </c>
      <c r="H8" s="7" t="str">
        <f>VLOOKUP($C8,一覧表!$C$3:$V$121,6,FALSE)</f>
        <v>（11病院＋事務局）</v>
      </c>
      <c r="I8" s="7">
        <f>VLOOKUP($C8,一覧表!$C$3:$V$121,7,FALSE)</f>
        <v>83</v>
      </c>
      <c r="J8" s="7" t="str">
        <f>VLOOKUP($C8,一覧表!$C$3:$V$121,8,FALSE)</f>
        <v>特別地方公共団体として病院、診療所を設置・運営</v>
      </c>
      <c r="K8" s="7" t="str">
        <f>VLOOKUP($C8,一覧表!$C$3:$V$121,9,FALSE)</f>
        <v>R3～R5</v>
      </c>
      <c r="L8" s="15">
        <f>VLOOKUP($C8,一覧表!$C$3:$V$121,10,FALSE)</f>
        <v>12150</v>
      </c>
      <c r="M8" s="15">
        <f>VLOOKUP($C8,一覧表!$C$3:$V$121,11,FALSE)</f>
        <v>11876.9</v>
      </c>
      <c r="N8" s="28">
        <f>VLOOKUP($C8,一覧表!$C$3:$V$121,12,FALSE)</f>
        <v>2.2477366255144064E-2</v>
      </c>
      <c r="O8" s="15">
        <f>VLOOKUP($C8,一覧表!$C$3:$V$121,13,FALSE)</f>
        <v>12949.4</v>
      </c>
      <c r="P8" s="28">
        <f>VLOOKUP($C8,一覧表!$C$3:$V$121,14,FALSE)</f>
        <v>-6.5794238683127546E-2</v>
      </c>
      <c r="Q8" s="7" t="str">
        <f>VLOOKUP($C8,一覧表!$C$3:$V$121,15,FALSE)</f>
        <v>-</v>
      </c>
      <c r="R8" s="7" t="str">
        <f>VLOOKUP($C8,一覧表!$C$3:$V$121,16,FALSE)</f>
        <v>-</v>
      </c>
      <c r="S8" s="28" t="str">
        <f>VLOOKUP($C8,一覧表!$C$3:$V$121,17,FALSE)</f>
        <v>-</v>
      </c>
      <c r="T8" s="7" t="str">
        <f>VLOOKUP($C8,一覧表!$C$3:$V$121,18,FALSE)</f>
        <v>-</v>
      </c>
      <c r="U8" s="28" t="str">
        <f>VLOOKUP($C8,一覧表!$C$3:$V$121,19,FALSE)</f>
        <v>-</v>
      </c>
      <c r="V8" s="19" t="str">
        <f>VLOOKUP($C8,一覧表!$C$3:$V$121,20,FALSE)</f>
        <v>長崎県病院企業団</v>
      </c>
      <c r="W8" s="123"/>
      <c r="X8" s="124"/>
      <c r="Y8" s="98"/>
      <c r="Z8" s="98"/>
      <c r="AA8" s="98"/>
      <c r="AB8" s="98"/>
      <c r="AC8" s="98"/>
      <c r="AD8" s="98"/>
    </row>
    <row r="9" spans="1:30" ht="54.75" customHeight="1">
      <c r="A9" s="5"/>
      <c r="B9" s="6">
        <v>7</v>
      </c>
      <c r="C9" s="103" t="s">
        <v>362</v>
      </c>
      <c r="D9" s="8" t="str">
        <f>VLOOKUP($C9,一覧表!$C$3:$V$121,2,FALSE)</f>
        <v>854-8501</v>
      </c>
      <c r="E9" s="7" t="str">
        <f>VLOOKUP($C9,一覧表!$C$3:$V$121,3,FALSE)</f>
        <v>諫早市永昌東町２４−１</v>
      </c>
      <c r="F9" s="7" t="str">
        <f>VLOOKUP($C9,一覧表!$C$3:$V$121,4,FALSE)</f>
        <v>諫早総合病院</v>
      </c>
      <c r="G9" s="7" t="str">
        <f>VLOOKUP($C9,一覧表!$C$3:$V$121,5,FALSE)</f>
        <v>854-8501</v>
      </c>
      <c r="H9" s="7" t="str">
        <f>VLOOKUP($C9,一覧表!$C$3:$V$121,6,FALSE)</f>
        <v>諫早市永昌東町２４－１</v>
      </c>
      <c r="I9" s="7">
        <f>VLOOKUP($C9,一覧表!$C$3:$V$121,7,FALSE)</f>
        <v>83</v>
      </c>
      <c r="J9" s="7" t="str">
        <f>VLOOKUP($C9,一覧表!$C$3:$V$121,8,FALSE)</f>
        <v>一般病院</v>
      </c>
      <c r="K9" s="7" t="str">
        <f>VLOOKUP($C9,一覧表!$C$3:$V$121,9,FALSE)</f>
        <v>R2～R4</v>
      </c>
      <c r="L9" s="15">
        <f>VLOOKUP($C9,一覧表!$C$3:$V$121,10,FALSE)</f>
        <v>2313</v>
      </c>
      <c r="M9" s="15">
        <f>VLOOKUP($C9,一覧表!$C$3:$V$121,11,FALSE)</f>
        <v>2244</v>
      </c>
      <c r="N9" s="28">
        <f>VLOOKUP($C9,一覧表!$C$3:$V$121,12,FALSE)</f>
        <v>2.9831387808041506E-2</v>
      </c>
      <c r="O9" s="15">
        <f>VLOOKUP($C9,一覧表!$C$3:$V$121,13,FALSE)</f>
        <v>2573</v>
      </c>
      <c r="P9" s="28">
        <f>VLOOKUP($C9,一覧表!$C$3:$V$121,14,FALSE)</f>
        <v>-0.11240812797233031</v>
      </c>
      <c r="Q9" s="7" t="str">
        <f>VLOOKUP($C9,一覧表!$C$3:$V$121,15,FALSE)</f>
        <v>-</v>
      </c>
      <c r="R9" s="7" t="str">
        <f>VLOOKUP($C9,一覧表!$C$3:$V$121,16,FALSE)</f>
        <v>-</v>
      </c>
      <c r="S9" s="28" t="str">
        <f>VLOOKUP($C9,一覧表!$C$3:$V$121,17,FALSE)</f>
        <v>-</v>
      </c>
      <c r="T9" s="7" t="str">
        <f>VLOOKUP($C9,一覧表!$C$3:$V$121,18,FALSE)</f>
        <v>-</v>
      </c>
      <c r="U9" s="28" t="str">
        <f>VLOOKUP($C9,一覧表!$C$3:$V$121,19,FALSE)</f>
        <v>-</v>
      </c>
      <c r="V9" s="7" t="str">
        <f>VLOOKUP($C9,一覧表!$C$3:$V$121,20,FALSE)</f>
        <v>重油使用量の削減</v>
      </c>
      <c r="W9" s="123"/>
      <c r="X9" s="124"/>
    </row>
    <row r="10" spans="1:30" ht="49.15" customHeight="1">
      <c r="A10" s="5"/>
      <c r="B10" s="6">
        <v>8</v>
      </c>
      <c r="C10" s="103" t="s">
        <v>578</v>
      </c>
      <c r="D10" s="8" t="str">
        <f>VLOOKUP($C10,一覧表!$C$3:$V$121,2,FALSE)</f>
        <v>211-0021</v>
      </c>
      <c r="E10" s="7" t="str">
        <f>VLOOKUP($C10,一覧表!$C$3:$V$121,3,FALSE)</f>
        <v>神奈川県川崎市中原区木月住吉町１－１</v>
      </c>
      <c r="F10" s="7" t="str">
        <f>VLOOKUP($C10,一覧表!$C$3:$V$121,4,FALSE)</f>
        <v>長崎労災病院</v>
      </c>
      <c r="G10" s="7" t="str">
        <f>VLOOKUP($C10,一覧表!$C$3:$V$121,5,FALSE)</f>
        <v>857-0134</v>
      </c>
      <c r="H10" s="7" t="str">
        <f>VLOOKUP($C10,一覧表!$C$3:$V$121,6,FALSE)</f>
        <v>佐世保市瀬戸越２－１２－５</v>
      </c>
      <c r="I10" s="7">
        <f>VLOOKUP($C10,一覧表!$C$3:$V$121,7,FALSE)</f>
        <v>83</v>
      </c>
      <c r="J10" s="7" t="str">
        <f>VLOOKUP($C10,一覧表!$C$3:$V$121,8,FALSE)</f>
        <v>病院（長崎労災病院）</v>
      </c>
      <c r="K10" s="7" t="str">
        <f>VLOOKUP($C10,一覧表!$C$3:$V$121,9,FALSE)</f>
        <v>R2～R4</v>
      </c>
      <c r="L10" s="15" t="str">
        <f>VLOOKUP($C10,一覧表!$C$3:$V$121,10,FALSE)</f>
        <v>-</v>
      </c>
      <c r="M10" s="15" t="str">
        <f>VLOOKUP($C10,一覧表!$C$3:$V$121,11,FALSE)</f>
        <v>-</v>
      </c>
      <c r="N10" s="28" t="str">
        <f>VLOOKUP($C10,一覧表!$C$3:$V$121,12,FALSE)</f>
        <v>-</v>
      </c>
      <c r="O10" s="15" t="str">
        <f>VLOOKUP($C10,一覧表!$C$3:$V$121,13,FALSE)</f>
        <v>-</v>
      </c>
      <c r="P10" s="28" t="str">
        <f>VLOOKUP($C10,一覧表!$C$3:$V$121,14,FALSE)</f>
        <v>-</v>
      </c>
      <c r="Q10" s="7">
        <f>VLOOKUP($C10,一覧表!$C$3:$V$121,15,FALSE)</f>
        <v>1559</v>
      </c>
      <c r="R10" s="7">
        <f>VLOOKUP($C10,一覧表!$C$3:$V$121,16,FALSE)</f>
        <v>1512</v>
      </c>
      <c r="S10" s="28">
        <f>VLOOKUP($C10,一覧表!$C$3:$V$121,17,FALSE)</f>
        <v>3.0147530468248876E-2</v>
      </c>
      <c r="T10" s="7">
        <f>VLOOKUP($C10,一覧表!$C$3:$V$121,18,FALSE)</f>
        <v>1654</v>
      </c>
      <c r="U10" s="28">
        <f>VLOOKUP($C10,一覧表!$C$3:$V$121,19,FALSE)</f>
        <v>-6.0936497754971133E-2</v>
      </c>
      <c r="V10" s="7" t="str">
        <f>VLOOKUP($C10,一覧表!$C$3:$V$121,20,FALSE)</f>
        <v>①冷温水一次ポンプのインバータ化　②ダウンライトのLED化</v>
      </c>
      <c r="W10" s="123"/>
      <c r="X10" s="124"/>
      <c r="Y10" s="14"/>
      <c r="Z10" s="14"/>
      <c r="AA10" s="14"/>
      <c r="AB10" s="14"/>
      <c r="AC10" s="14"/>
      <c r="AD10" s="14"/>
    </row>
    <row r="11" spans="1:30" ht="54.75" customHeight="1">
      <c r="A11" s="5"/>
      <c r="B11" s="6">
        <v>9</v>
      </c>
      <c r="C11" s="103" t="s">
        <v>470</v>
      </c>
      <c r="D11" s="8" t="str">
        <f>VLOOKUP($C11,一覧表!$C$3:$V$121,2,FALSE)</f>
        <v>857-8511</v>
      </c>
      <c r="E11" s="7" t="str">
        <f>VLOOKUP($C11,一覧表!$C$3:$V$121,3,FALSE)</f>
        <v>佐世保市平瀬町９－３</v>
      </c>
      <c r="F11" s="7" t="str">
        <f>VLOOKUP($C11,一覧表!$C$3:$V$121,4,FALSE)</f>
        <v>佐世保市総合医療センター</v>
      </c>
      <c r="G11" s="7" t="str">
        <f>VLOOKUP($C11,一覧表!$C$3:$V$121,5,FALSE)</f>
        <v>857-8511</v>
      </c>
      <c r="H11" s="7" t="str">
        <f>VLOOKUP($C11,一覧表!$C$3:$V$121,6,FALSE)</f>
        <v>佐世保市平瀬町９－３</v>
      </c>
      <c r="I11" s="7">
        <f>VLOOKUP($C11,一覧表!$C$3:$V$121,7,FALSE)</f>
        <v>83</v>
      </c>
      <c r="J11" s="7" t="str">
        <f>VLOOKUP($C11,一覧表!$C$3:$V$121,8,FALSE)</f>
        <v>病院</v>
      </c>
      <c r="K11" s="7" t="str">
        <f>VLOOKUP($C11,一覧表!$C$3:$V$121,9,FALSE)</f>
        <v>R2～R4</v>
      </c>
      <c r="L11" s="15">
        <f>VLOOKUP($C11,一覧表!$C$3:$V$121,10,FALSE)</f>
        <v>4385</v>
      </c>
      <c r="M11" s="15">
        <f>VLOOKUP($C11,一覧表!$C$3:$V$121,11,FALSE)</f>
        <v>4253</v>
      </c>
      <c r="N11" s="28">
        <f>VLOOKUP($C11,一覧表!$C$3:$V$121,12,FALSE)</f>
        <v>3.0102622576966932E-2</v>
      </c>
      <c r="O11" s="15">
        <f>VLOOKUP($C11,一覧表!$C$3:$V$121,13,FALSE)</f>
        <v>5951</v>
      </c>
      <c r="P11" s="28">
        <f>VLOOKUP($C11,一覧表!$C$3:$V$121,14,FALSE)</f>
        <v>-0.35712656784492586</v>
      </c>
      <c r="Q11" s="7" t="str">
        <f>VLOOKUP($C11,一覧表!$C$3:$V$121,15,FALSE)</f>
        <v>-</v>
      </c>
      <c r="R11" s="7" t="str">
        <f>VLOOKUP($C11,一覧表!$C$3:$V$121,16,FALSE)</f>
        <v>-</v>
      </c>
      <c r="S11" s="28" t="str">
        <f>VLOOKUP($C11,一覧表!$C$3:$V$121,17,FALSE)</f>
        <v>-</v>
      </c>
      <c r="T11" s="7" t="str">
        <f>VLOOKUP($C11,一覧表!$C$3:$V$121,18,FALSE)</f>
        <v>-</v>
      </c>
      <c r="U11" s="28" t="str">
        <f>VLOOKUP($C11,一覧表!$C$3:$V$121,19,FALSE)</f>
        <v>-</v>
      </c>
      <c r="V11" s="7" t="str">
        <f>VLOOKUP($C11,一覧表!$C$3:$V$121,20,FALSE)</f>
        <v>①冷暖房の適正な温度管理　②照明のＬＥＤ化</v>
      </c>
      <c r="W11" s="123"/>
      <c r="X11" s="124"/>
    </row>
    <row r="12" spans="1:30" ht="54.75" customHeight="1">
      <c r="A12" s="5"/>
      <c r="B12" s="6">
        <v>10</v>
      </c>
      <c r="C12" s="103" t="s">
        <v>443</v>
      </c>
      <c r="D12" s="8" t="str">
        <f>VLOOKUP($C12,一覧表!$C$3:$V$121,2,FALSE)</f>
        <v>857-1195</v>
      </c>
      <c r="E12" s="7" t="str">
        <f>VLOOKUP($C12,一覧表!$C$3:$V$121,3,FALSE)</f>
        <v>佐世保市大和町１５</v>
      </c>
      <c r="F12" s="7">
        <f>VLOOKUP($C12,一覧表!$C$3:$V$121,4,FALSE)</f>
        <v>0</v>
      </c>
      <c r="G12" s="7">
        <f>VLOOKUP($C12,一覧表!$C$3:$V$121,5,FALSE)</f>
        <v>0</v>
      </c>
      <c r="H12" s="7">
        <f>VLOOKUP($C12,一覧表!$C$3:$V$121,6,FALSE)</f>
        <v>0</v>
      </c>
      <c r="I12" s="7">
        <f>VLOOKUP($C12,一覧表!$C$3:$V$121,7,FALSE)</f>
        <v>83</v>
      </c>
      <c r="J12" s="7" t="str">
        <f>VLOOKUP($C12,一覧表!$C$3:$V$121,8,FALSE)</f>
        <v>病院、介護老人保健施設ほか</v>
      </c>
      <c r="K12" s="7" t="str">
        <f>VLOOKUP($C12,一覧表!$C$3:$V$121,9,FALSE)</f>
        <v>R2～R4</v>
      </c>
      <c r="L12" s="15" t="str">
        <f>VLOOKUP($C12,一覧表!$C$3:$V$121,10,FALSE)</f>
        <v>-</v>
      </c>
      <c r="M12" s="15" t="str">
        <f>VLOOKUP($C12,一覧表!$C$3:$V$121,11,FALSE)</f>
        <v>-</v>
      </c>
      <c r="N12" s="28" t="str">
        <f>VLOOKUP($C12,一覧表!$C$3:$V$121,12,FALSE)</f>
        <v>-</v>
      </c>
      <c r="O12" s="15" t="str">
        <f>VLOOKUP($C12,一覧表!$C$3:$V$121,13,FALSE)</f>
        <v>-</v>
      </c>
      <c r="P12" s="28" t="str">
        <f>VLOOKUP($C12,一覧表!$C$3:$V$121,14,FALSE)</f>
        <v>-</v>
      </c>
      <c r="Q12" s="7">
        <f>VLOOKUP($C12,一覧表!$C$3:$V$121,15,FALSE)</f>
        <v>5.0799999999999998E-2</v>
      </c>
      <c r="R12" s="7">
        <f>VLOOKUP($C12,一覧表!$C$3:$V$121,16,FALSE)</f>
        <v>5.0299999999999997E-2</v>
      </c>
      <c r="S12" s="28">
        <f>VLOOKUP($C12,一覧表!$C$3:$V$121,17,FALSE)</f>
        <v>9.8425196850393786E-3</v>
      </c>
      <c r="T12" s="7">
        <f>VLOOKUP($C12,一覧表!$C$3:$V$121,18,FALSE)</f>
        <v>5.0700000000000002E-2</v>
      </c>
      <c r="U12" s="28">
        <f>VLOOKUP($C12,一覧表!$C$3:$V$121,19,FALSE)</f>
        <v>1.9685039370077938E-3</v>
      </c>
      <c r="V12" s="7" t="str">
        <f>VLOOKUP($C12,一覧表!$C$3:$V$121,20,FALSE)</f>
        <v>①ＬＥＤ照明への更新及びエネルギー消費効率の高い機器の導入　②冷暖房の適正温度管理　③省エネ委員による省エネ啓蒙活動</v>
      </c>
      <c r="W12" s="123"/>
      <c r="X12" s="124"/>
    </row>
    <row r="13" spans="1:30" ht="54.75" customHeight="1">
      <c r="A13" s="5"/>
      <c r="B13" s="6">
        <v>11</v>
      </c>
      <c r="C13" s="103" t="s">
        <v>449</v>
      </c>
      <c r="D13" s="8" t="str">
        <f>VLOOKUP($C13,一覧表!$C$3:$V$121,2,FALSE)</f>
        <v>850-8555</v>
      </c>
      <c r="E13" s="7" t="str">
        <f>VLOOKUP($C13,一覧表!$C$3:$V$121,3,FALSE)</f>
        <v>長崎市新地町６－３９</v>
      </c>
      <c r="F13" s="7" t="str">
        <f>VLOOKUP($C13,一覧表!$C$3:$V$121,4,FALSE)</f>
        <v>長崎みなとメディカルセンター</v>
      </c>
      <c r="G13" s="7" t="str">
        <f>VLOOKUP($C13,一覧表!$C$3:$V$121,5,FALSE)</f>
        <v>850-8555</v>
      </c>
      <c r="H13" s="7" t="str">
        <f>VLOOKUP($C13,一覧表!$C$3:$V$121,6,FALSE)</f>
        <v>長崎市新地町６－３９</v>
      </c>
      <c r="I13" s="7">
        <f>VLOOKUP($C13,一覧表!$C$3:$V$121,7,FALSE)</f>
        <v>83</v>
      </c>
      <c r="J13" s="7" t="str">
        <f>VLOOKUP($C13,一覧表!$C$3:$V$121,8,FALSE)</f>
        <v>病院</v>
      </c>
      <c r="K13" s="7" t="str">
        <f>VLOOKUP($C13,一覧表!$C$3:$V$121,9,FALSE)</f>
        <v>R2～R4</v>
      </c>
      <c r="L13" s="15">
        <f>VLOOKUP($C13,一覧表!$C$3:$V$121,10,FALSE)</f>
        <v>4633</v>
      </c>
      <c r="M13" s="15">
        <f>VLOOKUP($C13,一覧表!$C$3:$V$121,11,FALSE)</f>
        <v>4494</v>
      </c>
      <c r="N13" s="28">
        <f>VLOOKUP($C13,一覧表!$C$3:$V$121,12,FALSE)</f>
        <v>3.0002158428663932E-2</v>
      </c>
      <c r="O13" s="15">
        <f>VLOOKUP($C13,一覧表!$C$3:$V$121,13,FALSE)</f>
        <v>5072</v>
      </c>
      <c r="P13" s="28">
        <f>VLOOKUP($C13,一覧表!$C$3:$V$121,14,FALSE)</f>
        <v>-9.4755018346643641E-2</v>
      </c>
      <c r="Q13" s="7" t="str">
        <f>VLOOKUP($C13,一覧表!$C$3:$V$121,15,FALSE)</f>
        <v>-</v>
      </c>
      <c r="R13" s="7" t="str">
        <f>VLOOKUP($C13,一覧表!$C$3:$V$121,16,FALSE)</f>
        <v>-</v>
      </c>
      <c r="S13" s="28" t="str">
        <f>VLOOKUP($C13,一覧表!$C$3:$V$121,17,FALSE)</f>
        <v>-</v>
      </c>
      <c r="T13" s="7" t="str">
        <f>VLOOKUP($C13,一覧表!$C$3:$V$121,18,FALSE)</f>
        <v>-</v>
      </c>
      <c r="U13" s="28" t="str">
        <f>VLOOKUP($C13,一覧表!$C$3:$V$121,19,FALSE)</f>
        <v>-</v>
      </c>
      <c r="V13" s="7" t="str">
        <f>VLOOKUP($C13,一覧表!$C$3:$V$121,20,FALSE)</f>
        <v>①院内空調における温度設定管理の一元化　②エネルギー使用の見える化　③冷水蓄熱システムの蓄熱運転時間延長　　④検査、リハビリ部照明LED化</v>
      </c>
      <c r="W13" s="123"/>
      <c r="X13" s="124"/>
    </row>
    <row r="14" spans="1:30" ht="54.75" customHeight="1">
      <c r="A14" s="5"/>
      <c r="B14" s="6">
        <v>12</v>
      </c>
      <c r="C14" s="121" t="s">
        <v>667</v>
      </c>
      <c r="D14" s="8" t="str">
        <f>VLOOKUP($C14,一覧表!$C$3:$V$121,2,FALSE)</f>
        <v>852-8104</v>
      </c>
      <c r="E14" s="7" t="str">
        <f>VLOOKUP($C14,一覧表!$C$3:$V$121,3,FALSE)</f>
        <v>長崎市茂里町３－１５</v>
      </c>
      <c r="F14" s="7" t="str">
        <f>VLOOKUP($C14,一覧表!$C$3:$V$121,4,FALSE)</f>
        <v>長崎原爆病院ほか</v>
      </c>
      <c r="G14" s="7">
        <f>VLOOKUP($C14,一覧表!$C$3:$V$121,5,FALSE)</f>
        <v>0</v>
      </c>
      <c r="H14" s="7" t="str">
        <f>VLOOKUP($C14,一覧表!$C$3:$V$121,6,FALSE)</f>
        <v>（病院２、血液ｾﾝﾀｰ、事務所）</v>
      </c>
      <c r="I14" s="7">
        <f>VLOOKUP($C14,一覧表!$C$3:$V$121,7,FALSE)</f>
        <v>85</v>
      </c>
      <c r="J14" s="7" t="str">
        <f>VLOOKUP($C14,一覧表!$C$3:$V$121,8,FALSE)</f>
        <v>災害救護業務、医療事業、血液事業</v>
      </c>
      <c r="K14" s="7" t="str">
        <f>VLOOKUP($C14,一覧表!$C$3:$V$121,9,FALSE)</f>
        <v>R2～R4</v>
      </c>
      <c r="L14" s="15">
        <f>VLOOKUP($C14,一覧表!$C$3:$V$121,10,FALSE)</f>
        <v>3912.5</v>
      </c>
      <c r="M14" s="15">
        <f>VLOOKUP($C14,一覧表!$C$3:$V$121,11,FALSE)</f>
        <v>4330.3</v>
      </c>
      <c r="N14" s="28">
        <f>VLOOKUP($C14,一覧表!$C$3:$V$121,12,FALSE)</f>
        <v>-0.10678594249201283</v>
      </c>
      <c r="O14" s="15">
        <f>VLOOKUP($C14,一覧表!$C$3:$V$121,13,FALSE)</f>
        <v>5131.3999999999996</v>
      </c>
      <c r="P14" s="28">
        <f>VLOOKUP($C14,一覧表!$C$3:$V$121,14,FALSE)</f>
        <v>-0.31153993610223635</v>
      </c>
      <c r="Q14" s="7" t="str">
        <f>VLOOKUP($C14,一覧表!$C$3:$V$121,15,FALSE)</f>
        <v>-</v>
      </c>
      <c r="R14" s="7" t="str">
        <f>VLOOKUP($C14,一覧表!$C$3:$V$121,16,FALSE)</f>
        <v>-</v>
      </c>
      <c r="S14" s="28" t="str">
        <f>VLOOKUP($C14,一覧表!$C$3:$V$121,17,FALSE)</f>
        <v>-</v>
      </c>
      <c r="T14" s="7" t="str">
        <f>VLOOKUP($C14,一覧表!$C$3:$V$121,18,FALSE)</f>
        <v>-</v>
      </c>
      <c r="U14" s="28" t="str">
        <f>VLOOKUP($C14,一覧表!$C$3:$V$121,19,FALSE)</f>
        <v>-</v>
      </c>
      <c r="V14" s="19" t="str">
        <f>VLOOKUP($C14,一覧表!$C$3:$V$121,20,FALSE)</f>
        <v>日本赤十字社</v>
      </c>
      <c r="W14" s="123"/>
      <c r="X14" s="124"/>
    </row>
    <row r="15" spans="1:30" ht="54" customHeight="1">
      <c r="A15" s="5"/>
      <c r="B15" s="213" t="s">
        <v>310</v>
      </c>
      <c r="C15" s="213"/>
      <c r="D15" s="213"/>
      <c r="E15" s="213"/>
      <c r="F15" s="213"/>
      <c r="G15" s="213"/>
      <c r="H15" s="213"/>
      <c r="I15" s="213"/>
      <c r="J15" s="213"/>
      <c r="K15" s="26"/>
      <c r="L15" s="136">
        <f>SUM(L3:L14)</f>
        <v>60282.5</v>
      </c>
      <c r="M15" s="93">
        <f>SUM(M3:M14)</f>
        <v>46424.200000000004</v>
      </c>
      <c r="N15" s="10">
        <f>+(L15-M15)/L15</f>
        <v>0.22988927134740589</v>
      </c>
      <c r="O15" s="136">
        <f>SUM(O3:O14)</f>
        <v>67252.800000000003</v>
      </c>
      <c r="P15" s="11">
        <f>+(L15-O15)/L15</f>
        <v>-0.11562725500767226</v>
      </c>
      <c r="Q15" s="24"/>
      <c r="R15" s="24"/>
      <c r="S15" s="20"/>
      <c r="T15" s="27"/>
      <c r="U15" s="28"/>
      <c r="V15" s="7"/>
    </row>
    <row r="16" spans="1:30">
      <c r="A16" s="5"/>
    </row>
    <row r="17" spans="1:30">
      <c r="A17" s="5"/>
    </row>
    <row r="18" spans="1:30" ht="36.75" customHeight="1">
      <c r="A18" s="5"/>
      <c r="T18" s="32"/>
      <c r="W18" s="14"/>
      <c r="X18" s="14"/>
      <c r="Y18" s="14"/>
      <c r="Z18" s="14"/>
      <c r="AA18" s="14"/>
      <c r="AB18" s="14"/>
      <c r="AC18" s="14"/>
      <c r="AD18" s="14"/>
    </row>
    <row r="19" spans="1:30">
      <c r="A19" s="5"/>
      <c r="T19" s="32"/>
    </row>
    <row r="20" spans="1:30" ht="37.5" customHeight="1">
      <c r="A20" s="5"/>
      <c r="T20" s="32"/>
    </row>
    <row r="21" spans="1:30" ht="37.5" customHeight="1">
      <c r="A21" s="5"/>
    </row>
    <row r="22" spans="1:30" ht="36.75" customHeight="1">
      <c r="A22" s="5"/>
    </row>
    <row r="23" spans="1:30" ht="38.25" customHeight="1">
      <c r="A23" s="5"/>
    </row>
    <row r="24" spans="1:30" ht="35.25" customHeight="1">
      <c r="A24" s="5"/>
    </row>
    <row r="25" spans="1:30" ht="35.25" customHeight="1">
      <c r="A25" s="5"/>
    </row>
    <row r="26" spans="1:30" ht="50.25" customHeight="1">
      <c r="A26" s="5"/>
    </row>
    <row r="27" spans="1:30" ht="35.25" customHeight="1">
      <c r="A27" s="5"/>
    </row>
    <row r="28" spans="1:30" ht="50.25" customHeight="1">
      <c r="A28" s="5"/>
    </row>
    <row r="29" spans="1:30" ht="36.75" customHeight="1">
      <c r="A29" s="5"/>
    </row>
    <row r="30" spans="1:30" ht="35.25" customHeight="1">
      <c r="A30" s="5"/>
    </row>
    <row r="31" spans="1:30" ht="35.25" customHeight="1">
      <c r="A31" s="5"/>
    </row>
    <row r="32" spans="1:30" ht="35.25" customHeight="1">
      <c r="A32" s="5"/>
    </row>
    <row r="33" spans="1:30" ht="35.25" customHeight="1">
      <c r="A33" s="5"/>
    </row>
    <row r="34" spans="1:30">
      <c r="A34" s="5"/>
    </row>
    <row r="35" spans="1:30" ht="23.25" customHeight="1">
      <c r="A35" s="5"/>
    </row>
    <row r="36" spans="1:30" s="14" customFormat="1">
      <c r="A36" s="5"/>
      <c r="B36" s="29"/>
      <c r="C36" s="30"/>
      <c r="D36" s="1"/>
      <c r="E36" s="30"/>
      <c r="F36"/>
      <c r="G36"/>
      <c r="H36"/>
      <c r="I36"/>
      <c r="J36" s="31"/>
      <c r="K36"/>
      <c r="L36"/>
      <c r="M36"/>
      <c r="N36"/>
      <c r="O36"/>
      <c r="P36"/>
      <c r="Q36"/>
      <c r="R36"/>
      <c r="S36" s="32"/>
      <c r="T36"/>
      <c r="U36"/>
      <c r="V36" s="30"/>
    </row>
    <row r="37" spans="1:30" ht="21" customHeight="1">
      <c r="A37" s="5"/>
    </row>
    <row r="38" spans="1:30" ht="58.5" customHeight="1">
      <c r="A38" s="5"/>
    </row>
    <row r="39" spans="1:30" ht="41.25" customHeight="1">
      <c r="A39" s="5"/>
    </row>
    <row r="40" spans="1:30" ht="36.75" customHeight="1">
      <c r="A40" s="5"/>
    </row>
    <row r="41" spans="1:30" ht="33" customHeight="1">
      <c r="A41" s="5"/>
    </row>
    <row r="42" spans="1:30" ht="41.25" customHeight="1">
      <c r="A42" s="5"/>
    </row>
    <row r="43" spans="1:30">
      <c r="A43" s="5"/>
    </row>
    <row r="44" spans="1:30" ht="27.75" customHeight="1">
      <c r="A44" s="5"/>
    </row>
    <row r="45" spans="1:30">
      <c r="A45" s="5"/>
    </row>
    <row r="46" spans="1:30" ht="39" customHeight="1">
      <c r="A46" s="5"/>
    </row>
    <row r="47" spans="1:30" ht="39" customHeight="1">
      <c r="A47" s="5"/>
      <c r="W47" s="14"/>
      <c r="X47" s="14"/>
      <c r="Y47" s="14"/>
      <c r="Z47" s="14"/>
      <c r="AA47" s="14"/>
      <c r="AB47" s="14"/>
      <c r="AC47" s="14"/>
      <c r="AD47" s="14"/>
    </row>
    <row r="48" spans="1:30" ht="48.75" customHeight="1">
      <c r="A48" s="5"/>
    </row>
    <row r="49" spans="1:30" ht="50.25" customHeight="1">
      <c r="A49" s="5"/>
    </row>
    <row r="50" spans="1:30" ht="34.5" customHeight="1">
      <c r="A50" s="5"/>
    </row>
    <row r="51" spans="1:30" ht="36.75" customHeight="1">
      <c r="A51" s="5"/>
    </row>
    <row r="52" spans="1:30" ht="36.75" customHeight="1">
      <c r="A52" s="5"/>
    </row>
    <row r="53" spans="1:30">
      <c r="A53" s="5"/>
      <c r="W53" s="14"/>
      <c r="X53" s="14"/>
      <c r="Y53" s="14"/>
      <c r="Z53" s="14"/>
      <c r="AA53" s="14"/>
      <c r="AB53" s="14"/>
      <c r="AC53" s="14"/>
      <c r="AD53" s="14"/>
    </row>
    <row r="54" spans="1:30" ht="30.75" customHeight="1">
      <c r="A54" s="5"/>
    </row>
    <row r="55" spans="1:30" s="14" customFormat="1" ht="23.25" customHeight="1">
      <c r="A55" s="18"/>
      <c r="B55" s="29"/>
      <c r="C55" s="30"/>
      <c r="D55" s="1"/>
      <c r="E55" s="30"/>
      <c r="F55"/>
      <c r="G55"/>
      <c r="H55"/>
      <c r="I55"/>
      <c r="J55" s="31"/>
      <c r="K55"/>
      <c r="L55"/>
      <c r="M55"/>
      <c r="N55"/>
      <c r="O55"/>
      <c r="P55"/>
      <c r="Q55"/>
      <c r="R55"/>
      <c r="S55" s="32"/>
      <c r="T55"/>
      <c r="U55"/>
      <c r="V55" s="30"/>
    </row>
    <row r="56" spans="1:30">
      <c r="A56" s="5"/>
    </row>
    <row r="57" spans="1:30" ht="41.25" customHeight="1">
      <c r="A57" s="5"/>
      <c r="W57" s="14"/>
      <c r="X57" s="14"/>
      <c r="Y57" s="14"/>
      <c r="Z57" s="14"/>
      <c r="AA57" s="14"/>
      <c r="AB57" s="14"/>
      <c r="AC57" s="14"/>
      <c r="AD57" s="14"/>
    </row>
    <row r="58" spans="1:30" ht="27" customHeight="1">
      <c r="A58" s="5"/>
    </row>
    <row r="59" spans="1:30" ht="33" customHeight="1">
      <c r="A59" s="5"/>
    </row>
    <row r="60" spans="1:30">
      <c r="A60" s="5"/>
    </row>
    <row r="61" spans="1:30">
      <c r="A61" s="5"/>
    </row>
    <row r="62" spans="1:30" ht="24.75" customHeight="1">
      <c r="A62" s="5"/>
    </row>
    <row r="63" spans="1:30">
      <c r="A63" s="5"/>
    </row>
    <row r="64" spans="1:30">
      <c r="A64" s="5"/>
    </row>
    <row r="65" spans="1:30" ht="29.25" customHeight="1">
      <c r="A65" s="5"/>
    </row>
    <row r="66" spans="1:30" ht="36.75" customHeight="1">
      <c r="A66" s="5"/>
    </row>
    <row r="67" spans="1:30" ht="39" customHeight="1">
      <c r="A67" s="5"/>
    </row>
    <row r="68" spans="1:30" ht="48" customHeight="1">
      <c r="A68" s="5"/>
    </row>
    <row r="69" spans="1:30" ht="34.5" customHeight="1">
      <c r="A69" s="5"/>
    </row>
    <row r="70" spans="1:30">
      <c r="A70" s="5"/>
    </row>
    <row r="71" spans="1:30">
      <c r="A71" s="5"/>
    </row>
    <row r="72" spans="1:30">
      <c r="A72" s="5"/>
    </row>
    <row r="73" spans="1:30">
      <c r="A73" s="5"/>
    </row>
    <row r="74" spans="1:30" ht="34.5" customHeight="1">
      <c r="A74" s="5"/>
    </row>
    <row r="75" spans="1:30" ht="33" customHeight="1">
      <c r="A75" s="5"/>
    </row>
    <row r="76" spans="1:30">
      <c r="A76" s="5"/>
    </row>
    <row r="77" spans="1:30" ht="41.25" customHeight="1">
      <c r="A77" s="18"/>
    </row>
    <row r="78" spans="1:30">
      <c r="A78" s="5"/>
      <c r="W78" s="14"/>
      <c r="X78" s="14"/>
      <c r="Y78" s="14"/>
      <c r="Z78" s="14"/>
      <c r="AA78" s="14"/>
      <c r="AB78" s="14"/>
      <c r="AC78" s="14"/>
      <c r="AD78" s="14"/>
    </row>
    <row r="79" spans="1:30" ht="33" customHeight="1"/>
    <row r="80" spans="1:30" ht="44.25" customHeight="1">
      <c r="A80" s="5"/>
    </row>
    <row r="81" spans="1:1" ht="27.75" customHeight="1">
      <c r="A81" s="5"/>
    </row>
    <row r="82" spans="1:1" ht="27" customHeight="1">
      <c r="A82" s="5"/>
    </row>
    <row r="84" spans="1:1" ht="39" customHeight="1">
      <c r="A84" s="5"/>
    </row>
    <row r="85" spans="1:1" ht="37.5" customHeight="1">
      <c r="A85" s="5"/>
    </row>
    <row r="87" spans="1:1">
      <c r="A87" s="5"/>
    </row>
    <row r="88" spans="1:1">
      <c r="A88" s="5"/>
    </row>
    <row r="89" spans="1:1" ht="39" customHeight="1">
      <c r="A89" s="5"/>
    </row>
    <row r="90" spans="1:1" ht="36.75" customHeight="1">
      <c r="A90" s="5"/>
    </row>
    <row r="91" spans="1:1" ht="21.75" customHeight="1">
      <c r="A91" s="18"/>
    </row>
    <row r="92" spans="1:1">
      <c r="A92" s="5"/>
    </row>
    <row r="93" spans="1:1" ht="36.75" customHeight="1"/>
    <row r="94" spans="1:1" ht="39" customHeight="1">
      <c r="A94" s="5"/>
    </row>
    <row r="95" spans="1:1" ht="56.25" customHeight="1">
      <c r="A95" s="5"/>
    </row>
    <row r="97" spans="1:1" ht="25.5" customHeight="1">
      <c r="A97" s="5"/>
    </row>
    <row r="98" spans="1:1" ht="63.75" customHeight="1">
      <c r="A98" s="5"/>
    </row>
    <row r="99" spans="1:1" ht="34.5" customHeight="1">
      <c r="A99" s="5"/>
    </row>
    <row r="100" spans="1:1">
      <c r="A100" s="5"/>
    </row>
    <row r="101" spans="1:1">
      <c r="A101" s="5"/>
    </row>
    <row r="102" spans="1:1">
      <c r="A102" s="5"/>
    </row>
    <row r="103" spans="1:1" ht="34.5" customHeight="1"/>
    <row r="104" spans="1:1" ht="36.75" customHeight="1">
      <c r="A104" s="5"/>
    </row>
    <row r="105" spans="1:1" ht="19.5" customHeight="1">
      <c r="A105" s="5"/>
    </row>
    <row r="106" spans="1:1" ht="33" customHeight="1">
      <c r="A106" s="5"/>
    </row>
    <row r="107" spans="1:1" ht="42.75" customHeight="1">
      <c r="A107" s="5"/>
    </row>
    <row r="108" spans="1:1">
      <c r="A108" s="5"/>
    </row>
    <row r="109" spans="1:1">
      <c r="A109" s="5"/>
    </row>
    <row r="110" spans="1:1">
      <c r="A110" s="5"/>
    </row>
    <row r="111" spans="1:1" ht="68.25" customHeight="1"/>
  </sheetData>
  <autoFilter ref="B1:V15" xr:uid="{00000000-0009-0000-0000-00000A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3:AD14">
    <sortCondition ref="A3:A14"/>
    <sortCondition ref="I3:I14"/>
    <sortCondition ref="X3:X14"/>
  </sortState>
  <mergeCells count="11">
    <mergeCell ref="K1:K2"/>
    <mergeCell ref="L1:P1"/>
    <mergeCell ref="Q1:U1"/>
    <mergeCell ref="V1:V2"/>
    <mergeCell ref="B15:J15"/>
    <mergeCell ref="B1:B2"/>
    <mergeCell ref="C1:C2"/>
    <mergeCell ref="D1:D2"/>
    <mergeCell ref="E1:E2"/>
    <mergeCell ref="I1:I2"/>
    <mergeCell ref="J1:J2"/>
  </mergeCells>
  <phoneticPr fontId="2"/>
  <hyperlinks>
    <hyperlink ref="V14" location="日本赤十字社!A1" display="日本赤十字社!A1" xr:uid="{C907B123-B302-4085-9CF4-B9593BCFFE39}"/>
    <hyperlink ref="V8" location="病院企業団!A1" display="病院企業団!A1" xr:uid="{053D9D32-2822-4E4D-9AE3-45B0A4EA2419}"/>
  </hyperlinks>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AD108"/>
  <sheetViews>
    <sheetView view="pageBreakPreview" zoomScaleNormal="75" zoomScaleSheetLayoutView="100" workbookViewId="0">
      <pane xSplit="9" ySplit="2" topLeftCell="J3" activePane="bottomRight" state="frozenSplit"/>
      <selection activeCell="P2" sqref="P2"/>
      <selection pane="topRight" activeCell="P2" sqref="P2"/>
      <selection pane="bottomLeft" activeCell="P2" sqref="P2"/>
      <selection pane="bottomRight" activeCell="W1" sqref="W1:X1048576"/>
    </sheetView>
  </sheetViews>
  <sheetFormatPr defaultRowHeight="13.5"/>
  <cols>
    <col min="1" max="1" width="16.125" customWidth="1"/>
    <col min="2" max="2" width="4.375" style="29" customWidth="1"/>
    <col min="3" max="3" width="22.125" style="30" customWidth="1"/>
    <col min="4" max="4" width="11.7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3" max="23" width="16" customWidth="1"/>
    <col min="30" max="30" width="3.625" customWidth="1"/>
  </cols>
  <sheetData>
    <row r="1" spans="1:30" s="1" customFormat="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30" s="1" customFormat="1">
      <c r="A2" s="1" t="s">
        <v>640</v>
      </c>
      <c r="B2" s="194"/>
      <c r="C2" s="195"/>
      <c r="D2" s="196"/>
      <c r="E2" s="195"/>
      <c r="F2" s="2"/>
      <c r="G2" s="2"/>
      <c r="H2" s="2"/>
      <c r="I2" s="196"/>
      <c r="J2" s="197"/>
      <c r="K2" s="196"/>
      <c r="L2" s="144" t="s">
        <v>10</v>
      </c>
      <c r="M2" s="144" t="s">
        <v>11</v>
      </c>
      <c r="N2" s="144" t="s">
        <v>12</v>
      </c>
      <c r="O2" s="145" t="s">
        <v>785</v>
      </c>
      <c r="P2" s="144" t="s">
        <v>13</v>
      </c>
      <c r="Q2" s="144" t="s">
        <v>10</v>
      </c>
      <c r="R2" s="144" t="s">
        <v>11</v>
      </c>
      <c r="S2" s="4" t="s">
        <v>12</v>
      </c>
      <c r="T2" s="145" t="s">
        <v>785</v>
      </c>
      <c r="U2" s="144" t="s">
        <v>13</v>
      </c>
      <c r="V2" s="195"/>
      <c r="W2" s="5"/>
    </row>
    <row r="3" spans="1:30" ht="71.45" customHeight="1">
      <c r="A3" s="127" t="s">
        <v>643</v>
      </c>
      <c r="B3" s="6">
        <v>1</v>
      </c>
      <c r="C3" s="33" t="s">
        <v>204</v>
      </c>
      <c r="D3" s="8" t="str">
        <f>VLOOKUP($C3,一覧表!$C$3:$V$121,2,FALSE)</f>
        <v>851-2121</v>
      </c>
      <c r="E3" s="7" t="str">
        <f>VLOOKUP($C3,一覧表!$C$3:$V$121,3,FALSE)</f>
        <v>西彼杵郡長与町岡郷１４７４</v>
      </c>
      <c r="F3" s="7" t="str">
        <f>VLOOKUP($C3,一覧表!$C$3:$V$121,4,FALSE)</f>
        <v>ララコープ</v>
      </c>
      <c r="G3" s="7">
        <f>VLOOKUP($C3,一覧表!$C$3:$V$121,5,FALSE)</f>
        <v>0</v>
      </c>
      <c r="H3" s="7" t="str">
        <f>VLOOKUP($C3,一覧表!$C$3:$V$121,6,FALSE)</f>
        <v>（20カ所）</v>
      </c>
      <c r="I3" s="7">
        <f>VLOOKUP($C3,一覧表!$C$3:$V$121,7,FALSE)</f>
        <v>87</v>
      </c>
      <c r="J3" s="7" t="str">
        <f>VLOOKUP($C3,一覧表!$C$3:$V$121,8,FALSE)</f>
        <v>無店舗、店舗業態による商品供給</v>
      </c>
      <c r="K3" s="7" t="str">
        <f>VLOOKUP($C3,一覧表!$C$3:$V$121,9,FALSE)</f>
        <v>R2～R4</v>
      </c>
      <c r="L3" s="15">
        <f>VLOOKUP($C3,一覧表!$C$3:$V$121,10,FALSE)</f>
        <v>5025</v>
      </c>
      <c r="M3" s="15">
        <f>VLOOKUP($C3,一覧表!$C$3:$V$121,11,FALSE)</f>
        <v>5016</v>
      </c>
      <c r="N3" s="28">
        <f>VLOOKUP($C3,一覧表!$C$3:$V$121,12,FALSE)</f>
        <v>1.791044776119403E-3</v>
      </c>
      <c r="O3" s="15">
        <f>VLOOKUP($C3,一覧表!$C$3:$V$121,13,FALSE)</f>
        <v>4985</v>
      </c>
      <c r="P3" s="28">
        <f>VLOOKUP($C3,一覧表!$C$3:$V$121,14,FALSE)</f>
        <v>7.9601990049751239E-3</v>
      </c>
      <c r="Q3" s="7">
        <f>VLOOKUP($C3,一覧表!$C$3:$V$121,15,FALSE)</f>
        <v>22.6</v>
      </c>
      <c r="R3" s="7">
        <f>VLOOKUP($C3,一覧表!$C$3:$V$121,16,FALSE)</f>
        <v>22.7</v>
      </c>
      <c r="S3" s="28">
        <f>VLOOKUP($C3,一覧表!$C$3:$V$121,17,FALSE)</f>
        <v>-4.4247787610618523E-3</v>
      </c>
      <c r="T3" s="7">
        <f>VLOOKUP($C3,一覧表!$C$3:$V$121,18,FALSE)</f>
        <v>21</v>
      </c>
      <c r="U3" s="28">
        <f>VLOOKUP($C3,一覧表!$C$3:$V$121,19,FALSE)</f>
        <v>7.0796460176991205E-2</v>
      </c>
      <c r="V3" s="7" t="str">
        <f>VLOOKUP($C3,一覧表!$C$3:$V$121,20,FALSE)</f>
        <v>①専門業者との業務連携による省エネチューニング　②店舗改装による省エネ機器への入替　③フロン漏えい管理を徹底、必要に応じ冷設機器の入替え　④電子マップシステムを活用した配達ルートの見直しにより配達効率アップ　⑤車両毎の燃料使用量の記録及び確認の徹底　⑥統合マネジメント推進委員会で目標数値に対する取組内容を毎月確認</v>
      </c>
      <c r="W3" s="124"/>
      <c r="X3" s="124"/>
    </row>
    <row r="4" spans="1:30" ht="53.45" customHeight="1">
      <c r="A4" s="127" t="s">
        <v>643</v>
      </c>
      <c r="B4" s="6">
        <v>2</v>
      </c>
      <c r="C4" s="33" t="s">
        <v>474</v>
      </c>
      <c r="D4" s="8" t="str">
        <f>VLOOKUP($C4,一覧表!$C$3:$V$121,2,FALSE)</f>
        <v>854-0055</v>
      </c>
      <c r="E4" s="7" t="str">
        <f>VLOOKUP($C4,一覧表!$C$3:$V$121,3,FALSE)</f>
        <v>諫早市栗面町１７４－１</v>
      </c>
      <c r="F4" s="7" t="str">
        <f>VLOOKUP($C4,一覧表!$C$3:$V$121,4,FALSE)</f>
        <v>本店、支店、農機センター、LPGセンター、ライスセンター、営農センター等</v>
      </c>
      <c r="G4" s="7">
        <f>VLOOKUP($C4,一覧表!$C$3:$V$121,5,FALSE)</f>
        <v>0</v>
      </c>
      <c r="H4" s="7">
        <f>VLOOKUP($C4,一覧表!$C$3:$V$121,6,FALSE)</f>
        <v>0</v>
      </c>
      <c r="I4" s="7">
        <f>VLOOKUP($C4,一覧表!$C$3:$V$121,7,FALSE)</f>
        <v>87</v>
      </c>
      <c r="J4" s="7" t="str">
        <f>VLOOKUP($C4,一覧表!$C$3:$V$121,8,FALSE)</f>
        <v>長崎県央地区の農業協同組合</v>
      </c>
      <c r="K4" s="7" t="str">
        <f>VLOOKUP($C4,一覧表!$C$3:$V$121,9,FALSE)</f>
        <v>R2～R4</v>
      </c>
      <c r="L4" s="15">
        <f>VLOOKUP($C4,一覧表!$C$3:$V$121,10,FALSE)</f>
        <v>5659.2</v>
      </c>
      <c r="M4" s="15">
        <f>VLOOKUP($C4,一覧表!$C$3:$V$121,11,FALSE)</f>
        <v>5602.6</v>
      </c>
      <c r="N4" s="28">
        <f>VLOOKUP($C4,一覧表!$C$3:$V$121,12,FALSE)</f>
        <v>1.000141362736773E-2</v>
      </c>
      <c r="O4" s="15">
        <f>VLOOKUP($C4,一覧表!$C$3:$V$121,13,FALSE)</f>
        <v>5560.4</v>
      </c>
      <c r="P4" s="28">
        <f>VLOOKUP($C4,一覧表!$C$3:$V$121,14,FALSE)</f>
        <v>1.7458297992649169E-2</v>
      </c>
      <c r="Q4" s="7" t="str">
        <f>VLOOKUP($C4,一覧表!$C$3:$V$121,15,FALSE)</f>
        <v>-</v>
      </c>
      <c r="R4" s="7" t="str">
        <f>VLOOKUP($C4,一覧表!$C$3:$V$121,16,FALSE)</f>
        <v>-</v>
      </c>
      <c r="S4" s="28" t="str">
        <f>VLOOKUP($C4,一覧表!$C$3:$V$121,17,FALSE)</f>
        <v>-</v>
      </c>
      <c r="T4" s="7" t="str">
        <f>VLOOKUP($C4,一覧表!$C$3:$V$121,18,FALSE)</f>
        <v>-</v>
      </c>
      <c r="U4" s="28" t="str">
        <f>VLOOKUP($C4,一覧表!$C$3:$V$121,19,FALSE)</f>
        <v>-</v>
      </c>
      <c r="V4" s="7" t="str">
        <f>VLOOKUP($C4,一覧表!$C$3:$V$121,20,FALSE)</f>
        <v>①空調機の温度管理　②照明機器のこまめな電源オフ　③消費エネルギーの多い設備（空調機や公用車等）の更新時に省エネを考慮した選定</v>
      </c>
      <c r="W4" s="124"/>
      <c r="X4" s="124"/>
    </row>
    <row r="5" spans="1:30" ht="53.45" customHeight="1">
      <c r="A5" s="127" t="s">
        <v>643</v>
      </c>
      <c r="B5" s="6">
        <v>3</v>
      </c>
      <c r="C5" s="33" t="s">
        <v>446</v>
      </c>
      <c r="D5" s="8" t="str">
        <f>VLOOKUP($C5,一覧表!$C$3:$V$121,2,FALSE)</f>
        <v>855-0851</v>
      </c>
      <c r="E5" s="7" t="str">
        <f>VLOOKUP($C5,一覧表!$C$3:$V$121,3,FALSE)</f>
        <v>島原市萩原２－５１９２－１</v>
      </c>
      <c r="F5" s="7" t="str">
        <f>VLOOKUP($C5,一覧表!$C$3:$V$121,4,FALSE)</f>
        <v>本店、基幹センター、営農センター、支店、店舗等</v>
      </c>
      <c r="G5" s="7">
        <f>VLOOKUP($C5,一覧表!$C$3:$V$121,5,FALSE)</f>
        <v>0</v>
      </c>
      <c r="H5" s="7">
        <f>VLOOKUP($C5,一覧表!$C$3:$V$121,6,FALSE)</f>
        <v>0</v>
      </c>
      <c r="I5" s="7">
        <f>VLOOKUP($C5,一覧表!$C$3:$V$121,7,FALSE)</f>
        <v>87</v>
      </c>
      <c r="J5" s="7" t="str">
        <f>VLOOKUP($C5,一覧表!$C$3:$V$121,8,FALSE)</f>
        <v>島原雲仙地区の農業協同組合</v>
      </c>
      <c r="K5" s="7" t="str">
        <f>VLOOKUP($C5,一覧表!$C$3:$V$121,9,FALSE)</f>
        <v>R2～R4</v>
      </c>
      <c r="L5" s="15">
        <f>VLOOKUP($C5,一覧表!$C$3:$V$121,10,FALSE)</f>
        <v>5078</v>
      </c>
      <c r="M5" s="15">
        <f>VLOOKUP($C5,一覧表!$C$3:$V$121,11,FALSE)</f>
        <v>4926</v>
      </c>
      <c r="N5" s="28">
        <f>VLOOKUP($C5,一覧表!$C$3:$V$121,12,FALSE)</f>
        <v>2.993304450571091E-2</v>
      </c>
      <c r="O5" s="15">
        <f>VLOOKUP($C5,一覧表!$C$3:$V$121,13,FALSE)</f>
        <v>4558</v>
      </c>
      <c r="P5" s="28">
        <f>VLOOKUP($C5,一覧表!$C$3:$V$121,14,FALSE)</f>
        <v>0.10240252067743207</v>
      </c>
      <c r="Q5" s="7" t="str">
        <f>VLOOKUP($C5,一覧表!$C$3:$V$121,15,FALSE)</f>
        <v>-</v>
      </c>
      <c r="R5" s="7" t="str">
        <f>VLOOKUP($C5,一覧表!$C$3:$V$121,16,FALSE)</f>
        <v>-</v>
      </c>
      <c r="S5" s="28" t="str">
        <f>VLOOKUP($C5,一覧表!$C$3:$V$121,17,FALSE)</f>
        <v>-</v>
      </c>
      <c r="T5" s="7" t="str">
        <f>VLOOKUP($C5,一覧表!$C$3:$V$121,18,FALSE)</f>
        <v>-</v>
      </c>
      <c r="U5" s="28" t="str">
        <f>VLOOKUP($C5,一覧表!$C$3:$V$121,19,FALSE)</f>
        <v>-</v>
      </c>
      <c r="V5" s="7" t="str">
        <f>VLOOKUP($C5,一覧表!$C$3:$V$121,20,FALSE)</f>
        <v>①事務所等の空調温度設定を夏場28℃、冬場20℃にすることで空調消費電力を低減　②照明器具の更新の際はLED等を検討</v>
      </c>
      <c r="W5" s="124"/>
      <c r="X5" s="124"/>
    </row>
    <row r="6" spans="1:30" ht="45" customHeight="1">
      <c r="A6" s="5"/>
      <c r="B6" s="213" t="s">
        <v>310</v>
      </c>
      <c r="C6" s="213"/>
      <c r="D6" s="213"/>
      <c r="E6" s="213"/>
      <c r="F6" s="213"/>
      <c r="G6" s="213"/>
      <c r="H6" s="213"/>
      <c r="I6" s="213"/>
      <c r="J6" s="213"/>
      <c r="K6" s="26"/>
      <c r="L6" s="21">
        <f>SUM(L3:L5)</f>
        <v>15762.2</v>
      </c>
      <c r="M6" s="21">
        <f>SUM(M3:M5)</f>
        <v>15544.6</v>
      </c>
      <c r="N6" s="10">
        <f>+(L6-M6)/L6</f>
        <v>1.3805179480021846E-2</v>
      </c>
      <c r="O6" s="21">
        <f>SUM(O3:O5)</f>
        <v>15103.4</v>
      </c>
      <c r="P6" s="11">
        <f>+(L6-O6)/L6</f>
        <v>4.1796195962492615E-2</v>
      </c>
      <c r="Q6" s="24"/>
      <c r="R6" s="24"/>
      <c r="S6" s="20"/>
      <c r="T6" s="27"/>
      <c r="U6" s="28"/>
      <c r="V6" s="125"/>
    </row>
    <row r="7" spans="1:30" ht="45" customHeight="1">
      <c r="A7" s="5"/>
      <c r="W7" s="14"/>
      <c r="X7" s="14"/>
    </row>
    <row r="8" spans="1:30" ht="45" customHeight="1">
      <c r="A8" s="5"/>
      <c r="Y8" s="14"/>
      <c r="Z8" s="14"/>
      <c r="AA8" s="14"/>
      <c r="AB8" s="14"/>
      <c r="AC8" s="14"/>
      <c r="AD8" s="14"/>
    </row>
    <row r="9" spans="1:30" ht="28.5" customHeight="1">
      <c r="A9" s="5"/>
      <c r="T9" s="32"/>
    </row>
    <row r="10" spans="1:30" ht="54" customHeight="1">
      <c r="A10" s="5"/>
      <c r="T10" s="32"/>
    </row>
    <row r="11" spans="1:30" ht="30.75" customHeight="1">
      <c r="A11" s="5"/>
      <c r="T11" s="32"/>
    </row>
    <row r="12" spans="1:30" ht="54" customHeight="1">
      <c r="A12" s="5"/>
    </row>
    <row r="13" spans="1:30">
      <c r="A13" s="5"/>
    </row>
    <row r="14" spans="1:30">
      <c r="A14" s="5"/>
      <c r="W14" s="14"/>
      <c r="X14" s="14"/>
    </row>
    <row r="15" spans="1:30" ht="36.75" customHeight="1">
      <c r="A15" s="5"/>
      <c r="Y15" s="14"/>
      <c r="Z15" s="14"/>
      <c r="AA15" s="14"/>
      <c r="AB15" s="14"/>
      <c r="AC15" s="14"/>
      <c r="AD15" s="14"/>
    </row>
    <row r="16" spans="1:30">
      <c r="A16" s="5"/>
    </row>
    <row r="17" spans="1:24" ht="37.5" customHeight="1">
      <c r="A17" s="5"/>
    </row>
    <row r="18" spans="1:24" ht="37.5" customHeight="1">
      <c r="A18" s="5"/>
    </row>
    <row r="19" spans="1:24" ht="36.75" customHeight="1">
      <c r="A19" s="5"/>
    </row>
    <row r="20" spans="1:24" ht="38.25" customHeight="1">
      <c r="A20" s="5"/>
    </row>
    <row r="21" spans="1:24" ht="35.25" customHeight="1">
      <c r="A21" s="5"/>
    </row>
    <row r="22" spans="1:24" ht="35.25" customHeight="1">
      <c r="A22" s="5"/>
    </row>
    <row r="23" spans="1:24" ht="50.25" customHeight="1">
      <c r="A23" s="5"/>
    </row>
    <row r="24" spans="1:24" ht="35.25" customHeight="1">
      <c r="A24" s="5"/>
    </row>
    <row r="25" spans="1:24" ht="50.25" customHeight="1">
      <c r="A25" s="5"/>
    </row>
    <row r="26" spans="1:24" ht="36.75" customHeight="1">
      <c r="A26" s="5"/>
    </row>
    <row r="27" spans="1:24" ht="35.25" customHeight="1">
      <c r="A27" s="5"/>
    </row>
    <row r="28" spans="1:24" ht="35.25" customHeight="1">
      <c r="A28" s="5"/>
    </row>
    <row r="29" spans="1:24" ht="35.25" customHeight="1">
      <c r="A29" s="5"/>
    </row>
    <row r="30" spans="1:24" ht="35.25" customHeight="1">
      <c r="A30" s="5"/>
    </row>
    <row r="31" spans="1:24">
      <c r="A31" s="5"/>
    </row>
    <row r="32" spans="1:24" ht="23.25" customHeight="1">
      <c r="A32" s="5"/>
      <c r="W32" s="14"/>
      <c r="X32" s="14"/>
    </row>
    <row r="33" spans="1:30" s="14" customFormat="1">
      <c r="A33" s="5"/>
      <c r="B33" s="29"/>
      <c r="C33" s="30"/>
      <c r="D33" s="1"/>
      <c r="E33" s="30"/>
      <c r="F33"/>
      <c r="G33"/>
      <c r="H33"/>
      <c r="I33"/>
      <c r="J33" s="31"/>
      <c r="K33"/>
      <c r="L33"/>
      <c r="M33"/>
      <c r="N33"/>
      <c r="O33"/>
      <c r="P33"/>
      <c r="Q33"/>
      <c r="R33"/>
      <c r="S33" s="32"/>
      <c r="T33"/>
      <c r="U33"/>
      <c r="V33" s="30"/>
      <c r="W33"/>
      <c r="X33"/>
    </row>
    <row r="34" spans="1:30" ht="21" customHeight="1">
      <c r="A34" s="5"/>
    </row>
    <row r="35" spans="1:30" ht="58.5" customHeight="1">
      <c r="A35" s="5"/>
    </row>
    <row r="36" spans="1:30" ht="41.25" customHeight="1">
      <c r="A36" s="5"/>
    </row>
    <row r="37" spans="1:30" ht="36.75" customHeight="1">
      <c r="A37" s="5"/>
    </row>
    <row r="38" spans="1:30" ht="33" customHeight="1">
      <c r="A38" s="5"/>
    </row>
    <row r="39" spans="1:30" ht="41.25" customHeight="1">
      <c r="A39" s="5"/>
    </row>
    <row r="40" spans="1:30">
      <c r="A40" s="5"/>
    </row>
    <row r="41" spans="1:30" ht="41.25" customHeight="1">
      <c r="A41" s="5"/>
    </row>
    <row r="42" spans="1:30">
      <c r="A42" s="5"/>
    </row>
    <row r="43" spans="1:30" ht="39" customHeight="1">
      <c r="A43" s="5"/>
      <c r="W43" s="14"/>
      <c r="X43" s="14"/>
    </row>
    <row r="44" spans="1:30" ht="39" customHeight="1">
      <c r="A44" s="5"/>
      <c r="Y44" s="14"/>
      <c r="Z44" s="14"/>
      <c r="AA44" s="14"/>
      <c r="AB44" s="14"/>
      <c r="AC44" s="14"/>
      <c r="AD44" s="14"/>
    </row>
    <row r="45" spans="1:30" ht="48.75" customHeight="1">
      <c r="A45" s="5"/>
    </row>
    <row r="46" spans="1:30" ht="50.25" customHeight="1">
      <c r="A46" s="5"/>
    </row>
    <row r="47" spans="1:30" ht="34.5" customHeight="1">
      <c r="A47" s="5"/>
    </row>
    <row r="48" spans="1:30" ht="36.75" customHeight="1">
      <c r="A48" s="5"/>
    </row>
    <row r="49" spans="1:30" ht="36.75" customHeight="1">
      <c r="A49" s="5"/>
      <c r="W49" s="14"/>
      <c r="X49" s="14"/>
    </row>
    <row r="50" spans="1:30">
      <c r="A50" s="5"/>
      <c r="Y50" s="14"/>
      <c r="Z50" s="14"/>
      <c r="AA50" s="14"/>
      <c r="AB50" s="14"/>
      <c r="AC50" s="14"/>
      <c r="AD50" s="14"/>
    </row>
    <row r="51" spans="1:30" ht="30.75" customHeight="1">
      <c r="A51" s="5"/>
      <c r="W51" s="14"/>
      <c r="X51" s="14"/>
    </row>
    <row r="52" spans="1:30" s="14" customFormat="1" ht="23.25" customHeight="1">
      <c r="A52" s="18"/>
      <c r="B52" s="29"/>
      <c r="C52" s="30"/>
      <c r="D52" s="1"/>
      <c r="E52" s="30"/>
      <c r="F52"/>
      <c r="G52"/>
      <c r="H52"/>
      <c r="I52"/>
      <c r="J52" s="31"/>
      <c r="K52"/>
      <c r="L52"/>
      <c r="M52"/>
      <c r="N52"/>
      <c r="O52"/>
      <c r="P52"/>
      <c r="Q52"/>
      <c r="R52"/>
      <c r="S52" s="32"/>
      <c r="T52"/>
      <c r="U52"/>
      <c r="V52" s="30"/>
      <c r="W52"/>
      <c r="X52"/>
    </row>
    <row r="53" spans="1:30">
      <c r="A53" s="5"/>
      <c r="W53" s="14"/>
      <c r="X53" s="14"/>
    </row>
    <row r="54" spans="1:30" ht="41.25" customHeight="1">
      <c r="A54" s="5"/>
      <c r="Y54" s="14"/>
      <c r="Z54" s="14"/>
      <c r="AA54" s="14"/>
      <c r="AB54" s="14"/>
      <c r="AC54" s="14"/>
      <c r="AD54" s="14"/>
    </row>
    <row r="55" spans="1:30" ht="27" customHeight="1">
      <c r="A55" s="5"/>
    </row>
    <row r="56" spans="1:30" ht="33" customHeight="1">
      <c r="A56" s="5"/>
    </row>
    <row r="57" spans="1:30">
      <c r="A57" s="5"/>
    </row>
    <row r="58" spans="1:30">
      <c r="A58" s="5"/>
    </row>
    <row r="59" spans="1:30" ht="24.75" customHeight="1">
      <c r="A59" s="5"/>
    </row>
    <row r="60" spans="1:30">
      <c r="A60" s="5"/>
    </row>
    <row r="61" spans="1:30">
      <c r="A61" s="5"/>
    </row>
    <row r="62" spans="1:30" ht="29.25" customHeight="1">
      <c r="A62" s="5"/>
    </row>
    <row r="63" spans="1:30" ht="36.75" customHeight="1">
      <c r="A63" s="5"/>
    </row>
    <row r="64" spans="1:30" ht="39" customHeight="1">
      <c r="A64" s="5"/>
    </row>
    <row r="65" spans="1:30" ht="48" customHeight="1">
      <c r="A65" s="5"/>
    </row>
    <row r="66" spans="1:30" ht="34.5" customHeight="1">
      <c r="A66" s="5"/>
    </row>
    <row r="67" spans="1:30">
      <c r="A67" s="5"/>
    </row>
    <row r="68" spans="1:30">
      <c r="A68" s="5"/>
    </row>
    <row r="69" spans="1:30">
      <c r="A69" s="5"/>
    </row>
    <row r="70" spans="1:30">
      <c r="A70" s="5"/>
    </row>
    <row r="71" spans="1:30" ht="34.5" customHeight="1">
      <c r="A71" s="5"/>
    </row>
    <row r="72" spans="1:30" ht="33" customHeight="1">
      <c r="A72" s="5"/>
    </row>
    <row r="73" spans="1:30">
      <c r="A73" s="5"/>
    </row>
    <row r="74" spans="1:30" ht="41.25" customHeight="1">
      <c r="A74" s="18"/>
      <c r="W74" s="14"/>
      <c r="X74" s="14"/>
    </row>
    <row r="75" spans="1:30">
      <c r="A75" s="5"/>
      <c r="Y75" s="14"/>
      <c r="Z75" s="14"/>
      <c r="AA75" s="14"/>
      <c r="AB75" s="14"/>
      <c r="AC75" s="14"/>
      <c r="AD75" s="14"/>
    </row>
    <row r="76" spans="1:30" ht="33" customHeight="1"/>
    <row r="77" spans="1:30" ht="44.25" customHeight="1">
      <c r="A77" s="5"/>
    </row>
    <row r="78" spans="1:30" ht="27.75" customHeight="1">
      <c r="A78" s="5"/>
    </row>
    <row r="79" spans="1:30" ht="27" customHeight="1">
      <c r="A79" s="5"/>
    </row>
    <row r="81" spans="1:1" ht="39" customHeight="1">
      <c r="A81" s="5"/>
    </row>
    <row r="82" spans="1:1" ht="37.5" customHeight="1">
      <c r="A82" s="5"/>
    </row>
    <row r="84" spans="1:1">
      <c r="A84" s="5"/>
    </row>
    <row r="85" spans="1:1">
      <c r="A85" s="5"/>
    </row>
    <row r="86" spans="1:1" ht="39" customHeight="1">
      <c r="A86" s="5"/>
    </row>
    <row r="87" spans="1:1" ht="36.75" customHeight="1">
      <c r="A87" s="5"/>
    </row>
    <row r="88" spans="1:1" ht="21.75" customHeight="1">
      <c r="A88" s="18"/>
    </row>
    <row r="89" spans="1:1">
      <c r="A89" s="5"/>
    </row>
    <row r="90" spans="1:1" ht="36.75" customHeight="1"/>
    <row r="91" spans="1:1" ht="39" customHeight="1">
      <c r="A91" s="5"/>
    </row>
    <row r="92" spans="1:1" ht="56.25" customHeight="1">
      <c r="A92" s="5"/>
    </row>
    <row r="94" spans="1:1" ht="25.5" customHeight="1">
      <c r="A94" s="5"/>
    </row>
    <row r="95" spans="1:1" ht="63.75" customHeight="1">
      <c r="A95" s="5"/>
    </row>
    <row r="96" spans="1:1" ht="34.5" customHeight="1">
      <c r="A96" s="5"/>
    </row>
    <row r="97" spans="1:1">
      <c r="A97" s="5"/>
    </row>
    <row r="98" spans="1:1">
      <c r="A98" s="5"/>
    </row>
    <row r="99" spans="1:1">
      <c r="A99" s="5"/>
    </row>
    <row r="100" spans="1:1" ht="34.5" customHeight="1"/>
    <row r="101" spans="1:1" ht="36.75" customHeight="1">
      <c r="A101" s="5"/>
    </row>
    <row r="102" spans="1:1" ht="19.5" customHeight="1">
      <c r="A102" s="5"/>
    </row>
    <row r="103" spans="1:1" ht="33" customHeight="1">
      <c r="A103" s="5"/>
    </row>
    <row r="104" spans="1:1" ht="42.75" customHeight="1">
      <c r="A104" s="5"/>
    </row>
    <row r="105" spans="1:1">
      <c r="A105" s="5"/>
    </row>
    <row r="106" spans="1:1">
      <c r="A106" s="5"/>
    </row>
    <row r="107" spans="1:1">
      <c r="A107" s="5"/>
    </row>
    <row r="108" spans="1:1" ht="68.25" customHeight="1"/>
  </sheetData>
  <autoFilter ref="B1:V6" xr:uid="{00000000-0009-0000-0000-00000B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6:J6"/>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84081-1F83-484D-9770-228609434820}">
  <sheetPr>
    <tabColor rgb="FFFFC000"/>
    <pageSetUpPr fitToPage="1"/>
  </sheetPr>
  <dimension ref="A1:AD104"/>
  <sheetViews>
    <sheetView view="pageBreakPreview" zoomScaleNormal="75" zoomScaleSheetLayoutView="100" workbookViewId="0">
      <pane xSplit="9" ySplit="2" topLeftCell="J3" activePane="bottomRight" state="frozenSplit"/>
      <selection activeCell="P2" sqref="P2"/>
      <selection pane="topRight" activeCell="P2" sqref="P2"/>
      <selection pane="bottomLeft" activeCell="P2" sqref="P2"/>
      <selection pane="bottomRight" activeCell="W1" sqref="W1:X1048576"/>
    </sheetView>
  </sheetViews>
  <sheetFormatPr defaultRowHeight="13.5"/>
  <cols>
    <col min="1" max="1" width="16.125" customWidth="1"/>
    <col min="2" max="2" width="4.375" style="29" customWidth="1"/>
    <col min="3" max="3" width="22.125" style="30" customWidth="1"/>
    <col min="4" max="4" width="11.7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3" max="23" width="19" customWidth="1"/>
    <col min="30" max="30" width="3.625" customWidth="1"/>
  </cols>
  <sheetData>
    <row r="1" spans="1:30" s="1" customFormat="1">
      <c r="B1" s="194" t="s">
        <v>0</v>
      </c>
      <c r="C1" s="195" t="s">
        <v>1</v>
      </c>
      <c r="D1" s="196" t="s">
        <v>2</v>
      </c>
      <c r="E1" s="195" t="s">
        <v>3</v>
      </c>
      <c r="F1" s="99" t="s">
        <v>4</v>
      </c>
      <c r="G1" s="99" t="s">
        <v>2</v>
      </c>
      <c r="H1" s="99" t="s">
        <v>3</v>
      </c>
      <c r="I1" s="196" t="s">
        <v>5</v>
      </c>
      <c r="J1" s="197" t="s">
        <v>6</v>
      </c>
      <c r="K1" s="196" t="s">
        <v>7</v>
      </c>
      <c r="L1" s="196" t="s">
        <v>8</v>
      </c>
      <c r="M1" s="196"/>
      <c r="N1" s="196"/>
      <c r="O1" s="196"/>
      <c r="P1" s="196"/>
      <c r="Q1" s="196" t="s">
        <v>9</v>
      </c>
      <c r="R1" s="196"/>
      <c r="S1" s="196"/>
      <c r="T1" s="196"/>
      <c r="U1" s="196"/>
      <c r="V1" s="195" t="s">
        <v>882</v>
      </c>
    </row>
    <row r="2" spans="1:30" s="1" customFormat="1">
      <c r="A2" s="1" t="s">
        <v>640</v>
      </c>
      <c r="B2" s="194"/>
      <c r="C2" s="195"/>
      <c r="D2" s="196"/>
      <c r="E2" s="195"/>
      <c r="F2" s="99"/>
      <c r="G2" s="99"/>
      <c r="H2" s="99"/>
      <c r="I2" s="196"/>
      <c r="J2" s="197"/>
      <c r="K2" s="196"/>
      <c r="L2" s="144" t="s">
        <v>10</v>
      </c>
      <c r="M2" s="144" t="s">
        <v>11</v>
      </c>
      <c r="N2" s="144" t="s">
        <v>12</v>
      </c>
      <c r="O2" s="145" t="s">
        <v>785</v>
      </c>
      <c r="P2" s="144" t="s">
        <v>13</v>
      </c>
      <c r="Q2" s="144" t="s">
        <v>10</v>
      </c>
      <c r="R2" s="144" t="s">
        <v>11</v>
      </c>
      <c r="S2" s="4" t="s">
        <v>12</v>
      </c>
      <c r="T2" s="145" t="s">
        <v>785</v>
      </c>
      <c r="U2" s="144" t="s">
        <v>13</v>
      </c>
      <c r="V2" s="195"/>
      <c r="W2" s="5"/>
    </row>
    <row r="3" spans="1:30" ht="58.5" customHeight="1">
      <c r="A3" s="127" t="s">
        <v>643</v>
      </c>
      <c r="B3" s="6">
        <v>1</v>
      </c>
      <c r="C3" s="96" t="s">
        <v>67</v>
      </c>
      <c r="D3" s="8" t="str">
        <f>VLOOKUP($C3,一覧表!$C$3:$V$121,2,FALSE)</f>
        <v>850-8570</v>
      </c>
      <c r="E3" s="7" t="str">
        <f>VLOOKUP($C3,一覧表!$C$3:$V$121,3,FALSE)</f>
        <v>長崎市尾上町３－１</v>
      </c>
      <c r="F3" s="7" t="str">
        <f>VLOOKUP($C3,一覧表!$C$3:$V$121,4,FALSE)</f>
        <v>県庁</v>
      </c>
      <c r="G3" s="7">
        <f>VLOOKUP($C3,一覧表!$C$3:$V$121,5,FALSE)</f>
        <v>0</v>
      </c>
      <c r="H3" s="7">
        <f>VLOOKUP($C3,一覧表!$C$3:$V$121,6,FALSE)</f>
        <v>0</v>
      </c>
      <c r="I3" s="7">
        <f>VLOOKUP($C3,一覧表!$C$3:$V$121,7,FALSE)</f>
        <v>98</v>
      </c>
      <c r="J3" s="7" t="str">
        <f>VLOOKUP($C3,一覧表!$C$3:$V$121,8,FALSE)</f>
        <v>地方行政</v>
      </c>
      <c r="K3" s="7" t="str">
        <f>VLOOKUP($C3,一覧表!$C$3:$V$121,9,FALSE)</f>
        <v>R2～R4</v>
      </c>
      <c r="L3" s="15">
        <f>VLOOKUP($C3,一覧表!$C$3:$V$121,10,FALSE)</f>
        <v>50741</v>
      </c>
      <c r="M3" s="15">
        <f>VLOOKUP($C3,一覧表!$C$3:$V$121,11,FALSE)</f>
        <v>48319</v>
      </c>
      <c r="N3" s="28">
        <f>VLOOKUP($C3,一覧表!$C$3:$V$121,12,FALSE)</f>
        <v>4.7732602826116945E-2</v>
      </c>
      <c r="O3" s="15">
        <f>VLOOKUP($C3,一覧表!$C$3:$V$121,13,FALSE)</f>
        <v>47308</v>
      </c>
      <c r="P3" s="28">
        <f>VLOOKUP($C3,一覧表!$C$3:$V$121,14,FALSE)</f>
        <v>6.7657318539248334E-2</v>
      </c>
      <c r="Q3" s="7" t="str">
        <f>VLOOKUP($C3,一覧表!$C$3:$V$121,15,FALSE)</f>
        <v>-</v>
      </c>
      <c r="R3" s="7" t="str">
        <f>VLOOKUP($C3,一覧表!$C$3:$V$121,16,FALSE)</f>
        <v>-</v>
      </c>
      <c r="S3" s="28" t="str">
        <f>VLOOKUP($C3,一覧表!$C$3:$V$121,17,FALSE)</f>
        <v>-</v>
      </c>
      <c r="T3" s="7" t="str">
        <f>VLOOKUP($C3,一覧表!$C$3:$V$121,18,FALSE)</f>
        <v>-</v>
      </c>
      <c r="U3" s="28" t="str">
        <f>VLOOKUP($C3,一覧表!$C$3:$V$121,19,FALSE)</f>
        <v>-</v>
      </c>
      <c r="V3" s="7" t="str">
        <f>VLOOKUP($C3,一覧表!$C$3:$V$121,20,FALSE)</f>
        <v>「県庁エコオフィスプラン」を策定し、県の事務・事業に係る二酸化炭素の排出削減目標を定め、取組を行っている。</v>
      </c>
      <c r="W3" s="123"/>
      <c r="X3" s="124"/>
    </row>
    <row r="4" spans="1:30" ht="36.75" customHeight="1">
      <c r="A4" s="127" t="s">
        <v>643</v>
      </c>
      <c r="B4" s="6">
        <v>2</v>
      </c>
      <c r="C4" s="33" t="s">
        <v>32</v>
      </c>
      <c r="D4" s="8" t="str">
        <f>VLOOKUP($C4,一覧表!$C$3:$V$121,2,FALSE)</f>
        <v>856-8686</v>
      </c>
      <c r="E4" s="7" t="str">
        <f>VLOOKUP($C4,一覧表!$C$3:$V$121,3,FALSE)</f>
        <v>大村市玖島１－２５</v>
      </c>
      <c r="F4" s="7" t="str">
        <f>VLOOKUP($C4,一覧表!$C$3:$V$121,4,FALSE)</f>
        <v>大村市役所</v>
      </c>
      <c r="G4" s="7">
        <f>VLOOKUP($C4,一覧表!$C$3:$V$121,5,FALSE)</f>
        <v>0</v>
      </c>
      <c r="H4" s="7">
        <f>VLOOKUP($C4,一覧表!$C$3:$V$121,6,FALSE)</f>
        <v>0</v>
      </c>
      <c r="I4" s="7">
        <f>VLOOKUP($C4,一覧表!$C$3:$V$121,7,FALSE)</f>
        <v>98</v>
      </c>
      <c r="J4" s="7" t="str">
        <f>VLOOKUP($C4,一覧表!$C$3:$V$121,8,FALSE)</f>
        <v>市町村機関</v>
      </c>
      <c r="K4" s="7" t="str">
        <f>VLOOKUP($C4,一覧表!$C$3:$V$121,9,FALSE)</f>
        <v>R2～R4</v>
      </c>
      <c r="L4" s="15">
        <f>VLOOKUP($C4,一覧表!$C$3:$V$121,10,FALSE)</f>
        <v>18198</v>
      </c>
      <c r="M4" s="15">
        <f>VLOOKUP($C4,一覧表!$C$3:$V$121,11,FALSE)</f>
        <v>17652</v>
      </c>
      <c r="N4" s="28">
        <f>VLOOKUP($C4,一覧表!$C$3:$V$121,12,FALSE)</f>
        <v>3.0003297065611605E-2</v>
      </c>
      <c r="O4" s="15">
        <f>VLOOKUP($C4,一覧表!$C$3:$V$121,13,FALSE)</f>
        <v>15454</v>
      </c>
      <c r="P4" s="28">
        <f>VLOOKUP($C4,一覧表!$C$3:$V$121,14,FALSE)</f>
        <v>0.15078580063743269</v>
      </c>
      <c r="Q4" s="7" t="str">
        <f>VLOOKUP($C4,一覧表!$C$3:$V$121,15,FALSE)</f>
        <v>-</v>
      </c>
      <c r="R4" s="7" t="str">
        <f>VLOOKUP($C4,一覧表!$C$3:$V$121,16,FALSE)</f>
        <v>-</v>
      </c>
      <c r="S4" s="28" t="str">
        <f>VLOOKUP($C4,一覧表!$C$3:$V$121,17,FALSE)</f>
        <v>-</v>
      </c>
      <c r="T4" s="7" t="str">
        <f>VLOOKUP($C4,一覧表!$C$3:$V$121,18,FALSE)</f>
        <v>-</v>
      </c>
      <c r="U4" s="28" t="str">
        <f>VLOOKUP($C4,一覧表!$C$3:$V$121,19,FALSE)</f>
        <v>-</v>
      </c>
      <c r="V4" s="7" t="str">
        <f>VLOOKUP($C4,一覧表!$C$3:$V$121,20,FALSE)</f>
        <v>①空調の適切な温度管理　②不必要な電灯の消灯の徹底　③低電力型照明設備（LED等）の導入　④低燃費車の導入等　⑤市民への地球温暖化防止につながる取組の普及・啓発</v>
      </c>
      <c r="W4" s="123"/>
      <c r="X4" s="124"/>
    </row>
    <row r="5" spans="1:30" ht="45" customHeight="1">
      <c r="A5" s="127" t="s">
        <v>643</v>
      </c>
      <c r="B5" s="6">
        <v>3</v>
      </c>
      <c r="C5" s="33" t="s">
        <v>35</v>
      </c>
      <c r="D5" s="8" t="str">
        <f>VLOOKUP($C5,一覧表!$C$3:$V$121,2,FALSE)</f>
        <v>859-5192</v>
      </c>
      <c r="E5" s="7" t="str">
        <f>VLOOKUP($C5,一覧表!$C$3:$V$121,3,FALSE)</f>
        <v>平戸市岩の上町１５０８－３</v>
      </c>
      <c r="F5" s="7" t="str">
        <f>VLOOKUP($C5,一覧表!$C$3:$V$121,4,FALSE)</f>
        <v>平戸市役所</v>
      </c>
      <c r="G5" s="7">
        <f>VLOOKUP($C5,一覧表!$C$3:$V$121,5,FALSE)</f>
        <v>0</v>
      </c>
      <c r="H5" s="7">
        <f>VLOOKUP($C5,一覧表!$C$3:$V$121,6,FALSE)</f>
        <v>0</v>
      </c>
      <c r="I5" s="7">
        <f>VLOOKUP($C5,一覧表!$C$3:$V$121,7,FALSE)</f>
        <v>98</v>
      </c>
      <c r="J5" s="7" t="str">
        <f>VLOOKUP($C5,一覧表!$C$3:$V$121,8,FALSE)</f>
        <v>市町村機関</v>
      </c>
      <c r="K5" s="7" t="str">
        <f>VLOOKUP($C5,一覧表!$C$3:$V$121,9,FALSE)</f>
        <v>R2～R4</v>
      </c>
      <c r="L5" s="15">
        <f>VLOOKUP($C5,一覧表!$C$3:$V$121,10,FALSE)</f>
        <v>8248</v>
      </c>
      <c r="M5" s="15">
        <f>VLOOKUP($C5,一覧表!$C$3:$V$121,11,FALSE)</f>
        <v>7836</v>
      </c>
      <c r="N5" s="28">
        <f>VLOOKUP($C5,一覧表!$C$3:$V$121,12,FALSE)</f>
        <v>4.995150339476237E-2</v>
      </c>
      <c r="O5" s="15">
        <f>VLOOKUP($C5,一覧表!$C$3:$V$121,13,FALSE)</f>
        <v>6115</v>
      </c>
      <c r="P5" s="28">
        <f>VLOOKUP($C5,一覧表!$C$3:$V$121,14,FALSE)</f>
        <v>0.25860814742967991</v>
      </c>
      <c r="Q5" s="7" t="str">
        <f>VLOOKUP($C5,一覧表!$C$3:$V$121,15,FALSE)</f>
        <v>-</v>
      </c>
      <c r="R5" s="7" t="str">
        <f>VLOOKUP($C5,一覧表!$C$3:$V$121,16,FALSE)</f>
        <v>-</v>
      </c>
      <c r="S5" s="28" t="str">
        <f>VLOOKUP($C5,一覧表!$C$3:$V$121,17,FALSE)</f>
        <v>-</v>
      </c>
      <c r="T5" s="7" t="str">
        <f>VLOOKUP($C5,一覧表!$C$3:$V$121,18,FALSE)</f>
        <v>-</v>
      </c>
      <c r="U5" s="28" t="str">
        <f>VLOOKUP($C5,一覧表!$C$3:$V$121,19,FALSE)</f>
        <v>-</v>
      </c>
      <c r="V5" s="7" t="str">
        <f>VLOOKUP($C5,一覧表!$C$3:$V$121,20,FALSE)</f>
        <v>①照明機器のこまめな消灯・間引き、電気製品（冷蔵庫・電気ポット等）の使用禁止。退庁時、使用しない電気製品はコンセントから抜く　②空調使用時間の短縮及び空調温度の夏２８D、冬２０℃設定の徹底　③クールビズの拡大及びウォームビズの推奨　④電気事業所の変更</v>
      </c>
      <c r="W5" s="123"/>
      <c r="X5" s="124"/>
    </row>
    <row r="6" spans="1:30" ht="54" customHeight="1">
      <c r="A6" s="127" t="s">
        <v>643</v>
      </c>
      <c r="B6" s="6">
        <v>4</v>
      </c>
      <c r="C6" s="33" t="s">
        <v>458</v>
      </c>
      <c r="D6" s="8" t="str">
        <f>VLOOKUP($C6,一覧表!$C$3:$V$121,2,FALSE)</f>
        <v>853-8501</v>
      </c>
      <c r="E6" s="7" t="str">
        <f>VLOOKUP($C6,一覧表!$C$3:$V$121,3,FALSE)</f>
        <v>五島市福江町１－１</v>
      </c>
      <c r="F6" s="7" t="str">
        <f>VLOOKUP($C6,一覧表!$C$3:$V$121,4,FALSE)</f>
        <v>五島市役所</v>
      </c>
      <c r="G6" s="7">
        <f>VLOOKUP($C6,一覧表!$C$3:$V$121,5,FALSE)</f>
        <v>0</v>
      </c>
      <c r="H6" s="7">
        <f>VLOOKUP($C6,一覧表!$C$3:$V$121,6,FALSE)</f>
        <v>0</v>
      </c>
      <c r="I6" s="7">
        <f>VLOOKUP($C6,一覧表!$C$3:$V$121,7,FALSE)</f>
        <v>98</v>
      </c>
      <c r="J6" s="7" t="str">
        <f>VLOOKUP($C6,一覧表!$C$3:$V$121,8,FALSE)</f>
        <v>市町村機関</v>
      </c>
      <c r="K6" s="7" t="str">
        <f>VLOOKUP($C6,一覧表!$C$3:$V$121,9,FALSE)</f>
        <v>R2～R4</v>
      </c>
      <c r="L6" s="15">
        <f>VLOOKUP($C6,一覧表!$C$3:$V$121,10,FALSE)</f>
        <v>7323</v>
      </c>
      <c r="M6" s="15">
        <f>VLOOKUP($C6,一覧表!$C$3:$V$121,11,FALSE)</f>
        <v>7103</v>
      </c>
      <c r="N6" s="28">
        <f>VLOOKUP($C6,一覧表!$C$3:$V$121,12,FALSE)</f>
        <v>3.0042332377440941E-2</v>
      </c>
      <c r="O6" s="15">
        <f>VLOOKUP($C6,一覧表!$C$3:$V$121,13,FALSE)</f>
        <v>4940.8999999999996</v>
      </c>
      <c r="P6" s="28">
        <f>VLOOKUP($C6,一覧表!$C$3:$V$121,14,FALSE)</f>
        <v>0.32529018161955486</v>
      </c>
      <c r="Q6" s="7" t="str">
        <f>VLOOKUP($C6,一覧表!$C$3:$V$121,15,FALSE)</f>
        <v>-</v>
      </c>
      <c r="R6" s="7" t="str">
        <f>VLOOKUP($C6,一覧表!$C$3:$V$121,16,FALSE)</f>
        <v>-</v>
      </c>
      <c r="S6" s="28" t="str">
        <f>VLOOKUP($C6,一覧表!$C$3:$V$121,17,FALSE)</f>
        <v>-</v>
      </c>
      <c r="T6" s="7" t="str">
        <f>VLOOKUP($C6,一覧表!$C$3:$V$121,18,FALSE)</f>
        <v>-</v>
      </c>
      <c r="U6" s="28" t="str">
        <f>VLOOKUP($C6,一覧表!$C$3:$V$121,19,FALSE)</f>
        <v>-</v>
      </c>
      <c r="V6" s="7" t="str">
        <f>VLOOKUP($C6,一覧表!$C$3:$V$121,20,FALSE)</f>
        <v>①電気使用量の削減　②燃料使用量の削減　③省資源の徹底　④市民及び職員の意識啓発　⑤再エネ100%CO2ゼロプランへの切替</v>
      </c>
      <c r="W6" s="123"/>
      <c r="X6" s="124"/>
    </row>
    <row r="7" spans="1:30" ht="36.75" customHeight="1">
      <c r="A7" s="127" t="s">
        <v>643</v>
      </c>
      <c r="B7" s="6">
        <v>5</v>
      </c>
      <c r="C7" s="33" t="s">
        <v>52</v>
      </c>
      <c r="D7" s="8" t="str">
        <f>VLOOKUP($C7,一覧表!$C$3:$V$121,2,FALSE)</f>
        <v>857-2392</v>
      </c>
      <c r="E7" s="7" t="str">
        <f>VLOOKUP($C7,一覧表!$C$3:$V$121,3,FALSE)</f>
        <v>西海市大瀬戸町瀬戸樫浦郷２２２２</v>
      </c>
      <c r="F7" s="7" t="str">
        <f>VLOOKUP($C7,一覧表!$C$3:$V$121,4,FALSE)</f>
        <v>西海市役所</v>
      </c>
      <c r="G7" s="7">
        <f>VLOOKUP($C7,一覧表!$C$3:$V$121,5,FALSE)</f>
        <v>0</v>
      </c>
      <c r="H7" s="7">
        <f>VLOOKUP($C7,一覧表!$C$3:$V$121,6,FALSE)</f>
        <v>0</v>
      </c>
      <c r="I7" s="7">
        <f>VLOOKUP($C7,一覧表!$C$3:$V$121,7,FALSE)</f>
        <v>98</v>
      </c>
      <c r="J7" s="7" t="str">
        <f>VLOOKUP($C7,一覧表!$C$3:$V$121,8,FALSE)</f>
        <v>市町村機関</v>
      </c>
      <c r="K7" s="7" t="str">
        <f>VLOOKUP($C7,一覧表!$C$3:$V$121,9,FALSE)</f>
        <v>R2～R4</v>
      </c>
      <c r="L7" s="15">
        <f>VLOOKUP($C7,一覧表!$C$3:$V$121,10,FALSE)</f>
        <v>4323.2</v>
      </c>
      <c r="M7" s="15">
        <f>VLOOKUP($C7,一覧表!$C$3:$V$121,11,FALSE)</f>
        <v>4193</v>
      </c>
      <c r="N7" s="28">
        <f>VLOOKUP($C7,一覧表!$C$3:$V$121,12,FALSE)</f>
        <v>3.0116580310880787E-2</v>
      </c>
      <c r="O7" s="15">
        <f>VLOOKUP($C7,一覧表!$C$3:$V$121,13,FALSE)</f>
        <v>3705.2</v>
      </c>
      <c r="P7" s="28">
        <f>VLOOKUP($C7,一覧表!$C$3:$V$121,14,FALSE)</f>
        <v>0.1429496669133975</v>
      </c>
      <c r="Q7" s="7" t="str">
        <f>VLOOKUP($C7,一覧表!$C$3:$V$121,15,FALSE)</f>
        <v>-</v>
      </c>
      <c r="R7" s="7" t="str">
        <f>VLOOKUP($C7,一覧表!$C$3:$V$121,16,FALSE)</f>
        <v>-</v>
      </c>
      <c r="S7" s="28" t="str">
        <f>VLOOKUP($C7,一覧表!$C$3:$V$121,17,FALSE)</f>
        <v>-</v>
      </c>
      <c r="T7" s="7" t="str">
        <f>VLOOKUP($C7,一覧表!$C$3:$V$121,18,FALSE)</f>
        <v>-</v>
      </c>
      <c r="U7" s="28" t="str">
        <f>VLOOKUP($C7,一覧表!$C$3:$V$121,19,FALSE)</f>
        <v>-</v>
      </c>
      <c r="V7" s="7">
        <f>VLOOKUP($C7,一覧表!$C$3:$V$121,20,FALSE)</f>
        <v>0</v>
      </c>
      <c r="W7" s="123"/>
      <c r="X7" s="124"/>
    </row>
    <row r="8" spans="1:30" ht="50.25" customHeight="1">
      <c r="A8" s="127" t="s">
        <v>643</v>
      </c>
      <c r="B8" s="6">
        <v>6</v>
      </c>
      <c r="C8" s="33" t="s">
        <v>783</v>
      </c>
      <c r="D8" s="8" t="str">
        <f>VLOOKUP($C8,一覧表!$C$3:$V$121,2,FALSE)</f>
        <v>859-1108</v>
      </c>
      <c r="E8" s="7" t="str">
        <f>VLOOKUP($C8,一覧表!$C$3:$V$121,3,FALSE)</f>
        <v>南島原市西有家町里坊９６－２</v>
      </c>
      <c r="F8" s="7" t="str">
        <f>VLOOKUP($C8,一覧表!$C$3:$V$121,4,FALSE)</f>
        <v>雲仙市役所</v>
      </c>
      <c r="G8" s="7">
        <f>VLOOKUP($C8,一覧表!$C$3:$V$121,5,FALSE)</f>
        <v>0</v>
      </c>
      <c r="H8" s="7">
        <f>VLOOKUP($C8,一覧表!$C$3:$V$121,6,FALSE)</f>
        <v>0</v>
      </c>
      <c r="I8" s="7">
        <f>VLOOKUP($C8,一覧表!$C$3:$V$121,7,FALSE)</f>
        <v>98</v>
      </c>
      <c r="J8" s="7" t="str">
        <f>VLOOKUP($C8,一覧表!$C$3:$V$121,8,FALSE)</f>
        <v>市町村機関</v>
      </c>
      <c r="K8" s="7" t="str">
        <f>VLOOKUP($C8,一覧表!$C$3:$V$121,9,FALSE)</f>
        <v>R1～R3</v>
      </c>
      <c r="L8" s="15">
        <f>VLOOKUP($C8,一覧表!$C$3:$V$121,10,FALSE)</f>
        <v>11282</v>
      </c>
      <c r="M8" s="15">
        <f>VLOOKUP($C8,一覧表!$C$3:$V$121,11,FALSE)</f>
        <v>10943</v>
      </c>
      <c r="N8" s="28">
        <f>VLOOKUP($C8,一覧表!$C$3:$V$121,12,FALSE)</f>
        <v>3.0047863853926608E-2</v>
      </c>
      <c r="O8" s="15">
        <f>VLOOKUP($C8,一覧表!$C$3:$V$121,13,FALSE)</f>
        <v>7566</v>
      </c>
      <c r="P8" s="28">
        <f>VLOOKUP($C8,一覧表!$C$3:$V$121,14,FALSE)</f>
        <v>0.32937422442829284</v>
      </c>
      <c r="Q8" s="7" t="str">
        <f>VLOOKUP($C8,一覧表!$C$3:$V$121,15,FALSE)</f>
        <v>-</v>
      </c>
      <c r="R8" s="7" t="str">
        <f>VLOOKUP($C8,一覧表!$C$3:$V$121,16,FALSE)</f>
        <v>-</v>
      </c>
      <c r="S8" s="28" t="str">
        <f>VLOOKUP($C8,一覧表!$C$3:$V$121,17,FALSE)</f>
        <v>-</v>
      </c>
      <c r="T8" s="7" t="str">
        <f>VLOOKUP($C8,一覧表!$C$3:$V$121,18,FALSE)</f>
        <v>-</v>
      </c>
      <c r="U8" s="28" t="str">
        <f>VLOOKUP($C8,一覧表!$C$3:$V$121,19,FALSE)</f>
        <v>-</v>
      </c>
      <c r="V8" s="7" t="str">
        <f>VLOOKUP($C8,一覧表!$C$3:$V$121,20,FALSE)</f>
        <v>5月～10月（夏季）及び12月～3月（冬季）を節電強化期間とし、実施要領を定めて節電</v>
      </c>
      <c r="W8" s="123"/>
      <c r="X8" s="124"/>
    </row>
    <row r="9" spans="1:30" ht="45" customHeight="1">
      <c r="A9" s="127"/>
      <c r="B9" s="6">
        <v>7</v>
      </c>
      <c r="C9" s="7" t="s">
        <v>14</v>
      </c>
      <c r="D9" s="8" t="str">
        <f>VLOOKUP($C9,一覧表!$C$3:$V$121,2,FALSE)</f>
        <v>850-8685</v>
      </c>
      <c r="E9" s="7" t="str">
        <f>VLOOKUP($C9,一覧表!$C$3:$V$121,3,FALSE)</f>
        <v>長崎市桜町２－２２</v>
      </c>
      <c r="F9" s="7" t="str">
        <f>VLOOKUP($C9,一覧表!$C$3:$V$121,4,FALSE)</f>
        <v>長崎市役所</v>
      </c>
      <c r="G9" s="7">
        <f>VLOOKUP($C9,一覧表!$C$3:$V$121,5,FALSE)</f>
        <v>0</v>
      </c>
      <c r="H9" s="7">
        <f>VLOOKUP($C9,一覧表!$C$3:$V$121,6,FALSE)</f>
        <v>0</v>
      </c>
      <c r="I9" s="7">
        <f>VLOOKUP($C9,一覧表!$C$3:$V$121,7,FALSE)</f>
        <v>98</v>
      </c>
      <c r="J9" s="7" t="str">
        <f>VLOOKUP($C9,一覧表!$C$3:$V$121,8,FALSE)</f>
        <v>市町村機関</v>
      </c>
      <c r="K9" s="7" t="str">
        <f>VLOOKUP($C9,一覧表!$C$3:$V$121,9,FALSE)</f>
        <v>R1～R3</v>
      </c>
      <c r="L9" s="15">
        <f>VLOOKUP($C9,一覧表!$C$3:$V$121,10,FALSE)</f>
        <v>86515</v>
      </c>
      <c r="M9" s="15">
        <f>VLOOKUP($C9,一覧表!$C$3:$V$121,11,FALSE)</f>
        <v>59176</v>
      </c>
      <c r="N9" s="28">
        <f>VLOOKUP($C9,一覧表!$C$3:$V$121,12,FALSE)</f>
        <v>0.31600300525920361</v>
      </c>
      <c r="O9" s="15">
        <f>VLOOKUP($C9,一覧表!$C$3:$V$121,13,FALSE)</f>
        <v>60223</v>
      </c>
      <c r="P9" s="28">
        <f>VLOOKUP($C9,一覧表!$C$3:$V$121,14,FALSE)</f>
        <v>0.30390105762006586</v>
      </c>
      <c r="Q9" s="7" t="str">
        <f>VLOOKUP($C9,一覧表!$C$3:$V$121,15,FALSE)</f>
        <v>-</v>
      </c>
      <c r="R9" s="7" t="str">
        <f>VLOOKUP($C9,一覧表!$C$3:$V$121,16,FALSE)</f>
        <v>-</v>
      </c>
      <c r="S9" s="28" t="str">
        <f>VLOOKUP($C9,一覧表!$C$3:$V$121,17,FALSE)</f>
        <v>-</v>
      </c>
      <c r="T9" s="7" t="str">
        <f>VLOOKUP($C9,一覧表!$C$3:$V$121,18,FALSE)</f>
        <v>-</v>
      </c>
      <c r="U9" s="28" t="str">
        <f>VLOOKUP($C9,一覧表!$C$3:$V$121,19,FALSE)</f>
        <v>-</v>
      </c>
      <c r="V9" s="7" t="str">
        <f>VLOOKUP($C9,一覧表!$C$3:$V$121,20,FALSE)</f>
        <v>①省エネ（節電、ごみ減量、省エネ機器の導入、次世代自動車の導入）　②再エネ（自治体新電力会社「㈱ながさきサステナエナジー」からの庁舎（一部）への再エネ電力の供給、太陽光発電設備の設置等）　③グリーン購入などの取組み</v>
      </c>
      <c r="W9" s="123"/>
      <c r="X9" s="124"/>
    </row>
    <row r="10" spans="1:30" s="29" customFormat="1" ht="36" customHeight="1">
      <c r="A10" s="100"/>
      <c r="B10" s="6">
        <v>8</v>
      </c>
      <c r="C10" s="7" t="s">
        <v>20</v>
      </c>
      <c r="D10" s="8" t="str">
        <f>VLOOKUP($C10,一覧表!$C$3:$V$121,2,FALSE)</f>
        <v>857-8585</v>
      </c>
      <c r="E10" s="7" t="str">
        <f>VLOOKUP($C10,一覧表!$C$3:$V$121,3,FALSE)</f>
        <v>佐世保市八幡町１－１０</v>
      </c>
      <c r="F10" s="7" t="str">
        <f>VLOOKUP($C10,一覧表!$C$3:$V$121,4,FALSE)</f>
        <v>佐世保市役所</v>
      </c>
      <c r="G10" s="7">
        <f>VLOOKUP($C10,一覧表!$C$3:$V$121,5,FALSE)</f>
        <v>0</v>
      </c>
      <c r="H10" s="7">
        <f>VLOOKUP($C10,一覧表!$C$3:$V$121,6,FALSE)</f>
        <v>0</v>
      </c>
      <c r="I10" s="7">
        <f>VLOOKUP($C10,一覧表!$C$3:$V$121,7,FALSE)</f>
        <v>98</v>
      </c>
      <c r="J10" s="7" t="str">
        <f>VLOOKUP($C10,一覧表!$C$3:$V$121,8,FALSE)</f>
        <v>市町村機関</v>
      </c>
      <c r="K10" s="7" t="str">
        <f>VLOOKUP($C10,一覧表!$C$3:$V$121,9,FALSE)</f>
        <v>H30～R4</v>
      </c>
      <c r="L10" s="15">
        <f>VLOOKUP($C10,一覧表!$C$3:$V$121,10,FALSE)</f>
        <v>101869</v>
      </c>
      <c r="M10" s="15">
        <f>VLOOKUP($C10,一覧表!$C$3:$V$121,11,FALSE)</f>
        <v>85821</v>
      </c>
      <c r="N10" s="28">
        <f>VLOOKUP($C10,一覧表!$C$3:$V$121,12,FALSE)</f>
        <v>0.15753565854185278</v>
      </c>
      <c r="O10" s="15">
        <f>VLOOKUP($C10,一覧表!$C$3:$V$121,13,FALSE)</f>
        <v>86143</v>
      </c>
      <c r="P10" s="28">
        <f>VLOOKUP($C10,一覧表!$C$3:$V$121,14,FALSE)</f>
        <v>0.15437473618078121</v>
      </c>
      <c r="Q10" s="7" t="str">
        <f>VLOOKUP($C10,一覧表!$C$3:$V$121,15,FALSE)</f>
        <v>-</v>
      </c>
      <c r="R10" s="7" t="str">
        <f>VLOOKUP($C10,一覧表!$C$3:$V$121,16,FALSE)</f>
        <v>-</v>
      </c>
      <c r="S10" s="28" t="str">
        <f>VLOOKUP($C10,一覧表!$C$3:$V$121,17,FALSE)</f>
        <v>-</v>
      </c>
      <c r="T10" s="7" t="str">
        <f>VLOOKUP($C10,一覧表!$C$3:$V$121,18,FALSE)</f>
        <v>-</v>
      </c>
      <c r="U10" s="28" t="str">
        <f>VLOOKUP($C10,一覧表!$C$3:$V$121,19,FALSE)</f>
        <v>-</v>
      </c>
      <c r="V10" s="7" t="str">
        <f>VLOOKUP($C10,一覧表!$C$3:$V$121,20,FALSE)</f>
        <v>以下の5項目に取り組み、その進捗管理を佐世保市環境マネジメントシステムで行い、継続的に改善を図った。①省エネ行動の実践、②設備機器等の省エネ化・適正管理等、③環境負荷の少ないエネルギーの利用推進、④公用車における省エネ化の推進、⑤その他（事務用紙使用量の抑制、節水、廃棄物の削減、リサイクルの推進等）</v>
      </c>
      <c r="W10" s="123"/>
      <c r="X10" s="124"/>
      <c r="Y10"/>
      <c r="Z10"/>
      <c r="AA10"/>
      <c r="AB10"/>
      <c r="AC10"/>
      <c r="AD10"/>
    </row>
    <row r="11" spans="1:30" ht="51.6" customHeight="1">
      <c r="A11" s="100"/>
      <c r="B11" s="6">
        <v>9</v>
      </c>
      <c r="C11" s="103" t="s">
        <v>24</v>
      </c>
      <c r="D11" s="8" t="str">
        <f>VLOOKUP($C11,一覧表!$C$3:$V$121,2,FALSE)</f>
        <v>855-8555</v>
      </c>
      <c r="E11" s="7" t="str">
        <f>VLOOKUP($C11,一覧表!$C$3:$V$121,3,FALSE)</f>
        <v>島原市上の町５３７</v>
      </c>
      <c r="F11" s="7" t="str">
        <f>VLOOKUP($C11,一覧表!$C$3:$V$121,4,FALSE)</f>
        <v>島原市役所</v>
      </c>
      <c r="G11" s="7">
        <f>VLOOKUP($C11,一覧表!$C$3:$V$121,5,FALSE)</f>
        <v>0</v>
      </c>
      <c r="H11" s="7">
        <f>VLOOKUP($C11,一覧表!$C$3:$V$121,6,FALSE)</f>
        <v>0</v>
      </c>
      <c r="I11" s="7">
        <f>VLOOKUP($C11,一覧表!$C$3:$V$121,7,FALSE)</f>
        <v>98</v>
      </c>
      <c r="J11" s="7" t="str">
        <f>VLOOKUP($C11,一覧表!$C$3:$V$121,8,FALSE)</f>
        <v>市町村機関</v>
      </c>
      <c r="K11" s="7" t="str">
        <f>VLOOKUP($C11,一覧表!$C$3:$V$121,9,FALSE)</f>
        <v>R2～R4</v>
      </c>
      <c r="L11" s="15">
        <f>VLOOKUP($C11,一覧表!$C$3:$V$121,10,FALSE)</f>
        <v>4117</v>
      </c>
      <c r="M11" s="15">
        <f>VLOOKUP($C11,一覧表!$C$3:$V$121,11,FALSE)</f>
        <v>4117</v>
      </c>
      <c r="N11" s="28">
        <f>VLOOKUP($C11,一覧表!$C$3:$V$121,12,FALSE)</f>
        <v>0</v>
      </c>
      <c r="O11" s="15">
        <f>VLOOKUP($C11,一覧表!$C$3:$V$121,13,FALSE)</f>
        <v>4237</v>
      </c>
      <c r="P11" s="28">
        <f>VLOOKUP($C11,一覧表!$C$3:$V$121,14,FALSE)</f>
        <v>-2.914743745445713E-2</v>
      </c>
      <c r="Q11" s="7" t="str">
        <f>VLOOKUP($C11,一覧表!$C$3:$V$121,15,FALSE)</f>
        <v>-</v>
      </c>
      <c r="R11" s="7" t="str">
        <f>VLOOKUP($C11,一覧表!$C$3:$V$121,16,FALSE)</f>
        <v>-</v>
      </c>
      <c r="S11" s="28" t="str">
        <f>VLOOKUP($C11,一覧表!$C$3:$V$121,17,FALSE)</f>
        <v>-</v>
      </c>
      <c r="T11" s="7" t="str">
        <f>VLOOKUP($C11,一覧表!$C$3:$V$121,18,FALSE)</f>
        <v>-</v>
      </c>
      <c r="U11" s="28" t="str">
        <f>VLOOKUP($C11,一覧表!$C$3:$V$121,19,FALSE)</f>
        <v>-</v>
      </c>
      <c r="V11" s="7" t="str">
        <f>VLOOKUP($C11,一覧表!$C$3:$V$121,20,FALSE)</f>
        <v>①島原市地球温暖化対策実行計画の推進　②省エネ法管理標準及び夏季・冬季の節電</v>
      </c>
      <c r="W11" s="123"/>
      <c r="X11" s="124"/>
    </row>
    <row r="12" spans="1:30" s="29" customFormat="1" ht="61.5" customHeight="1">
      <c r="A12" s="100"/>
      <c r="B12" s="6">
        <v>10</v>
      </c>
      <c r="C12" s="7" t="s">
        <v>28</v>
      </c>
      <c r="D12" s="8" t="str">
        <f>VLOOKUP($C12,一覧表!$C$3:$V$121,2,FALSE)</f>
        <v>854-8601</v>
      </c>
      <c r="E12" s="7" t="str">
        <f>VLOOKUP($C12,一覧表!$C$3:$V$121,3,FALSE)</f>
        <v>諫早市東小路町７－１</v>
      </c>
      <c r="F12" s="7" t="str">
        <f>VLOOKUP($C12,一覧表!$C$3:$V$121,4,FALSE)</f>
        <v>諫早市役所</v>
      </c>
      <c r="G12" s="7">
        <f>VLOOKUP($C12,一覧表!$C$3:$V$121,5,FALSE)</f>
        <v>0</v>
      </c>
      <c r="H12" s="7">
        <f>VLOOKUP($C12,一覧表!$C$3:$V$121,6,FALSE)</f>
        <v>0</v>
      </c>
      <c r="I12" s="7">
        <f>VLOOKUP($C12,一覧表!$C$3:$V$121,7,FALSE)</f>
        <v>98</v>
      </c>
      <c r="J12" s="7" t="str">
        <f>VLOOKUP($C12,一覧表!$C$3:$V$121,8,FALSE)</f>
        <v>市町村機関</v>
      </c>
      <c r="K12" s="7" t="str">
        <f>VLOOKUP($C12,一覧表!$C$3:$V$121,9,FALSE)</f>
        <v>H19～23
（現在、次期計画策定を検討中）</v>
      </c>
      <c r="L12" s="15">
        <f>VLOOKUP($C12,一覧表!$C$3:$V$121,10,FALSE)</f>
        <v>39796</v>
      </c>
      <c r="M12" s="15">
        <f>VLOOKUP($C12,一覧表!$C$3:$V$121,11,FALSE)</f>
        <v>37408</v>
      </c>
      <c r="N12" s="28">
        <f>VLOOKUP($C12,一覧表!$C$3:$V$121,12,FALSE)</f>
        <v>6.0006030756859986E-2</v>
      </c>
      <c r="O12" s="15">
        <f>VLOOKUP($C12,一覧表!$C$3:$V$121,13,FALSE)</f>
        <v>26636</v>
      </c>
      <c r="P12" s="28">
        <f>VLOOKUP($C12,一覧表!$C$3:$V$121,14,FALSE)</f>
        <v>0.33068650115589504</v>
      </c>
      <c r="Q12" s="7" t="str">
        <f>VLOOKUP($C12,一覧表!$C$3:$V$121,15,FALSE)</f>
        <v>-</v>
      </c>
      <c r="R12" s="7" t="str">
        <f>VLOOKUP($C12,一覧表!$C$3:$V$121,16,FALSE)</f>
        <v>-</v>
      </c>
      <c r="S12" s="28" t="str">
        <f>VLOOKUP($C12,一覧表!$C$3:$V$121,17,FALSE)</f>
        <v>-</v>
      </c>
      <c r="T12" s="7" t="str">
        <f>VLOOKUP($C12,一覧表!$C$3:$V$121,18,FALSE)</f>
        <v>-</v>
      </c>
      <c r="U12" s="28" t="str">
        <f>VLOOKUP($C12,一覧表!$C$3:$V$121,19,FALSE)</f>
        <v>-</v>
      </c>
      <c r="V12" s="7" t="str">
        <f>VLOOKUP($C12,一覧表!$C$3:$V$121,20,FALSE)</f>
        <v>計画期間中は、電気使用量及び燃料使用量を削減するため、昼休み時の消灯や冷暖房の設定温度の徹底管理などを行っており、平成26年度以降も引き続き実施している。</v>
      </c>
      <c r="W12" s="123"/>
      <c r="X12" s="124"/>
      <c r="Y12"/>
      <c r="Z12"/>
      <c r="AA12"/>
      <c r="AB12"/>
      <c r="AC12"/>
      <c r="AD12"/>
    </row>
    <row r="13" spans="1:30" ht="37.5" customHeight="1">
      <c r="A13" s="100"/>
      <c r="B13" s="6">
        <v>11</v>
      </c>
      <c r="C13" s="103" t="s">
        <v>39</v>
      </c>
      <c r="D13" s="8" t="str">
        <f>VLOOKUP($C13,一覧表!$C$3:$V$121,2,FALSE)</f>
        <v>859-4598</v>
      </c>
      <c r="E13" s="7" t="str">
        <f>VLOOKUP($C13,一覧表!$C$3:$V$121,3,FALSE)</f>
        <v>松浦市志佐町里免３６５</v>
      </c>
      <c r="F13" s="7" t="str">
        <f>VLOOKUP($C13,一覧表!$C$3:$V$121,4,FALSE)</f>
        <v>松浦市役所</v>
      </c>
      <c r="G13" s="7">
        <f>VLOOKUP($C13,一覧表!$C$3:$V$121,5,FALSE)</f>
        <v>0</v>
      </c>
      <c r="H13" s="7">
        <f>VLOOKUP($C13,一覧表!$C$3:$V$121,6,FALSE)</f>
        <v>0</v>
      </c>
      <c r="I13" s="7">
        <f>VLOOKUP($C13,一覧表!$C$3:$V$121,7,FALSE)</f>
        <v>98</v>
      </c>
      <c r="J13" s="7" t="str">
        <f>VLOOKUP($C13,一覧表!$C$3:$V$121,8,FALSE)</f>
        <v>市町村機関</v>
      </c>
      <c r="K13" s="7" t="str">
        <f>VLOOKUP($C13,一覧表!$C$3:$V$121,9,FALSE)</f>
        <v>R1～R5</v>
      </c>
      <c r="L13" s="15">
        <f>VLOOKUP($C13,一覧表!$C$3:$V$121,10,FALSE)</f>
        <v>4834</v>
      </c>
      <c r="M13" s="15">
        <f>VLOOKUP($C13,一覧表!$C$3:$V$121,11,FALSE)</f>
        <v>2900</v>
      </c>
      <c r="N13" s="28">
        <f>VLOOKUP($C13,一覧表!$C$3:$V$121,12,FALSE)</f>
        <v>0.40008274720728176</v>
      </c>
      <c r="O13" s="15">
        <f>VLOOKUP($C13,一覧表!$C$3:$V$121,13,FALSE)</f>
        <v>3950</v>
      </c>
      <c r="P13" s="28">
        <f>VLOOKUP($C13,一覧表!$C$3:$V$121,14,FALSE)</f>
        <v>0.18287132809267687</v>
      </c>
      <c r="Q13" s="7" t="str">
        <f>VLOOKUP($C13,一覧表!$C$3:$V$121,15,FALSE)</f>
        <v>-</v>
      </c>
      <c r="R13" s="7" t="str">
        <f>VLOOKUP($C13,一覧表!$C$3:$V$121,16,FALSE)</f>
        <v>-</v>
      </c>
      <c r="S13" s="28" t="str">
        <f>VLOOKUP($C13,一覧表!$C$3:$V$121,17,FALSE)</f>
        <v>-</v>
      </c>
      <c r="T13" s="7" t="str">
        <f>VLOOKUP($C13,一覧表!$C$3:$V$121,18,FALSE)</f>
        <v>-</v>
      </c>
      <c r="U13" s="28" t="str">
        <f>VLOOKUP($C13,一覧表!$C$3:$V$121,19,FALSE)</f>
        <v>-</v>
      </c>
      <c r="V13" s="7" t="str">
        <f>VLOOKUP($C13,一覧表!$C$3:$V$121,20,FALSE)</f>
        <v>全庁において電気使用量及び車両等の燃料使用量の削減</v>
      </c>
      <c r="W13" s="123"/>
      <c r="X13" s="124"/>
    </row>
    <row r="14" spans="1:30" ht="60" customHeight="1">
      <c r="A14" s="100"/>
      <c r="B14" s="6">
        <v>12</v>
      </c>
      <c r="C14" s="103" t="s">
        <v>43</v>
      </c>
      <c r="D14" s="8" t="str">
        <f>VLOOKUP($C14,一覧表!$C$3:$V$121,2,FALSE)</f>
        <v>817-8510</v>
      </c>
      <c r="E14" s="7" t="str">
        <f>VLOOKUP($C14,一覧表!$C$3:$V$121,3,FALSE)</f>
        <v>対馬市厳原町国分１４４１</v>
      </c>
      <c r="F14" s="7" t="str">
        <f>VLOOKUP($C14,一覧表!$C$3:$V$121,4,FALSE)</f>
        <v>対馬市役所</v>
      </c>
      <c r="G14" s="7">
        <f>VLOOKUP($C14,一覧表!$C$3:$V$121,5,FALSE)</f>
        <v>0</v>
      </c>
      <c r="H14" s="7">
        <f>VLOOKUP($C14,一覧表!$C$3:$V$121,6,FALSE)</f>
        <v>0</v>
      </c>
      <c r="I14" s="7">
        <f>VLOOKUP($C14,一覧表!$C$3:$V$121,7,FALSE)</f>
        <v>98</v>
      </c>
      <c r="J14" s="7" t="str">
        <f>VLOOKUP($C14,一覧表!$C$3:$V$121,8,FALSE)</f>
        <v>市町村機関</v>
      </c>
      <c r="K14" s="7" t="str">
        <f>VLOOKUP($C14,一覧表!$C$3:$V$121,9,FALSE)</f>
        <v>R2～R4</v>
      </c>
      <c r="L14" s="15">
        <f>VLOOKUP($C14,一覧表!$C$3:$V$121,10,FALSE)</f>
        <v>11313</v>
      </c>
      <c r="M14" s="15">
        <f>VLOOKUP($C14,一覧表!$C$3:$V$121,11,FALSE)</f>
        <v>10634</v>
      </c>
      <c r="N14" s="28">
        <f>VLOOKUP($C14,一覧表!$C$3:$V$121,12,FALSE)</f>
        <v>6.0019446654291521E-2</v>
      </c>
      <c r="O14" s="15">
        <f>VLOOKUP($C14,一覧表!$C$3:$V$121,13,FALSE)</f>
        <v>11350</v>
      </c>
      <c r="P14" s="28">
        <f>VLOOKUP($C14,一覧表!$C$3:$V$121,14,FALSE)</f>
        <v>-3.2705736763015999E-3</v>
      </c>
      <c r="Q14" s="7" t="str">
        <f>VLOOKUP($C14,一覧表!$C$3:$V$121,15,FALSE)</f>
        <v>-</v>
      </c>
      <c r="R14" s="7" t="str">
        <f>VLOOKUP($C14,一覧表!$C$3:$V$121,16,FALSE)</f>
        <v>-</v>
      </c>
      <c r="S14" s="28" t="str">
        <f>VLOOKUP($C14,一覧表!$C$3:$V$121,17,FALSE)</f>
        <v>-</v>
      </c>
      <c r="T14" s="7" t="str">
        <f>VLOOKUP($C14,一覧表!$C$3:$V$121,18,FALSE)</f>
        <v>-</v>
      </c>
      <c r="U14" s="28" t="str">
        <f>VLOOKUP($C14,一覧表!$C$3:$V$121,19,FALSE)</f>
        <v>-</v>
      </c>
      <c r="V14" s="7" t="str">
        <f>VLOOKUP($C14,一覧表!$C$3:$V$121,20,FALSE)</f>
        <v>①冷暖房温度等、電気使用管理の徹底　②公用車のエコカーへの更新等</v>
      </c>
      <c r="W14" s="123"/>
      <c r="X14" s="124"/>
    </row>
    <row r="15" spans="1:30" ht="35.25" customHeight="1">
      <c r="A15" s="100"/>
      <c r="B15" s="6">
        <v>13</v>
      </c>
      <c r="C15" s="7" t="s">
        <v>457</v>
      </c>
      <c r="D15" s="8" t="str">
        <f>VLOOKUP($C15,一覧表!$C$3:$V$121,2,FALSE)</f>
        <v>811-5192</v>
      </c>
      <c r="E15" s="7" t="str">
        <f>VLOOKUP($C15,一覧表!$C$3:$V$121,3,FALSE)</f>
        <v>壱岐市郷ノ浦町本村触５６２</v>
      </c>
      <c r="F15" s="7" t="str">
        <f>VLOOKUP($C15,一覧表!$C$3:$V$121,4,FALSE)</f>
        <v>壱岐市役所</v>
      </c>
      <c r="G15" s="7">
        <f>VLOOKUP($C15,一覧表!$C$3:$V$121,5,FALSE)</f>
        <v>0</v>
      </c>
      <c r="H15" s="7">
        <f>VLOOKUP($C15,一覧表!$C$3:$V$121,6,FALSE)</f>
        <v>0</v>
      </c>
      <c r="I15" s="7">
        <f>VLOOKUP($C15,一覧表!$C$3:$V$121,7,FALSE)</f>
        <v>98</v>
      </c>
      <c r="J15" s="7" t="str">
        <f>VLOOKUP($C15,一覧表!$C$3:$V$121,8,FALSE)</f>
        <v>市町村機関</v>
      </c>
      <c r="K15" s="7" t="str">
        <f>VLOOKUP($C15,一覧表!$C$3:$V$121,9,FALSE)</f>
        <v>R1～R3</v>
      </c>
      <c r="L15" s="15">
        <f>VLOOKUP($C15,一覧表!$C$3:$V$121,10,FALSE)</f>
        <v>13810</v>
      </c>
      <c r="M15" s="15">
        <f>VLOOKUP($C15,一覧表!$C$3:$V$121,11,FALSE)</f>
        <v>12981</v>
      </c>
      <c r="N15" s="28">
        <f>VLOOKUP($C15,一覧表!$C$3:$V$121,12,FALSE)</f>
        <v>6.0028964518464879E-2</v>
      </c>
      <c r="O15" s="15">
        <f>VLOOKUP($C15,一覧表!$C$3:$V$121,13,FALSE)</f>
        <v>13339</v>
      </c>
      <c r="P15" s="28">
        <f>VLOOKUP($C15,一覧表!$C$3:$V$121,14,FALSE)</f>
        <v>3.4105720492396817E-2</v>
      </c>
      <c r="Q15" s="7" t="str">
        <f>VLOOKUP($C15,一覧表!$C$3:$V$121,15,FALSE)</f>
        <v>-</v>
      </c>
      <c r="R15" s="7" t="str">
        <f>VLOOKUP($C15,一覧表!$C$3:$V$121,16,FALSE)</f>
        <v>-</v>
      </c>
      <c r="S15" s="28" t="str">
        <f>VLOOKUP($C15,一覧表!$C$3:$V$121,17,FALSE)</f>
        <v>-</v>
      </c>
      <c r="T15" s="7" t="str">
        <f>VLOOKUP($C15,一覧表!$C$3:$V$121,18,FALSE)</f>
        <v>-</v>
      </c>
      <c r="U15" s="28" t="str">
        <f>VLOOKUP($C15,一覧表!$C$3:$V$121,19,FALSE)</f>
        <v>-</v>
      </c>
      <c r="V15" s="7" t="str">
        <f>VLOOKUP($C15,一覧表!$C$3:$V$121,20,FALSE)</f>
        <v>①「COOL CHOICE」の推進　②クールビズ・ウォームビズの実施　③昼休み時間の消灯</v>
      </c>
      <c r="W15" s="123"/>
      <c r="X15" s="124"/>
    </row>
    <row r="16" spans="1:30" ht="57.6" customHeight="1">
      <c r="A16" s="100"/>
      <c r="B16" s="6">
        <v>14</v>
      </c>
      <c r="C16" s="103" t="s">
        <v>55</v>
      </c>
      <c r="D16" s="8" t="str">
        <f>VLOOKUP($C16,一覧表!$C$3:$V$121,2,FALSE)</f>
        <v>859-1107</v>
      </c>
      <c r="E16" s="7" t="str">
        <f>VLOOKUP($C16,一覧表!$C$3:$V$121,3,FALSE)</f>
        <v>雲仙市吾妻町牛口名７１４</v>
      </c>
      <c r="F16" s="7" t="str">
        <f>VLOOKUP($C16,一覧表!$C$3:$V$121,4,FALSE)</f>
        <v>雲仙市役所</v>
      </c>
      <c r="G16" s="7">
        <f>VLOOKUP($C16,一覧表!$C$3:$V$121,5,FALSE)</f>
        <v>0</v>
      </c>
      <c r="H16" s="7">
        <f>VLOOKUP($C16,一覧表!$C$3:$V$121,6,FALSE)</f>
        <v>0</v>
      </c>
      <c r="I16" s="7">
        <f>VLOOKUP($C16,一覧表!$C$3:$V$121,7,FALSE)</f>
        <v>98</v>
      </c>
      <c r="J16" s="7" t="str">
        <f>VLOOKUP($C16,一覧表!$C$3:$V$121,8,FALSE)</f>
        <v>市町村機関</v>
      </c>
      <c r="K16" s="7" t="str">
        <f>VLOOKUP($C16,一覧表!$C$3:$V$121,9,FALSE)</f>
        <v>R3～R5</v>
      </c>
      <c r="L16" s="15">
        <f>VLOOKUP($C16,一覧表!$C$3:$V$121,10,FALSE)</f>
        <v>6127</v>
      </c>
      <c r="M16" s="15">
        <f>VLOOKUP($C16,一覧表!$C$3:$V$121,11,FALSE)</f>
        <v>5515</v>
      </c>
      <c r="N16" s="28">
        <f>VLOOKUP($C16,一覧表!$C$3:$V$121,12,FALSE)</f>
        <v>9.9885751591317115E-2</v>
      </c>
      <c r="O16" s="15">
        <f>VLOOKUP($C16,一覧表!$C$3:$V$121,13,FALSE)</f>
        <v>6115</v>
      </c>
      <c r="P16" s="28">
        <f>VLOOKUP($C16,一覧表!$C$3:$V$121,14,FALSE)</f>
        <v>1.9585441488493551E-3</v>
      </c>
      <c r="Q16" s="7" t="str">
        <f>VLOOKUP($C16,一覧表!$C$3:$V$121,15,FALSE)</f>
        <v>-</v>
      </c>
      <c r="R16" s="7" t="str">
        <f>VLOOKUP($C16,一覧表!$C$3:$V$121,16,FALSE)</f>
        <v>-</v>
      </c>
      <c r="S16" s="28" t="str">
        <f>VLOOKUP($C16,一覧表!$C$3:$V$121,17,FALSE)</f>
        <v>-</v>
      </c>
      <c r="T16" s="7" t="str">
        <f>VLOOKUP($C16,一覧表!$C$3:$V$121,18,FALSE)</f>
        <v>-</v>
      </c>
      <c r="U16" s="28" t="str">
        <f>VLOOKUP($C16,一覧表!$C$3:$V$121,19,FALSE)</f>
        <v>-</v>
      </c>
      <c r="V16" s="7" t="str">
        <f>VLOOKUP($C16,一覧表!$C$3:$V$121,20,FALSE)</f>
        <v>①クールビズ及びウォームビズの実施　②クールビズ期間中（5～10月）におけるノー残業デー（毎週水曜日及び金曜日）の実施　③エアコンフィルターの清掃　④職場での電気ポット、冷蔵庫、電子レンジ等の機器の使用禁止　⑤パソコン輝度70％以下での使用及び不使用時のシャットダウン　⑥庁舎内照明の休憩時間消灯、一部取り外し、退庁時の待機電力オフ　⑦空調設備の利用時間短縮及び夏季冷房設定温度28℃、室内温度17℃以下での暖房運転の実施　⑧冷房運転時間8:30～17:15（時間外使用19:00まで）　⑨庁舎照明のLED化</v>
      </c>
      <c r="W16" s="123"/>
      <c r="X16" s="124"/>
    </row>
    <row r="17" spans="1:30" ht="57.6" customHeight="1">
      <c r="A17" s="100"/>
      <c r="B17" s="6">
        <v>15</v>
      </c>
      <c r="C17" s="103" t="s">
        <v>59</v>
      </c>
      <c r="D17" s="8" t="str">
        <f>VLOOKUP($C17,一覧表!$C$3:$V$121,2,FALSE)</f>
        <v>851-2185</v>
      </c>
      <c r="E17" s="7" t="str">
        <f>VLOOKUP($C17,一覧表!$C$3:$V$121,3,FALSE)</f>
        <v>西彼杵郡長与町嬉里郷６５９－１</v>
      </c>
      <c r="F17" s="7" t="str">
        <f>VLOOKUP($C17,一覧表!$C$3:$V$121,4,FALSE)</f>
        <v>長与町役場</v>
      </c>
      <c r="G17" s="7">
        <f>VLOOKUP($C17,一覧表!$C$3:$V$121,5,FALSE)</f>
        <v>0</v>
      </c>
      <c r="H17" s="7">
        <f>VLOOKUP($C17,一覧表!$C$3:$V$121,6,FALSE)</f>
        <v>0</v>
      </c>
      <c r="I17" s="7">
        <f>VLOOKUP($C17,一覧表!$C$3:$V$121,7,FALSE)</f>
        <v>98</v>
      </c>
      <c r="J17" s="7" t="str">
        <f>VLOOKUP($C17,一覧表!$C$3:$V$121,8,FALSE)</f>
        <v>市町村機関</v>
      </c>
      <c r="K17" s="7" t="str">
        <f>VLOOKUP($C17,一覧表!$C$3:$V$121,9,FALSE)</f>
        <v>R2～R4</v>
      </c>
      <c r="L17" s="15">
        <f>VLOOKUP($C17,一覧表!$C$3:$V$121,10,FALSE)</f>
        <v>3621</v>
      </c>
      <c r="M17" s="15">
        <f>VLOOKUP($C17,一覧表!$C$3:$V$121,11,FALSE)</f>
        <v>3584.8</v>
      </c>
      <c r="N17" s="28">
        <f>VLOOKUP($C17,一覧表!$C$3:$V$121,12,FALSE)</f>
        <v>9.9972383319524485E-3</v>
      </c>
      <c r="O17" s="15">
        <f>VLOOKUP($C17,一覧表!$C$3:$V$121,13,FALSE)</f>
        <v>4129.1000000000004</v>
      </c>
      <c r="P17" s="28">
        <f>VLOOKUP($C17,一覧表!$C$3:$V$121,14,FALSE)</f>
        <v>-0.14032035349351019</v>
      </c>
      <c r="Q17" s="7" t="str">
        <f>VLOOKUP($C17,一覧表!$C$3:$V$121,15,FALSE)</f>
        <v>-</v>
      </c>
      <c r="R17" s="7" t="str">
        <f>VLOOKUP($C17,一覧表!$C$3:$V$121,16,FALSE)</f>
        <v>-</v>
      </c>
      <c r="S17" s="28" t="str">
        <f>VLOOKUP($C17,一覧表!$C$3:$V$121,17,FALSE)</f>
        <v>-</v>
      </c>
      <c r="T17" s="7" t="str">
        <f>VLOOKUP($C17,一覧表!$C$3:$V$121,18,FALSE)</f>
        <v>-</v>
      </c>
      <c r="U17" s="28" t="str">
        <f>VLOOKUP($C17,一覧表!$C$3:$V$121,19,FALSE)</f>
        <v>-</v>
      </c>
      <c r="V17" s="7" t="str">
        <f>VLOOKUP($C17,一覧表!$C$3:$V$121,20,FALSE)</f>
        <v>①町有施設４箇所でESCO事業実施　②温暖化対策に関する情報を職員や住民向けに周知</v>
      </c>
      <c r="W17" s="123"/>
      <c r="X17" s="124"/>
      <c r="Y17" s="14"/>
      <c r="Z17" s="14"/>
      <c r="AA17" s="14"/>
      <c r="AB17" s="14"/>
      <c r="AC17" s="14"/>
      <c r="AD17" s="14"/>
    </row>
    <row r="18" spans="1:30" ht="40.5" customHeight="1">
      <c r="A18" s="100"/>
      <c r="B18" s="6">
        <v>16</v>
      </c>
      <c r="C18" s="103" t="s">
        <v>63</v>
      </c>
      <c r="D18" s="8" t="str">
        <f>VLOOKUP($C18,一覧表!$C$3:$V$121,2,FALSE)</f>
        <v>857-4495</v>
      </c>
      <c r="E18" s="7" t="str">
        <f>VLOOKUP($C18,一覧表!$C$3:$V$121,3,FALSE)</f>
        <v>南松浦郡新上五島町青方郷１５８５－１</v>
      </c>
      <c r="F18" s="7" t="str">
        <f>VLOOKUP($C18,一覧表!$C$3:$V$121,4,FALSE)</f>
        <v>新上五島町役場</v>
      </c>
      <c r="G18" s="7">
        <f>VLOOKUP($C18,一覧表!$C$3:$V$121,5,FALSE)</f>
        <v>0</v>
      </c>
      <c r="H18" s="7">
        <f>VLOOKUP($C18,一覧表!$C$3:$V$121,6,FALSE)</f>
        <v>0</v>
      </c>
      <c r="I18" s="7">
        <f>VLOOKUP($C18,一覧表!$C$3:$V$121,7,FALSE)</f>
        <v>98</v>
      </c>
      <c r="J18" s="7" t="str">
        <f>VLOOKUP($C18,一覧表!$C$3:$V$121,8,FALSE)</f>
        <v>市町村機関</v>
      </c>
      <c r="K18" s="7" t="str">
        <f>VLOOKUP($C18,一覧表!$C$3:$V$121,9,FALSE)</f>
        <v>R2～R4</v>
      </c>
      <c r="L18" s="15">
        <f>VLOOKUP($C18,一覧表!$C$3:$V$121,10,FALSE)</f>
        <v>5244</v>
      </c>
      <c r="M18" s="15">
        <f>VLOOKUP($C18,一覧表!$C$3:$V$121,11,FALSE)</f>
        <v>4982</v>
      </c>
      <c r="N18" s="28">
        <f>VLOOKUP($C18,一覧表!$C$3:$V$121,12,FALSE)</f>
        <v>4.9961861174675819E-2</v>
      </c>
      <c r="O18" s="15">
        <f>VLOOKUP($C18,一覧表!$C$3:$V$121,13,FALSE)</f>
        <v>5960</v>
      </c>
      <c r="P18" s="28">
        <f>VLOOKUP($C18,一覧表!$C$3:$V$121,14,FALSE)</f>
        <v>-0.13653699466056446</v>
      </c>
      <c r="Q18" s="7" t="str">
        <f>VLOOKUP($C18,一覧表!$C$3:$V$121,15,FALSE)</f>
        <v>-</v>
      </c>
      <c r="R18" s="7" t="str">
        <f>VLOOKUP($C18,一覧表!$C$3:$V$121,16,FALSE)</f>
        <v>-</v>
      </c>
      <c r="S18" s="28" t="str">
        <f>VLOOKUP($C18,一覧表!$C$3:$V$121,17,FALSE)</f>
        <v>-</v>
      </c>
      <c r="T18" s="7" t="str">
        <f>VLOOKUP($C18,一覧表!$C$3:$V$121,18,FALSE)</f>
        <v>-</v>
      </c>
      <c r="U18" s="28" t="str">
        <f>VLOOKUP($C18,一覧表!$C$3:$V$121,19,FALSE)</f>
        <v>-</v>
      </c>
      <c r="V18" s="7" t="str">
        <f>VLOOKUP($C18,一覧表!$C$3:$V$121,20,FALSE)</f>
        <v>夏季及び冬季に、全庁において照明、パソコン等のこまめな節電、クールビズ・ウォームビズの推進</v>
      </c>
      <c r="W18" s="123"/>
      <c r="X18" s="124"/>
    </row>
    <row r="19" spans="1:30" ht="90" customHeight="1">
      <c r="A19" s="100"/>
      <c r="B19" s="6">
        <v>17</v>
      </c>
      <c r="C19" s="103" t="s">
        <v>89</v>
      </c>
      <c r="D19" s="8" t="str">
        <f>VLOOKUP($C19,一覧表!$C$3:$V$121,2,FALSE)</f>
        <v>857-1176</v>
      </c>
      <c r="E19" s="7" t="str">
        <f>VLOOKUP($C19,一覧表!$C$3:$V$121,3,FALSE)</f>
        <v>佐世保市崎辺町無番地</v>
      </c>
      <c r="F19" s="7" t="str">
        <f>VLOOKUP($C19,一覧表!$C$3:$V$121,4,FALSE)</f>
        <v>崎辺地区海上自衛隊施設</v>
      </c>
      <c r="G19" s="7" t="str">
        <f>VLOOKUP($C19,一覧表!$C$3:$V$121,5,FALSE)</f>
        <v>857-1176</v>
      </c>
      <c r="H19" s="7" t="str">
        <f>VLOOKUP($C19,一覧表!$C$3:$V$121,6,FALSE)</f>
        <v>佐世保市崎辺町無番地</v>
      </c>
      <c r="I19" s="7">
        <f>VLOOKUP($C19,一覧表!$C$3:$V$121,7,FALSE)</f>
        <v>97</v>
      </c>
      <c r="J19" s="7" t="str">
        <f>VLOOKUP($C19,一覧表!$C$3:$V$121,8,FALSE)</f>
        <v>海上自衛隊基地施設</v>
      </c>
      <c r="K19" s="7" t="str">
        <f>VLOOKUP($C19,一覧表!$C$3:$V$121,9,FALSE)</f>
        <v>R2～R4</v>
      </c>
      <c r="L19" s="15">
        <f>VLOOKUP($C19,一覧表!$C$3:$V$121,10,FALSE)</f>
        <v>3229</v>
      </c>
      <c r="M19" s="15">
        <f>VLOOKUP($C19,一覧表!$C$3:$V$121,11,FALSE)</f>
        <v>3197</v>
      </c>
      <c r="N19" s="28">
        <f>VLOOKUP($C19,一覧表!$C$3:$V$121,12,FALSE)</f>
        <v>9.9101889129761533E-3</v>
      </c>
      <c r="O19" s="15">
        <f>VLOOKUP($C19,一覧表!$C$3:$V$121,13,FALSE)</f>
        <v>3358</v>
      </c>
      <c r="P19" s="28">
        <f>VLOOKUP($C19,一覧表!$C$3:$V$121,14,FALSE)</f>
        <v>-3.9950449055435121E-2</v>
      </c>
      <c r="Q19" s="7">
        <f>VLOOKUP($C19,一覧表!$C$3:$V$121,15,FALSE)</f>
        <v>4.5600000000000002E-2</v>
      </c>
      <c r="R19" s="7">
        <f>VLOOKUP($C19,一覧表!$C$3:$V$121,16,FALSE)</f>
        <v>4.514E-2</v>
      </c>
      <c r="S19" s="28">
        <f>VLOOKUP($C19,一覧表!$C$3:$V$121,17,FALSE)</f>
        <v>1.0087719298245659E-2</v>
      </c>
      <c r="T19" s="7">
        <f>VLOOKUP($C19,一覧表!$C$3:$V$121,18,FALSE)</f>
        <v>4.7419999999999997E-2</v>
      </c>
      <c r="U19" s="28">
        <f>VLOOKUP($C19,一覧表!$C$3:$V$121,19,FALSE)</f>
        <v>-3.9912280701754281E-2</v>
      </c>
      <c r="V19" s="7" t="str">
        <f>VLOOKUP($C19,一覧表!$C$3:$V$121,20,FALSE)</f>
        <v>①各施設の電力量計を使用し、前値度比較等きめ細かく電力管理　②動力機器等の換装時の高効率化　③照明器具のLED化</v>
      </c>
      <c r="W19" s="123"/>
      <c r="X19" s="124"/>
      <c r="Y19" s="14"/>
      <c r="Z19" s="14"/>
      <c r="AA19" s="14"/>
      <c r="AB19" s="14"/>
      <c r="AC19" s="14"/>
      <c r="AD19" s="14"/>
    </row>
    <row r="20" spans="1:30" ht="39.6" customHeight="1">
      <c r="A20" s="100"/>
      <c r="B20" s="6">
        <v>18</v>
      </c>
      <c r="C20" s="103" t="s">
        <v>95</v>
      </c>
      <c r="D20" s="8" t="str">
        <f>VLOOKUP($C20,一覧表!$C$3:$V$121,2,FALSE)</f>
        <v>856-8585</v>
      </c>
      <c r="E20" s="7" t="str">
        <f>VLOOKUP($C20,一覧表!$C$3:$V$121,3,FALSE)</f>
        <v>大村市今津町１０番地</v>
      </c>
      <c r="F20" s="7" t="str">
        <f>VLOOKUP($C20,一覧表!$C$3:$V$121,4,FALSE)</f>
        <v>海上自衛隊大村航空基地</v>
      </c>
      <c r="G20" s="7" t="str">
        <f>VLOOKUP($C20,一覧表!$C$3:$V$121,5,FALSE)</f>
        <v>856-8585</v>
      </c>
      <c r="H20" s="7" t="str">
        <f>VLOOKUP($C20,一覧表!$C$3:$V$121,6,FALSE)</f>
        <v>大村市今津町１０番地</v>
      </c>
      <c r="I20" s="7">
        <f>VLOOKUP($C20,一覧表!$C$3:$V$121,7,FALSE)</f>
        <v>97</v>
      </c>
      <c r="J20" s="7" t="str">
        <f>VLOOKUP($C20,一覧表!$C$3:$V$121,8,FALSE)</f>
        <v>海上自衛隊基地施設</v>
      </c>
      <c r="K20" s="7" t="str">
        <f>VLOOKUP($C20,一覧表!$C$3:$V$121,9,FALSE)</f>
        <v>R2～R4</v>
      </c>
      <c r="L20" s="15">
        <f>VLOOKUP($C20,一覧表!$C$3:$V$121,10,FALSE)</f>
        <v>2717</v>
      </c>
      <c r="M20" s="15">
        <f>VLOOKUP($C20,一覧表!$C$3:$V$121,11,FALSE)</f>
        <v>2635</v>
      </c>
      <c r="N20" s="28">
        <f>VLOOKUP($C20,一覧表!$C$3:$V$121,12,FALSE)</f>
        <v>3.0180345969819652E-2</v>
      </c>
      <c r="O20" s="15">
        <f>VLOOKUP($C20,一覧表!$C$3:$V$121,13,FALSE)</f>
        <v>2770</v>
      </c>
      <c r="P20" s="28">
        <f>VLOOKUP($C20,一覧表!$C$3:$V$121,14,FALSE)</f>
        <v>-1.9506808980493191E-2</v>
      </c>
      <c r="Q20" s="7">
        <f>VLOOKUP($C20,一覧表!$C$3:$V$121,15,FALSE)</f>
        <v>4.895E-2</v>
      </c>
      <c r="R20" s="7">
        <f>VLOOKUP($C20,一覧表!$C$3:$V$121,16,FALSE)</f>
        <v>4.7480000000000001E-2</v>
      </c>
      <c r="S20" s="28">
        <f>VLOOKUP($C20,一覧表!$C$3:$V$121,17,FALSE)</f>
        <v>3.0030643513789562E-2</v>
      </c>
      <c r="T20" s="7">
        <f>VLOOKUP($C20,一覧表!$C$3:$V$121,18,FALSE)</f>
        <v>4.9930000000000002E-2</v>
      </c>
      <c r="U20" s="28">
        <f>VLOOKUP($C20,一覧表!$C$3:$V$121,19,FALSE)</f>
        <v>-2.002042900919309E-2</v>
      </c>
      <c r="V20" s="7" t="str">
        <f>VLOOKUP($C20,一覧表!$C$3:$V$121,20,FALSE)</f>
        <v>①庁舎室内温度の徹底（夏季28℃、冬季19℃）　②不要な照明の断、昼休みの消灯　③省エネパトロールの実施（室内温度の確認、退庁後の電源断の確認）</v>
      </c>
      <c r="W20" s="123"/>
      <c r="X20" s="124"/>
    </row>
    <row r="21" spans="1:30" ht="38.450000000000003" customHeight="1">
      <c r="A21" s="100"/>
      <c r="B21" s="6">
        <v>19</v>
      </c>
      <c r="C21" s="103" t="s">
        <v>305</v>
      </c>
      <c r="D21" s="8" t="str">
        <f>VLOOKUP($C21,一覧表!$C$3:$V$121,2,FALSE)</f>
        <v>858-8555</v>
      </c>
      <c r="E21" s="7" t="str">
        <f>VLOOKUP($C21,一覧表!$C$3:$V$121,3,FALSE)</f>
        <v>佐世保市大潟町６７８</v>
      </c>
      <c r="F21" s="7">
        <f>VLOOKUP($C21,一覧表!$C$3:$V$121,4,FALSE)</f>
        <v>0</v>
      </c>
      <c r="G21" s="7">
        <f>VLOOKUP($C21,一覧表!$C$3:$V$121,5,FALSE)</f>
        <v>0</v>
      </c>
      <c r="H21" s="7">
        <f>VLOOKUP($C21,一覧表!$C$3:$V$121,6,FALSE)</f>
        <v>0</v>
      </c>
      <c r="I21" s="7">
        <f>VLOOKUP($C21,一覧表!$C$3:$V$121,7,FALSE)</f>
        <v>97</v>
      </c>
      <c r="J21" s="7" t="str">
        <f>VLOOKUP($C21,一覧表!$C$3:$V$121,8,FALSE)</f>
        <v>陸上自衛隊基地施設</v>
      </c>
      <c r="K21" s="7" t="str">
        <f>VLOOKUP($C21,一覧表!$C$3:$V$121,9,FALSE)</f>
        <v>R2～R4</v>
      </c>
      <c r="L21" s="15">
        <f>VLOOKUP($C21,一覧表!$C$3:$V$121,10,FALSE)</f>
        <v>4247</v>
      </c>
      <c r="M21" s="15">
        <f>VLOOKUP($C21,一覧表!$C$3:$V$121,11,FALSE)</f>
        <v>4119</v>
      </c>
      <c r="N21" s="28">
        <f>VLOOKUP($C21,一覧表!$C$3:$V$121,12,FALSE)</f>
        <v>3.0138921591711797E-2</v>
      </c>
      <c r="O21" s="15">
        <f>VLOOKUP($C21,一覧表!$C$3:$V$121,13,FALSE)</f>
        <v>4162</v>
      </c>
      <c r="P21" s="28">
        <f>VLOOKUP($C21,一覧表!$C$3:$V$121,14,FALSE)</f>
        <v>2.0014127619496114E-2</v>
      </c>
      <c r="Q21" s="7" t="str">
        <f>VLOOKUP($C21,一覧表!$C$3:$V$121,15,FALSE)</f>
        <v>-</v>
      </c>
      <c r="R21" s="7" t="str">
        <f>VLOOKUP($C21,一覧表!$C$3:$V$121,16,FALSE)</f>
        <v>-</v>
      </c>
      <c r="S21" s="28" t="str">
        <f>VLOOKUP($C21,一覧表!$C$3:$V$121,17,FALSE)</f>
        <v>-</v>
      </c>
      <c r="T21" s="7" t="str">
        <f>VLOOKUP($C21,一覧表!$C$3:$V$121,18,FALSE)</f>
        <v>-</v>
      </c>
      <c r="U21" s="28" t="str">
        <f>VLOOKUP($C21,一覧表!$C$3:$V$121,19,FALSE)</f>
        <v>-</v>
      </c>
      <c r="V21" s="7" t="str">
        <f>VLOOKUP($C21,一覧表!$C$3:$V$121,20,FALSE)</f>
        <v>①事務室等退室時の伝統及び空調設備のスイッチＯＦＦの徹底　②LED照明器具への更新　③昼休みの消灯、廊下等の間引き</v>
      </c>
      <c r="W21" s="123"/>
      <c r="X21" s="124"/>
    </row>
    <row r="22" spans="1:30" ht="57" customHeight="1">
      <c r="A22" s="100"/>
      <c r="B22" s="6">
        <v>20</v>
      </c>
      <c r="C22" s="103" t="s">
        <v>170</v>
      </c>
      <c r="D22" s="8" t="str">
        <f>VLOOKUP($C22,一覧表!$C$3:$V$121,2,FALSE)</f>
        <v>854-0001</v>
      </c>
      <c r="E22" s="7" t="str">
        <f>VLOOKUP($C22,一覧表!$C$3:$V$121,3,FALSE)</f>
        <v>諫早市福田町１２５０</v>
      </c>
      <c r="F22" s="7" t="str">
        <f>VLOOKUP($C22,一覧表!$C$3:$V$121,4,FALSE)</f>
        <v>県央県南クリーンセンター</v>
      </c>
      <c r="G22" s="7" t="str">
        <f>VLOOKUP($C22,一覧表!$C$3:$V$121,5,FALSE)</f>
        <v>854-0001</v>
      </c>
      <c r="H22" s="7" t="str">
        <f>VLOOKUP($C22,一覧表!$C$3:$V$121,6,FALSE)</f>
        <v>諫早市福田町１２５０番地</v>
      </c>
      <c r="I22" s="7">
        <f>VLOOKUP($C22,一覧表!$C$3:$V$121,7,FALSE)</f>
        <v>98</v>
      </c>
      <c r="J22" s="7" t="str">
        <f>VLOOKUP($C22,一覧表!$C$3:$V$121,8,FALSE)</f>
        <v>一般廃棄物の処理</v>
      </c>
      <c r="K22" s="7" t="str">
        <f>VLOOKUP($C22,一覧表!$C$3:$V$121,9,FALSE)</f>
        <v>R2～R4</v>
      </c>
      <c r="L22" s="15">
        <f>VLOOKUP($C22,一覧表!$C$3:$V$121,10,FALSE)</f>
        <v>10378</v>
      </c>
      <c r="M22" s="15">
        <f>VLOOKUP($C22,一覧表!$C$3:$V$121,11,FALSE)</f>
        <v>10070</v>
      </c>
      <c r="N22" s="28">
        <f>VLOOKUP($C22,一覧表!$C$3:$V$121,12,FALSE)</f>
        <v>2.9678165349778376E-2</v>
      </c>
      <c r="O22" s="15">
        <f>VLOOKUP($C22,一覧表!$C$3:$V$121,13,FALSE)</f>
        <v>11932</v>
      </c>
      <c r="P22" s="28">
        <f>VLOOKUP($C22,一覧表!$C$3:$V$121,14,FALSE)</f>
        <v>-0.1497398342647909</v>
      </c>
      <c r="Q22" s="7" t="str">
        <f>VLOOKUP($C22,一覧表!$C$3:$V$121,15,FALSE)</f>
        <v>-</v>
      </c>
      <c r="R22" s="7" t="str">
        <f>VLOOKUP($C22,一覧表!$C$3:$V$121,16,FALSE)</f>
        <v>-</v>
      </c>
      <c r="S22" s="28" t="str">
        <f>VLOOKUP($C22,一覧表!$C$3:$V$121,17,FALSE)</f>
        <v>-</v>
      </c>
      <c r="T22" s="7" t="str">
        <f>VLOOKUP($C22,一覧表!$C$3:$V$121,18,FALSE)</f>
        <v>-</v>
      </c>
      <c r="U22" s="28" t="str">
        <f>VLOOKUP($C22,一覧表!$C$3:$V$121,19,FALSE)</f>
        <v>-</v>
      </c>
      <c r="V22" s="7" t="str">
        <f>VLOOKUP($C22,一覧表!$C$3:$V$121,20,FALSE)</f>
        <v>①施設の効率化運転によるエネルギー使用量の削減　②空調、照明、給排気設備の省エネ運転　③デマンド監視装置による電力量の管理　④環境教育の一環として、約1826人の施設見学者にごみ減量化・リサイクル等の広報を行った。</v>
      </c>
      <c r="W22" s="123"/>
      <c r="X22" s="124"/>
      <c r="Y22" s="29"/>
      <c r="Z22" s="29"/>
      <c r="AA22" s="29"/>
      <c r="AB22" s="29"/>
      <c r="AC22" s="29"/>
      <c r="AD22" s="29"/>
    </row>
    <row r="23" spans="1:30" ht="38.25" customHeight="1">
      <c r="A23" s="100"/>
      <c r="B23" s="6">
        <v>21</v>
      </c>
      <c r="C23" s="103" t="s">
        <v>281</v>
      </c>
      <c r="D23" s="8" t="str">
        <f>VLOOKUP($C23,一覧表!$C$3:$V$121,2,FALSE)</f>
        <v>859-4815</v>
      </c>
      <c r="E23" s="7" t="str">
        <f>VLOOKUP($C23,一覧表!$C$3:$V$121,3,FALSE)</f>
        <v>平戸市田平町下寺免１３１８</v>
      </c>
      <c r="F23" s="7" t="str">
        <f>VLOOKUP($C23,一覧表!$C$3:$V$121,4,FALSE)</f>
        <v>北松北部クリーンセンター</v>
      </c>
      <c r="G23" s="7" t="str">
        <f>VLOOKUP($C23,一覧表!$C$3:$V$121,5,FALSE)</f>
        <v>859-4815</v>
      </c>
      <c r="H23" s="7" t="str">
        <f>VLOOKUP($C23,一覧表!$C$3:$V$121,6,FALSE)</f>
        <v>平戸市田平町下寺免１３１８番地</v>
      </c>
      <c r="I23" s="7">
        <f>VLOOKUP($C23,一覧表!$C$3:$V$121,7,FALSE)</f>
        <v>98</v>
      </c>
      <c r="J23" s="7" t="str">
        <f>VLOOKUP($C23,一覧表!$C$3:$V$121,8,FALSE)</f>
        <v>一般廃棄物処理施設</v>
      </c>
      <c r="K23" s="7" t="str">
        <f>VLOOKUP($C23,一覧表!$C$3:$V$121,9,FALSE)</f>
        <v>R3～R5</v>
      </c>
      <c r="L23" s="15">
        <f>VLOOKUP($C23,一覧表!$C$3:$V$121,10,FALSE)</f>
        <v>8961</v>
      </c>
      <c r="M23" s="15">
        <f>VLOOKUP($C23,一覧表!$C$3:$V$121,11,FALSE)</f>
        <v>8695</v>
      </c>
      <c r="N23" s="28">
        <f>VLOOKUP($C23,一覧表!$C$3:$V$121,12,FALSE)</f>
        <v>2.9684187032697245E-2</v>
      </c>
      <c r="O23" s="15">
        <f>VLOOKUP($C23,一覧表!$C$3:$V$121,13,FALSE)</f>
        <v>9000</v>
      </c>
      <c r="P23" s="28">
        <f>VLOOKUP($C23,一覧表!$C$3:$V$121,14,FALSE)</f>
        <v>-4.3521928356210242E-3</v>
      </c>
      <c r="Q23" s="7">
        <f>VLOOKUP($C23,一覧表!$C$3:$V$121,15,FALSE)</f>
        <v>0.48499999999999999</v>
      </c>
      <c r="R23" s="7">
        <f>VLOOKUP($C23,一覧表!$C$3:$V$121,16,FALSE)</f>
        <v>0.47060000000000002</v>
      </c>
      <c r="S23" s="28">
        <f>VLOOKUP($C23,一覧表!$C$3:$V$121,17,FALSE)</f>
        <v>2.9690721649484473E-2</v>
      </c>
      <c r="T23" s="7">
        <f>VLOOKUP($C23,一覧表!$C$3:$V$121,18,FALSE)</f>
        <v>0.50670000000000004</v>
      </c>
      <c r="U23" s="28">
        <f>VLOOKUP($C23,一覧表!$C$3:$V$121,19,FALSE)</f>
        <v>-4.4742268041237224E-2</v>
      </c>
      <c r="V23" s="7" t="str">
        <f>VLOOKUP($C23,一覧表!$C$3:$V$121,20,FALSE)</f>
        <v>①ごみ処理減量化推進　②ＬＰＧによる運転効率化　③ごみ処理運転の効率化</v>
      </c>
      <c r="W23" s="123"/>
      <c r="X23" s="124"/>
      <c r="Y23" s="29"/>
      <c r="Z23" s="29"/>
      <c r="AA23" s="29"/>
      <c r="AB23" s="29"/>
      <c r="AC23" s="29"/>
      <c r="AD23" s="29"/>
    </row>
    <row r="24" spans="1:30" ht="35.25" customHeight="1">
      <c r="A24" s="5"/>
      <c r="B24" s="213" t="s">
        <v>310</v>
      </c>
      <c r="C24" s="213"/>
      <c r="D24" s="213"/>
      <c r="E24" s="213"/>
      <c r="F24" s="213"/>
      <c r="G24" s="213"/>
      <c r="H24" s="213"/>
      <c r="I24" s="213"/>
      <c r="J24" s="213"/>
      <c r="K24" s="26"/>
      <c r="L24" s="136">
        <f>SUM(L3:L23)</f>
        <v>406893.2</v>
      </c>
      <c r="M24" s="93">
        <f>SUM(M3:M23)</f>
        <v>351880.8</v>
      </c>
      <c r="N24" s="10">
        <f>+(L24-M24)/L24</f>
        <v>0.13520107979194546</v>
      </c>
      <c r="O24" s="136">
        <f>SUM(O3:O23)</f>
        <v>338393.19999999995</v>
      </c>
      <c r="P24" s="11">
        <f t="shared" ref="P24" si="0">+(L24-O24)/L24</f>
        <v>0.16834884436505712</v>
      </c>
      <c r="Q24" s="24"/>
      <c r="R24" s="24"/>
      <c r="S24" s="20"/>
      <c r="T24" s="27"/>
      <c r="U24" s="28"/>
      <c r="V24" s="7"/>
    </row>
    <row r="25" spans="1:30" ht="35.25" customHeight="1">
      <c r="A25" s="5"/>
    </row>
    <row r="26" spans="1:30" ht="35.25" customHeight="1">
      <c r="A26" s="5"/>
    </row>
    <row r="27" spans="1:30">
      <c r="A27" s="5"/>
      <c r="T27" s="32"/>
    </row>
    <row r="28" spans="1:30" ht="23.25" customHeight="1">
      <c r="A28" s="5"/>
      <c r="T28" s="32"/>
    </row>
    <row r="29" spans="1:30" s="14" customFormat="1">
      <c r="A29" s="5"/>
      <c r="B29" s="29"/>
      <c r="C29" s="30"/>
      <c r="D29" s="1"/>
      <c r="E29" s="30"/>
      <c r="F29"/>
      <c r="G29"/>
      <c r="H29"/>
      <c r="I29"/>
      <c r="J29" s="31"/>
      <c r="K29"/>
      <c r="L29"/>
      <c r="M29"/>
      <c r="N29"/>
      <c r="O29"/>
      <c r="P29"/>
      <c r="Q29"/>
      <c r="R29"/>
      <c r="S29" s="32"/>
      <c r="T29" s="32"/>
      <c r="U29"/>
      <c r="V29" s="30"/>
    </row>
    <row r="30" spans="1:30" ht="21" customHeight="1">
      <c r="A30" s="5"/>
    </row>
    <row r="31" spans="1:30" ht="58.5" customHeight="1">
      <c r="A31" s="5"/>
    </row>
    <row r="32" spans="1:30" ht="41.25" customHeight="1">
      <c r="A32" s="5"/>
    </row>
    <row r="33" spans="1:30" ht="36.75" customHeight="1">
      <c r="A33" s="5"/>
    </row>
    <row r="34" spans="1:30" ht="33" customHeight="1">
      <c r="A34" s="5"/>
    </row>
    <row r="35" spans="1:30" ht="41.25" customHeight="1">
      <c r="A35" s="5"/>
    </row>
    <row r="36" spans="1:30">
      <c r="A36" s="5"/>
    </row>
    <row r="37" spans="1:30" ht="27.75" customHeight="1">
      <c r="A37" s="5"/>
    </row>
    <row r="38" spans="1:30">
      <c r="A38" s="5"/>
    </row>
    <row r="39" spans="1:30" ht="39" customHeight="1">
      <c r="A39" s="5"/>
    </row>
    <row r="40" spans="1:30" ht="39" customHeight="1">
      <c r="A40" s="5"/>
      <c r="W40" s="14"/>
      <c r="X40" s="14"/>
      <c r="Y40" s="14"/>
      <c r="Z40" s="14"/>
      <c r="AA40" s="14"/>
      <c r="AB40" s="14"/>
      <c r="AC40" s="14"/>
      <c r="AD40" s="14"/>
    </row>
    <row r="41" spans="1:30" ht="48.75" customHeight="1">
      <c r="A41" s="5"/>
    </row>
    <row r="42" spans="1:30" ht="50.25" customHeight="1">
      <c r="A42" s="5"/>
    </row>
    <row r="43" spans="1:30" ht="34.5" customHeight="1">
      <c r="A43" s="5"/>
    </row>
    <row r="44" spans="1:30" ht="36.75" customHeight="1">
      <c r="A44" s="5"/>
    </row>
    <row r="45" spans="1:30" ht="36.75" customHeight="1">
      <c r="A45" s="5"/>
    </row>
    <row r="46" spans="1:30">
      <c r="A46" s="5"/>
      <c r="W46" s="14"/>
      <c r="X46" s="14"/>
      <c r="Y46" s="14"/>
      <c r="Z46" s="14"/>
      <c r="AA46" s="14"/>
      <c r="AB46" s="14"/>
      <c r="AC46" s="14"/>
      <c r="AD46" s="14"/>
    </row>
    <row r="47" spans="1:30" ht="30.75" customHeight="1">
      <c r="A47" s="5"/>
    </row>
    <row r="48" spans="1:30" s="14" customFormat="1" ht="23.25" customHeight="1">
      <c r="A48" s="18"/>
      <c r="B48" s="29"/>
      <c r="C48" s="30"/>
      <c r="D48" s="1"/>
      <c r="E48" s="30"/>
      <c r="F48"/>
      <c r="G48"/>
      <c r="H48"/>
      <c r="I48"/>
      <c r="J48" s="31"/>
      <c r="K48"/>
      <c r="L48"/>
      <c r="M48"/>
      <c r="N48"/>
      <c r="O48"/>
      <c r="P48"/>
      <c r="Q48"/>
      <c r="R48"/>
      <c r="S48" s="32"/>
      <c r="T48"/>
      <c r="U48"/>
      <c r="V48" s="30"/>
    </row>
    <row r="49" spans="1:30">
      <c r="A49" s="5"/>
    </row>
    <row r="50" spans="1:30" ht="41.25" customHeight="1">
      <c r="A50" s="5"/>
      <c r="W50" s="14"/>
      <c r="X50" s="14"/>
      <c r="Y50" s="14"/>
      <c r="Z50" s="14"/>
      <c r="AA50" s="14"/>
      <c r="AB50" s="14"/>
      <c r="AC50" s="14"/>
      <c r="AD50" s="14"/>
    </row>
    <row r="51" spans="1:30" ht="27" customHeight="1">
      <c r="A51" s="5"/>
    </row>
    <row r="52" spans="1:30" ht="33" customHeight="1">
      <c r="A52" s="5"/>
    </row>
    <row r="53" spans="1:30">
      <c r="A53" s="5"/>
    </row>
    <row r="54" spans="1:30">
      <c r="A54" s="5"/>
    </row>
    <row r="55" spans="1:30" ht="24.75" customHeight="1">
      <c r="A55" s="5"/>
    </row>
    <row r="56" spans="1:30">
      <c r="A56" s="5"/>
    </row>
    <row r="57" spans="1:30">
      <c r="A57" s="5"/>
    </row>
    <row r="58" spans="1:30" ht="29.25" customHeight="1">
      <c r="A58" s="5"/>
    </row>
    <row r="59" spans="1:30" ht="36.75" customHeight="1">
      <c r="A59" s="5"/>
    </row>
    <row r="60" spans="1:30" ht="39" customHeight="1">
      <c r="A60" s="5"/>
    </row>
    <row r="61" spans="1:30" ht="48" customHeight="1">
      <c r="A61" s="5"/>
    </row>
    <row r="62" spans="1:30" ht="34.5" customHeight="1">
      <c r="A62" s="5"/>
    </row>
    <row r="63" spans="1:30">
      <c r="A63" s="5"/>
    </row>
    <row r="64" spans="1:30">
      <c r="A64" s="5"/>
    </row>
    <row r="65" spans="1:30">
      <c r="A65" s="5"/>
    </row>
    <row r="66" spans="1:30">
      <c r="A66" s="5"/>
    </row>
    <row r="67" spans="1:30" ht="34.5" customHeight="1">
      <c r="A67" s="5"/>
    </row>
    <row r="68" spans="1:30" ht="33" customHeight="1">
      <c r="A68" s="5"/>
    </row>
    <row r="69" spans="1:30">
      <c r="A69" s="5"/>
    </row>
    <row r="70" spans="1:30" ht="41.25" customHeight="1">
      <c r="A70" s="18"/>
    </row>
    <row r="71" spans="1:30">
      <c r="A71" s="5"/>
      <c r="W71" s="14"/>
      <c r="X71" s="14"/>
      <c r="Y71" s="14"/>
      <c r="Z71" s="14"/>
      <c r="AA71" s="14"/>
      <c r="AB71" s="14"/>
      <c r="AC71" s="14"/>
      <c r="AD71" s="14"/>
    </row>
    <row r="72" spans="1:30" ht="33" customHeight="1"/>
    <row r="73" spans="1:30" ht="44.25" customHeight="1">
      <c r="A73" s="5"/>
    </row>
    <row r="74" spans="1:30" ht="27.75" customHeight="1">
      <c r="A74" s="5"/>
    </row>
    <row r="75" spans="1:30" ht="27" customHeight="1">
      <c r="A75" s="5"/>
    </row>
    <row r="77" spans="1:30" ht="39" customHeight="1">
      <c r="A77" s="5"/>
    </row>
    <row r="78" spans="1:30" s="29" customFormat="1" ht="37.5" customHeight="1">
      <c r="A78" s="5"/>
      <c r="C78" s="30"/>
      <c r="D78" s="1"/>
      <c r="E78" s="30"/>
      <c r="F78"/>
      <c r="G78"/>
      <c r="H78"/>
      <c r="I78"/>
      <c r="J78" s="31"/>
      <c r="K78"/>
      <c r="L78"/>
      <c r="M78"/>
      <c r="N78"/>
      <c r="O78"/>
      <c r="P78"/>
      <c r="Q78"/>
      <c r="R78"/>
      <c r="S78" s="32"/>
      <c r="T78"/>
      <c r="U78"/>
      <c r="V78" s="30"/>
      <c r="W78"/>
      <c r="X78"/>
      <c r="Y78"/>
      <c r="Z78"/>
      <c r="AA78"/>
      <c r="AB78"/>
      <c r="AC78"/>
      <c r="AD78"/>
    </row>
    <row r="80" spans="1:30" s="29" customFormat="1">
      <c r="A80" s="5"/>
      <c r="C80" s="30"/>
      <c r="D80" s="1"/>
      <c r="E80" s="30"/>
      <c r="F80"/>
      <c r="G80"/>
      <c r="H80"/>
      <c r="I80"/>
      <c r="J80" s="31"/>
      <c r="K80"/>
      <c r="L80"/>
      <c r="M80"/>
      <c r="N80"/>
      <c r="O80"/>
      <c r="P80"/>
      <c r="Q80"/>
      <c r="R80"/>
      <c r="S80" s="32"/>
      <c r="T80"/>
      <c r="U80"/>
      <c r="V80" s="30"/>
      <c r="W80"/>
      <c r="X80"/>
      <c r="Y80"/>
      <c r="Z80"/>
      <c r="AA80"/>
      <c r="AB80"/>
      <c r="AC80"/>
      <c r="AD80"/>
    </row>
    <row r="81" spans="1:30" s="29" customFormat="1">
      <c r="A81" s="5"/>
      <c r="C81" s="30"/>
      <c r="D81" s="1"/>
      <c r="E81" s="30"/>
      <c r="F81"/>
      <c r="G81"/>
      <c r="H81"/>
      <c r="I81"/>
      <c r="J81" s="31"/>
      <c r="K81"/>
      <c r="L81"/>
      <c r="M81"/>
      <c r="N81"/>
      <c r="O81"/>
      <c r="P81"/>
      <c r="Q81"/>
      <c r="R81"/>
      <c r="S81" s="32"/>
      <c r="T81"/>
      <c r="U81"/>
      <c r="V81" s="30"/>
      <c r="W81"/>
      <c r="X81"/>
      <c r="Y81"/>
      <c r="Z81"/>
      <c r="AA81"/>
      <c r="AB81"/>
      <c r="AC81"/>
      <c r="AD81"/>
    </row>
    <row r="82" spans="1:30" s="29" customFormat="1" ht="39" customHeight="1">
      <c r="A82" s="5"/>
      <c r="C82" s="30"/>
      <c r="D82" s="1"/>
      <c r="E82" s="30"/>
      <c r="F82"/>
      <c r="G82"/>
      <c r="H82"/>
      <c r="I82"/>
      <c r="J82" s="31"/>
      <c r="K82"/>
      <c r="L82"/>
      <c r="M82"/>
      <c r="N82"/>
      <c r="O82"/>
      <c r="P82"/>
      <c r="Q82"/>
      <c r="R82"/>
      <c r="S82" s="32"/>
      <c r="T82"/>
      <c r="U82"/>
      <c r="V82" s="30"/>
      <c r="W82"/>
      <c r="X82"/>
      <c r="Y82"/>
      <c r="Z82"/>
      <c r="AA82"/>
      <c r="AB82"/>
      <c r="AC82"/>
      <c r="AD82"/>
    </row>
    <row r="83" spans="1:30" s="29" customFormat="1" ht="36.75" customHeight="1">
      <c r="A83" s="5"/>
      <c r="C83" s="30"/>
      <c r="D83" s="1"/>
      <c r="E83" s="30"/>
      <c r="F83"/>
      <c r="G83"/>
      <c r="H83"/>
      <c r="I83"/>
      <c r="J83" s="31"/>
      <c r="K83"/>
      <c r="L83"/>
      <c r="M83"/>
      <c r="N83"/>
      <c r="O83"/>
      <c r="P83"/>
      <c r="Q83"/>
      <c r="R83"/>
      <c r="S83" s="32"/>
      <c r="T83"/>
      <c r="U83"/>
      <c r="V83" s="30"/>
      <c r="W83"/>
      <c r="X83"/>
      <c r="Y83"/>
      <c r="Z83"/>
      <c r="AA83"/>
      <c r="AB83"/>
      <c r="AC83"/>
      <c r="AD83"/>
    </row>
    <row r="84" spans="1:30" s="29" customFormat="1" ht="21.75" customHeight="1">
      <c r="A84" s="18"/>
      <c r="C84" s="30"/>
      <c r="D84" s="1"/>
      <c r="E84" s="30"/>
      <c r="F84"/>
      <c r="G84"/>
      <c r="H84"/>
      <c r="I84"/>
      <c r="J84" s="31"/>
      <c r="K84"/>
      <c r="L84"/>
      <c r="M84"/>
      <c r="N84"/>
      <c r="O84"/>
      <c r="P84"/>
      <c r="Q84"/>
      <c r="R84"/>
      <c r="S84" s="32"/>
      <c r="T84"/>
      <c r="U84"/>
      <c r="V84" s="30"/>
      <c r="W84"/>
      <c r="X84"/>
      <c r="Y84"/>
      <c r="Z84"/>
      <c r="AA84"/>
      <c r="AB84"/>
      <c r="AC84"/>
      <c r="AD84"/>
    </row>
    <row r="85" spans="1:30" s="29" customFormat="1">
      <c r="A85" s="5"/>
      <c r="C85" s="30"/>
      <c r="D85" s="1"/>
      <c r="E85" s="30"/>
      <c r="F85"/>
      <c r="G85"/>
      <c r="H85"/>
      <c r="I85"/>
      <c r="J85" s="31"/>
      <c r="K85"/>
      <c r="L85"/>
      <c r="M85"/>
      <c r="N85"/>
      <c r="O85"/>
      <c r="P85"/>
      <c r="Q85"/>
      <c r="R85"/>
      <c r="S85" s="32"/>
      <c r="T85"/>
      <c r="U85"/>
      <c r="V85" s="30"/>
      <c r="W85"/>
      <c r="X85"/>
      <c r="Y85"/>
      <c r="Z85"/>
      <c r="AA85"/>
      <c r="AB85"/>
      <c r="AC85"/>
      <c r="AD85"/>
    </row>
    <row r="86" spans="1:30" s="29" customFormat="1" ht="36.75" customHeight="1">
      <c r="A86"/>
      <c r="C86" s="30"/>
      <c r="D86" s="1"/>
      <c r="E86" s="30"/>
      <c r="F86"/>
      <c r="G86"/>
      <c r="H86"/>
      <c r="I86"/>
      <c r="J86" s="31"/>
      <c r="K86"/>
      <c r="L86"/>
      <c r="M86"/>
      <c r="N86"/>
      <c r="O86"/>
      <c r="P86"/>
      <c r="Q86"/>
      <c r="R86"/>
      <c r="S86" s="32"/>
      <c r="T86"/>
      <c r="U86"/>
      <c r="V86" s="30"/>
      <c r="W86"/>
      <c r="X86"/>
      <c r="Y86"/>
      <c r="Z86"/>
      <c r="AA86"/>
      <c r="AB86"/>
      <c r="AC86"/>
      <c r="AD86"/>
    </row>
    <row r="87" spans="1:30" s="29" customFormat="1" ht="39" customHeight="1">
      <c r="A87" s="5"/>
      <c r="C87" s="30"/>
      <c r="D87" s="1"/>
      <c r="E87" s="30"/>
      <c r="F87"/>
      <c r="G87"/>
      <c r="H87"/>
      <c r="I87"/>
      <c r="J87" s="31"/>
      <c r="K87"/>
      <c r="L87"/>
      <c r="M87"/>
      <c r="N87"/>
      <c r="O87"/>
      <c r="P87"/>
      <c r="Q87"/>
      <c r="R87"/>
      <c r="S87" s="32"/>
      <c r="T87"/>
      <c r="U87"/>
      <c r="V87" s="30"/>
      <c r="W87"/>
      <c r="X87"/>
      <c r="Y87"/>
      <c r="Z87"/>
      <c r="AA87"/>
      <c r="AB87"/>
      <c r="AC87"/>
      <c r="AD87"/>
    </row>
    <row r="88" spans="1:30" s="29" customFormat="1" ht="56.25" customHeight="1">
      <c r="A88" s="5"/>
      <c r="C88" s="30"/>
      <c r="D88" s="1"/>
      <c r="E88" s="30"/>
      <c r="F88"/>
      <c r="G88"/>
      <c r="H88"/>
      <c r="I88"/>
      <c r="J88" s="31"/>
      <c r="K88"/>
      <c r="L88"/>
      <c r="M88"/>
      <c r="N88"/>
      <c r="O88"/>
      <c r="P88"/>
      <c r="Q88"/>
      <c r="R88"/>
      <c r="S88" s="32"/>
      <c r="T88"/>
      <c r="U88"/>
      <c r="V88" s="30"/>
      <c r="W88"/>
      <c r="X88"/>
      <c r="Y88"/>
      <c r="Z88"/>
      <c r="AA88"/>
      <c r="AB88"/>
      <c r="AC88"/>
      <c r="AD88"/>
    </row>
    <row r="90" spans="1:30" s="29" customFormat="1" ht="25.5" customHeight="1">
      <c r="A90" s="5"/>
      <c r="C90" s="30"/>
      <c r="D90" s="1"/>
      <c r="E90" s="30"/>
      <c r="F90"/>
      <c r="G90"/>
      <c r="H90"/>
      <c r="I90"/>
      <c r="J90" s="31"/>
      <c r="K90"/>
      <c r="L90"/>
      <c r="M90"/>
      <c r="N90"/>
      <c r="O90"/>
      <c r="P90"/>
      <c r="Q90"/>
      <c r="R90"/>
      <c r="S90" s="32"/>
      <c r="T90"/>
      <c r="U90"/>
      <c r="V90" s="30"/>
      <c r="W90"/>
      <c r="X90"/>
      <c r="Y90"/>
      <c r="Z90"/>
      <c r="AA90"/>
      <c r="AB90"/>
      <c r="AC90"/>
      <c r="AD90"/>
    </row>
    <row r="91" spans="1:30" s="29" customFormat="1" ht="63.75" customHeight="1">
      <c r="A91" s="5"/>
      <c r="C91" s="30"/>
      <c r="D91" s="1"/>
      <c r="E91" s="30"/>
      <c r="F91"/>
      <c r="G91"/>
      <c r="H91"/>
      <c r="I91"/>
      <c r="J91" s="31"/>
      <c r="K91"/>
      <c r="L91"/>
      <c r="M91"/>
      <c r="N91"/>
      <c r="O91"/>
      <c r="P91"/>
      <c r="Q91"/>
      <c r="R91"/>
      <c r="S91" s="32"/>
      <c r="T91"/>
      <c r="U91"/>
      <c r="V91" s="30"/>
      <c r="W91"/>
      <c r="X91"/>
      <c r="Y91"/>
      <c r="Z91"/>
      <c r="AA91"/>
      <c r="AB91"/>
      <c r="AC91"/>
      <c r="AD91"/>
    </row>
    <row r="92" spans="1:30" s="29" customFormat="1" ht="34.5" customHeight="1">
      <c r="A92" s="5"/>
      <c r="C92" s="30"/>
      <c r="D92" s="1"/>
      <c r="E92" s="30"/>
      <c r="F92"/>
      <c r="G92"/>
      <c r="H92"/>
      <c r="I92"/>
      <c r="J92" s="31"/>
      <c r="K92"/>
      <c r="L92"/>
      <c r="M92"/>
      <c r="N92"/>
      <c r="O92"/>
      <c r="P92"/>
      <c r="Q92"/>
      <c r="R92"/>
      <c r="S92" s="32"/>
      <c r="T92"/>
      <c r="U92"/>
      <c r="V92" s="30"/>
      <c r="W92"/>
      <c r="X92"/>
      <c r="Y92"/>
      <c r="Z92"/>
      <c r="AA92"/>
      <c r="AB92"/>
      <c r="AC92"/>
      <c r="AD92"/>
    </row>
    <row r="93" spans="1:30" s="29" customFormat="1">
      <c r="A93" s="5"/>
      <c r="C93" s="30"/>
      <c r="D93" s="1"/>
      <c r="E93" s="30"/>
      <c r="F93"/>
      <c r="G93"/>
      <c r="H93"/>
      <c r="I93"/>
      <c r="J93" s="31"/>
      <c r="K93"/>
      <c r="L93"/>
      <c r="M93"/>
      <c r="N93"/>
      <c r="O93"/>
      <c r="P93"/>
      <c r="Q93"/>
      <c r="R93"/>
      <c r="S93" s="32"/>
      <c r="T93"/>
      <c r="U93"/>
      <c r="V93" s="30"/>
      <c r="W93"/>
      <c r="X93"/>
      <c r="Y93"/>
      <c r="Z93"/>
      <c r="AA93"/>
      <c r="AB93"/>
      <c r="AC93"/>
      <c r="AD93"/>
    </row>
    <row r="94" spans="1:30" s="29" customFormat="1">
      <c r="A94" s="5"/>
      <c r="C94" s="30"/>
      <c r="D94" s="1"/>
      <c r="E94" s="30"/>
      <c r="F94"/>
      <c r="G94"/>
      <c r="H94"/>
      <c r="I94"/>
      <c r="J94" s="31"/>
      <c r="K94"/>
      <c r="L94"/>
      <c r="M94"/>
      <c r="N94"/>
      <c r="O94"/>
      <c r="P94"/>
      <c r="Q94"/>
      <c r="R94"/>
      <c r="S94" s="32"/>
      <c r="T94"/>
      <c r="U94"/>
      <c r="V94" s="30"/>
      <c r="W94"/>
      <c r="X94"/>
      <c r="Y94"/>
      <c r="Z94"/>
      <c r="AA94"/>
      <c r="AB94"/>
      <c r="AC94"/>
      <c r="AD94"/>
    </row>
    <row r="95" spans="1:30" s="29" customFormat="1">
      <c r="A95" s="5"/>
      <c r="C95" s="30"/>
      <c r="D95" s="1"/>
      <c r="E95" s="30"/>
      <c r="F95"/>
      <c r="G95"/>
      <c r="H95"/>
      <c r="I95"/>
      <c r="J95" s="31"/>
      <c r="K95"/>
      <c r="L95"/>
      <c r="M95"/>
      <c r="N95"/>
      <c r="O95"/>
      <c r="P95"/>
      <c r="Q95"/>
      <c r="R95"/>
      <c r="S95" s="32"/>
      <c r="T95"/>
      <c r="U95"/>
      <c r="V95" s="30"/>
      <c r="W95"/>
      <c r="X95"/>
      <c r="Y95"/>
      <c r="Z95"/>
      <c r="AA95"/>
      <c r="AB95"/>
      <c r="AC95"/>
      <c r="AD95"/>
    </row>
    <row r="96" spans="1:30" s="29" customFormat="1" ht="34.5" customHeight="1">
      <c r="A96"/>
      <c r="C96" s="30"/>
      <c r="D96" s="1"/>
      <c r="E96" s="30"/>
      <c r="F96"/>
      <c r="G96"/>
      <c r="H96"/>
      <c r="I96"/>
      <c r="J96" s="31"/>
      <c r="K96"/>
      <c r="L96"/>
      <c r="M96"/>
      <c r="N96"/>
      <c r="O96"/>
      <c r="P96"/>
      <c r="Q96"/>
      <c r="R96"/>
      <c r="S96" s="32"/>
      <c r="T96"/>
      <c r="U96"/>
      <c r="V96" s="30"/>
      <c r="W96"/>
      <c r="X96"/>
      <c r="Y96"/>
      <c r="Z96"/>
      <c r="AA96"/>
      <c r="AB96"/>
      <c r="AC96"/>
      <c r="AD96"/>
    </row>
    <row r="97" spans="1:30" s="29" customFormat="1" ht="36.75" customHeight="1">
      <c r="A97" s="5"/>
      <c r="C97" s="30"/>
      <c r="D97" s="1"/>
      <c r="E97" s="30"/>
      <c r="F97"/>
      <c r="G97"/>
      <c r="H97"/>
      <c r="I97"/>
      <c r="J97" s="31"/>
      <c r="K97"/>
      <c r="L97"/>
      <c r="M97"/>
      <c r="N97"/>
      <c r="O97"/>
      <c r="P97"/>
      <c r="Q97"/>
      <c r="R97"/>
      <c r="S97" s="32"/>
      <c r="T97"/>
      <c r="U97"/>
      <c r="V97" s="30"/>
      <c r="W97"/>
      <c r="X97"/>
      <c r="Y97"/>
      <c r="Z97"/>
      <c r="AA97"/>
      <c r="AB97"/>
      <c r="AC97"/>
      <c r="AD97"/>
    </row>
    <row r="98" spans="1:30" s="29" customFormat="1" ht="19.5" customHeight="1">
      <c r="A98" s="5"/>
      <c r="C98" s="30"/>
      <c r="D98" s="1"/>
      <c r="E98" s="30"/>
      <c r="F98"/>
      <c r="G98"/>
      <c r="H98"/>
      <c r="I98"/>
      <c r="J98" s="31"/>
      <c r="K98"/>
      <c r="L98"/>
      <c r="M98"/>
      <c r="N98"/>
      <c r="O98"/>
      <c r="P98"/>
      <c r="Q98"/>
      <c r="R98"/>
      <c r="S98" s="32"/>
      <c r="T98"/>
      <c r="U98"/>
      <c r="V98" s="30"/>
      <c r="W98"/>
      <c r="X98"/>
      <c r="Y98"/>
      <c r="Z98"/>
      <c r="AA98"/>
      <c r="AB98"/>
      <c r="AC98"/>
      <c r="AD98"/>
    </row>
    <row r="99" spans="1:30" s="29" customFormat="1" ht="33" customHeight="1">
      <c r="A99" s="5"/>
      <c r="C99" s="30"/>
      <c r="D99" s="1"/>
      <c r="E99" s="30"/>
      <c r="F99"/>
      <c r="G99"/>
      <c r="H99"/>
      <c r="I99"/>
      <c r="J99" s="31"/>
      <c r="K99"/>
      <c r="L99"/>
      <c r="M99"/>
      <c r="N99"/>
      <c r="O99"/>
      <c r="P99"/>
      <c r="Q99"/>
      <c r="R99"/>
      <c r="S99" s="32"/>
      <c r="T99"/>
      <c r="U99"/>
      <c r="V99" s="30"/>
      <c r="W99"/>
      <c r="X99"/>
      <c r="Y99"/>
      <c r="Z99"/>
      <c r="AA99"/>
      <c r="AB99"/>
      <c r="AC99"/>
      <c r="AD99"/>
    </row>
    <row r="100" spans="1:30" s="29" customFormat="1" ht="42.75" customHeight="1">
      <c r="A100" s="5"/>
      <c r="C100" s="30"/>
      <c r="D100" s="1"/>
      <c r="E100" s="30"/>
      <c r="F100"/>
      <c r="G100"/>
      <c r="H100"/>
      <c r="I100"/>
      <c r="J100" s="31"/>
      <c r="K100"/>
      <c r="L100"/>
      <c r="M100"/>
      <c r="N100"/>
      <c r="O100"/>
      <c r="P100"/>
      <c r="Q100"/>
      <c r="R100"/>
      <c r="S100" s="32"/>
      <c r="T100"/>
      <c r="U100"/>
      <c r="V100" s="30"/>
      <c r="W100"/>
      <c r="X100"/>
      <c r="Y100"/>
      <c r="Z100"/>
      <c r="AA100"/>
      <c r="AB100"/>
      <c r="AC100"/>
      <c r="AD100"/>
    </row>
    <row r="101" spans="1:30" s="29" customFormat="1">
      <c r="A101" s="5"/>
      <c r="C101" s="30"/>
      <c r="D101" s="1"/>
      <c r="E101" s="30"/>
      <c r="F101"/>
      <c r="G101"/>
      <c r="H101"/>
      <c r="I101"/>
      <c r="J101" s="31"/>
      <c r="K101"/>
      <c r="L101"/>
      <c r="M101"/>
      <c r="N101"/>
      <c r="O101"/>
      <c r="P101"/>
      <c r="Q101"/>
      <c r="R101"/>
      <c r="S101" s="32"/>
      <c r="T101"/>
      <c r="U101"/>
      <c r="V101" s="30"/>
      <c r="W101"/>
      <c r="X101"/>
      <c r="Y101"/>
      <c r="Z101"/>
      <c r="AA101"/>
      <c r="AB101"/>
      <c r="AC101"/>
      <c r="AD101"/>
    </row>
    <row r="102" spans="1:30" s="29" customFormat="1">
      <c r="A102" s="5"/>
      <c r="C102" s="30"/>
      <c r="D102" s="1"/>
      <c r="E102" s="30"/>
      <c r="F102"/>
      <c r="G102"/>
      <c r="H102"/>
      <c r="I102"/>
      <c r="J102" s="31"/>
      <c r="K102"/>
      <c r="L102"/>
      <c r="M102"/>
      <c r="N102"/>
      <c r="O102"/>
      <c r="P102"/>
      <c r="Q102"/>
      <c r="R102"/>
      <c r="S102" s="32"/>
      <c r="T102"/>
      <c r="U102"/>
      <c r="V102" s="30"/>
      <c r="W102"/>
      <c r="X102"/>
      <c r="Y102"/>
      <c r="Z102"/>
      <c r="AA102"/>
      <c r="AB102"/>
      <c r="AC102"/>
      <c r="AD102"/>
    </row>
    <row r="103" spans="1:30" s="29" customFormat="1">
      <c r="A103" s="5"/>
      <c r="C103" s="30"/>
      <c r="D103" s="1"/>
      <c r="E103" s="30"/>
      <c r="F103"/>
      <c r="G103"/>
      <c r="H103"/>
      <c r="I103"/>
      <c r="J103" s="31"/>
      <c r="K103"/>
      <c r="L103"/>
      <c r="M103"/>
      <c r="N103"/>
      <c r="O103"/>
      <c r="P103"/>
      <c r="Q103"/>
      <c r="R103"/>
      <c r="S103" s="32"/>
      <c r="T103"/>
      <c r="U103"/>
      <c r="V103" s="30"/>
      <c r="W103"/>
      <c r="X103"/>
      <c r="Y103"/>
      <c r="Z103"/>
      <c r="AA103"/>
      <c r="AB103"/>
      <c r="AC103"/>
      <c r="AD103"/>
    </row>
    <row r="104" spans="1:30" s="29" customFormat="1" ht="68.25" customHeight="1">
      <c r="A104"/>
      <c r="C104" s="30"/>
      <c r="D104" s="1"/>
      <c r="E104" s="30"/>
      <c r="F104"/>
      <c r="G104"/>
      <c r="H104"/>
      <c r="I104"/>
      <c r="J104" s="31"/>
      <c r="K104"/>
      <c r="L104"/>
      <c r="M104"/>
      <c r="N104"/>
      <c r="O104"/>
      <c r="P104"/>
      <c r="Q104"/>
      <c r="R104"/>
      <c r="S104" s="32"/>
      <c r="T104"/>
      <c r="U104"/>
      <c r="V104" s="30"/>
      <c r="W104"/>
      <c r="X104"/>
      <c r="Y104"/>
      <c r="Z104"/>
      <c r="AA104"/>
      <c r="AB104"/>
      <c r="AC104"/>
      <c r="AD104"/>
    </row>
  </sheetData>
  <autoFilter ref="B1:V24" xr:uid="{00000000-0009-0000-0000-00000C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4:AD23">
    <sortCondition ref="A4:A23"/>
    <sortCondition ref="I4:I23"/>
    <sortCondition ref="X4:X23"/>
  </sortState>
  <mergeCells count="11">
    <mergeCell ref="K1:K2"/>
    <mergeCell ref="L1:P1"/>
    <mergeCell ref="Q1:U1"/>
    <mergeCell ref="V1:V2"/>
    <mergeCell ref="B24:J24"/>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AD106"/>
  <sheetViews>
    <sheetView view="pageBreakPreview" zoomScaleNormal="75" zoomScaleSheetLayoutView="100" workbookViewId="0">
      <pane xSplit="9" ySplit="2" topLeftCell="P3" activePane="bottomRight" state="frozenSplit"/>
      <selection activeCell="P2" sqref="P2"/>
      <selection pane="topRight" activeCell="P2" sqref="P2"/>
      <selection pane="bottomLeft" activeCell="P2" sqref="P2"/>
      <selection pane="bottomRight" activeCell="W1" sqref="W1:X1048576"/>
    </sheetView>
  </sheetViews>
  <sheetFormatPr defaultRowHeight="13.5"/>
  <cols>
    <col min="1" max="1" width="16.125" customWidth="1"/>
    <col min="2" max="2" width="4.375" style="29" customWidth="1"/>
    <col min="3" max="3" width="22.125" style="30" customWidth="1"/>
    <col min="4" max="4" width="11.7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3" max="23" width="16.5" customWidth="1"/>
    <col min="30" max="30" width="3.625" customWidth="1"/>
  </cols>
  <sheetData>
    <row r="1" spans="1:30" s="1" customFormat="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30" s="1" customFormat="1">
      <c r="A2" s="1" t="s">
        <v>640</v>
      </c>
      <c r="B2" s="194"/>
      <c r="C2" s="195"/>
      <c r="D2" s="196"/>
      <c r="E2" s="195"/>
      <c r="F2" s="2"/>
      <c r="G2" s="2"/>
      <c r="H2" s="2"/>
      <c r="I2" s="196"/>
      <c r="J2" s="197"/>
      <c r="K2" s="196"/>
      <c r="L2" s="144" t="s">
        <v>10</v>
      </c>
      <c r="M2" s="144" t="s">
        <v>11</v>
      </c>
      <c r="N2" s="144" t="s">
        <v>12</v>
      </c>
      <c r="O2" s="145" t="s">
        <v>785</v>
      </c>
      <c r="P2" s="144" t="s">
        <v>13</v>
      </c>
      <c r="Q2" s="144" t="s">
        <v>10</v>
      </c>
      <c r="R2" s="144" t="s">
        <v>11</v>
      </c>
      <c r="S2" s="4" t="s">
        <v>12</v>
      </c>
      <c r="T2" s="145" t="s">
        <v>785</v>
      </c>
      <c r="U2" s="144" t="s">
        <v>13</v>
      </c>
      <c r="V2" s="195"/>
      <c r="W2" s="5"/>
    </row>
    <row r="3" spans="1:30" ht="87.6" customHeight="1">
      <c r="A3" s="5"/>
      <c r="B3" s="6">
        <v>1</v>
      </c>
      <c r="C3" s="103" t="s">
        <v>242</v>
      </c>
      <c r="D3" s="8" t="str">
        <f>VLOOKUP($C3,一覧表!$C$3:$V$121,2,FALSE)</f>
        <v>105-0001</v>
      </c>
      <c r="E3" s="7" t="str">
        <f>VLOOKUP($C3,一覧表!$C$3:$V$121,3,FALSE)</f>
        <v>東京都港区虎ノ門２－１０－１</v>
      </c>
      <c r="F3" s="7" t="str">
        <f>VLOOKUP($C3,一覧表!$C$3:$V$121,4,FALSE)</f>
        <v>上五島国家石油備蓄基地、福島国家石油ガス備蓄基地</v>
      </c>
      <c r="G3" s="7">
        <f>VLOOKUP($C3,一覧表!$C$3:$V$121,5,FALSE)</f>
        <v>0</v>
      </c>
      <c r="H3" s="7" t="str">
        <f>VLOOKUP($C3,一覧表!$C$3:$V$121,6,FALSE)</f>
        <v>（２備蓄基地）</v>
      </c>
      <c r="I3" s="7">
        <f>VLOOKUP($C3,一覧表!$C$3:$V$121,7,FALSE)</f>
        <v>99</v>
      </c>
      <c r="J3" s="7" t="str">
        <f>VLOOKUP($C3,一覧表!$C$3:$V$121,8,FALSE)</f>
        <v>石油、石油ガス及び金属鉱産物の備蓄に必要な業務等</v>
      </c>
      <c r="K3" s="7" t="str">
        <f>VLOOKUP($C3,一覧表!$C$3:$V$121,9,FALSE)</f>
        <v>R3～R5</v>
      </c>
      <c r="L3" s="15">
        <f>VLOOKUP($C3,一覧表!$C$3:$V$121,10,FALSE)</f>
        <v>3910</v>
      </c>
      <c r="M3" s="15">
        <f>VLOOKUP($C3,一覧表!$C$3:$V$121,11,FALSE)</f>
        <v>3728</v>
      </c>
      <c r="N3" s="28">
        <f>VLOOKUP($C3,一覧表!$C$3:$V$121,12,FALSE)</f>
        <v>4.6547314578005115E-2</v>
      </c>
      <c r="O3" s="15">
        <f>VLOOKUP($C3,一覧表!$C$3:$V$121,13,FALSE)</f>
        <v>7759.9</v>
      </c>
      <c r="P3" s="28">
        <f>VLOOKUP($C3,一覧表!$C$3:$V$121,14,FALSE)</f>
        <v>-0.98462915601023004</v>
      </c>
      <c r="Q3" s="7" t="str">
        <f>VLOOKUP($C3,一覧表!$C$3:$V$121,15,FALSE)</f>
        <v>-</v>
      </c>
      <c r="R3" s="7" t="str">
        <f>VLOOKUP($C3,一覧表!$C$3:$V$121,16,FALSE)</f>
        <v>-</v>
      </c>
      <c r="S3" s="28" t="str">
        <f>VLOOKUP($C3,一覧表!$C$3:$V$121,17,FALSE)</f>
        <v>-</v>
      </c>
      <c r="T3" s="7" t="str">
        <f>VLOOKUP($C3,一覧表!$C$3:$V$121,18,FALSE)</f>
        <v>-</v>
      </c>
      <c r="U3" s="28" t="str">
        <f>VLOOKUP($C3,一覧表!$C$3:$V$121,19,FALSE)</f>
        <v>-</v>
      </c>
      <c r="V3" s="7" t="str">
        <f>VLOOKUP($C3,一覧表!$C$3:$V$121,20,FALSE)</f>
        <v>①基地の操業で使用する設備（燃料：Ａ重油）の厳格な運転管理　②執務室の室温管理の徹底（夏季28℃、冬季20℃）　③執務室の昼休み照明消灯　④パソコン、コピー機などＯＡ機器の省エネモード設定　など</v>
      </c>
      <c r="W3" s="123"/>
      <c r="X3" s="124"/>
    </row>
    <row r="4" spans="1:30" ht="45" customHeight="1">
      <c r="A4" s="5"/>
      <c r="B4" s="213" t="s">
        <v>310</v>
      </c>
      <c r="C4" s="213"/>
      <c r="D4" s="213"/>
      <c r="E4" s="213"/>
      <c r="F4" s="213"/>
      <c r="G4" s="213"/>
      <c r="H4" s="213"/>
      <c r="I4" s="213"/>
      <c r="J4" s="213"/>
      <c r="K4" s="26"/>
      <c r="L4" s="21">
        <f>L3</f>
        <v>3910</v>
      </c>
      <c r="M4" s="21">
        <f>M3</f>
        <v>3728</v>
      </c>
      <c r="N4" s="10">
        <f>+(L4-M4)/L4</f>
        <v>4.6547314578005115E-2</v>
      </c>
      <c r="O4" s="21">
        <f>O3</f>
        <v>7759.9</v>
      </c>
      <c r="P4" s="11">
        <f>+(L4-O4)/L4</f>
        <v>-0.98462915601023004</v>
      </c>
      <c r="Q4" s="24"/>
      <c r="R4" s="24"/>
      <c r="S4" s="20"/>
      <c r="T4" s="27"/>
      <c r="U4" s="28"/>
      <c r="V4" s="7"/>
    </row>
    <row r="5" spans="1:30" ht="45" customHeight="1">
      <c r="A5" s="5"/>
      <c r="W5" s="14"/>
      <c r="X5" s="14"/>
    </row>
    <row r="6" spans="1:30" ht="45" customHeight="1">
      <c r="A6" s="5"/>
      <c r="Y6" s="14"/>
      <c r="Z6" s="14"/>
      <c r="AA6" s="14"/>
      <c r="AB6" s="14"/>
      <c r="AC6" s="14"/>
      <c r="AD6" s="14"/>
    </row>
    <row r="7" spans="1:30" ht="28.5" customHeight="1">
      <c r="A7" s="5"/>
      <c r="T7" s="32"/>
    </row>
    <row r="8" spans="1:30" ht="54" customHeight="1">
      <c r="A8" s="5"/>
      <c r="T8" s="32"/>
    </row>
    <row r="9" spans="1:30" ht="30.75" customHeight="1">
      <c r="A9" s="5"/>
      <c r="T9" s="32"/>
    </row>
    <row r="10" spans="1:30" ht="54" customHeight="1">
      <c r="A10" s="5"/>
    </row>
    <row r="11" spans="1:30">
      <c r="A11" s="5"/>
    </row>
    <row r="12" spans="1:30">
      <c r="A12" s="5"/>
      <c r="W12" s="14"/>
      <c r="X12" s="14"/>
    </row>
    <row r="13" spans="1:30" ht="36.75" customHeight="1">
      <c r="A13" s="5"/>
      <c r="Y13" s="14"/>
      <c r="Z13" s="14"/>
      <c r="AA13" s="14"/>
      <c r="AB13" s="14"/>
      <c r="AC13" s="14"/>
      <c r="AD13" s="14"/>
    </row>
    <row r="14" spans="1:30">
      <c r="A14" s="5"/>
    </row>
    <row r="15" spans="1:30" ht="37.5" customHeight="1">
      <c r="A15" s="5"/>
    </row>
    <row r="16" spans="1:30" ht="37.5" customHeight="1">
      <c r="A16" s="5"/>
    </row>
    <row r="17" spans="1:24" ht="36.75" customHeight="1">
      <c r="A17" s="5"/>
    </row>
    <row r="18" spans="1:24" ht="38.25" customHeight="1">
      <c r="A18" s="5"/>
    </row>
    <row r="19" spans="1:24" ht="35.25" customHeight="1">
      <c r="A19" s="5"/>
    </row>
    <row r="20" spans="1:24" ht="35.25" customHeight="1">
      <c r="A20" s="5"/>
    </row>
    <row r="21" spans="1:24" ht="50.25" customHeight="1">
      <c r="A21" s="5"/>
    </row>
    <row r="22" spans="1:24" ht="35.25" customHeight="1">
      <c r="A22" s="5"/>
    </row>
    <row r="23" spans="1:24" ht="50.25" customHeight="1">
      <c r="A23" s="5"/>
    </row>
    <row r="24" spans="1:24" ht="36.75" customHeight="1">
      <c r="A24" s="5"/>
    </row>
    <row r="25" spans="1:24" ht="35.25" customHeight="1">
      <c r="A25" s="5"/>
    </row>
    <row r="26" spans="1:24" ht="35.25" customHeight="1">
      <c r="A26" s="5"/>
    </row>
    <row r="27" spans="1:24" ht="35.25" customHeight="1">
      <c r="A27" s="5"/>
    </row>
    <row r="28" spans="1:24" ht="35.25" customHeight="1">
      <c r="A28" s="5"/>
    </row>
    <row r="29" spans="1:24">
      <c r="A29" s="5"/>
    </row>
    <row r="30" spans="1:24" ht="23.25" customHeight="1">
      <c r="A30" s="5"/>
      <c r="W30" s="14"/>
      <c r="X30" s="14"/>
    </row>
    <row r="31" spans="1:24" s="14" customFormat="1">
      <c r="A31" s="5"/>
      <c r="B31" s="29"/>
      <c r="C31" s="30"/>
      <c r="D31" s="1"/>
      <c r="E31" s="30"/>
      <c r="F31"/>
      <c r="G31"/>
      <c r="H31"/>
      <c r="I31"/>
      <c r="J31" s="31"/>
      <c r="K31"/>
      <c r="L31"/>
      <c r="M31"/>
      <c r="N31"/>
      <c r="O31"/>
      <c r="P31"/>
      <c r="Q31"/>
      <c r="R31"/>
      <c r="S31" s="32"/>
      <c r="T31"/>
      <c r="U31"/>
      <c r="V31" s="30"/>
      <c r="W31"/>
      <c r="X31"/>
    </row>
    <row r="32" spans="1:24" ht="21" customHeight="1">
      <c r="A32" s="5"/>
    </row>
    <row r="33" spans="1:30" ht="58.5" customHeight="1">
      <c r="A33" s="5"/>
    </row>
    <row r="34" spans="1:30" ht="41.25" customHeight="1">
      <c r="A34" s="5"/>
    </row>
    <row r="35" spans="1:30" ht="36.75" customHeight="1">
      <c r="A35" s="5"/>
    </row>
    <row r="36" spans="1:30" ht="33" customHeight="1">
      <c r="A36" s="5"/>
    </row>
    <row r="37" spans="1:30" ht="41.25" customHeight="1">
      <c r="A37" s="5"/>
    </row>
    <row r="38" spans="1:30">
      <c r="A38" s="5"/>
    </row>
    <row r="39" spans="1:30" ht="41.25" customHeight="1">
      <c r="A39" s="5"/>
    </row>
    <row r="40" spans="1:30">
      <c r="A40" s="5"/>
    </row>
    <row r="41" spans="1:30" ht="39" customHeight="1">
      <c r="A41" s="5"/>
      <c r="W41" s="14"/>
      <c r="X41" s="14"/>
    </row>
    <row r="42" spans="1:30" ht="39" customHeight="1">
      <c r="A42" s="5"/>
      <c r="Y42" s="14"/>
      <c r="Z42" s="14"/>
      <c r="AA42" s="14"/>
      <c r="AB42" s="14"/>
      <c r="AC42" s="14"/>
      <c r="AD42" s="14"/>
    </row>
    <row r="43" spans="1:30" ht="48.75" customHeight="1">
      <c r="A43" s="5"/>
    </row>
    <row r="44" spans="1:30" ht="50.25" customHeight="1">
      <c r="A44" s="5"/>
    </row>
    <row r="45" spans="1:30" ht="34.5" customHeight="1">
      <c r="A45" s="5"/>
    </row>
    <row r="46" spans="1:30" ht="36.75" customHeight="1">
      <c r="A46" s="5"/>
    </row>
    <row r="47" spans="1:30" ht="36.75" customHeight="1">
      <c r="A47" s="5"/>
      <c r="W47" s="14"/>
      <c r="X47" s="14"/>
    </row>
    <row r="48" spans="1:30">
      <c r="A48" s="5"/>
      <c r="Y48" s="14"/>
      <c r="Z48" s="14"/>
      <c r="AA48" s="14"/>
      <c r="AB48" s="14"/>
      <c r="AC48" s="14"/>
      <c r="AD48" s="14"/>
    </row>
    <row r="49" spans="1:30" ht="30.75" customHeight="1">
      <c r="A49" s="5"/>
      <c r="W49" s="14"/>
      <c r="X49" s="14"/>
    </row>
    <row r="50" spans="1:30" s="14" customFormat="1" ht="23.25" customHeight="1">
      <c r="A50" s="18"/>
      <c r="B50" s="29"/>
      <c r="C50" s="30"/>
      <c r="D50" s="1"/>
      <c r="E50" s="30"/>
      <c r="F50"/>
      <c r="G50"/>
      <c r="H50"/>
      <c r="I50"/>
      <c r="J50" s="31"/>
      <c r="K50"/>
      <c r="L50"/>
      <c r="M50"/>
      <c r="N50"/>
      <c r="O50"/>
      <c r="P50"/>
      <c r="Q50"/>
      <c r="R50"/>
      <c r="S50" s="32"/>
      <c r="T50"/>
      <c r="U50"/>
      <c r="V50" s="30"/>
      <c r="W50"/>
      <c r="X50"/>
    </row>
    <row r="51" spans="1:30">
      <c r="A51" s="5"/>
      <c r="W51" s="14"/>
      <c r="X51" s="14"/>
    </row>
    <row r="52" spans="1:30" ht="41.25" customHeight="1">
      <c r="A52" s="5"/>
      <c r="Y52" s="14"/>
      <c r="Z52" s="14"/>
      <c r="AA52" s="14"/>
      <c r="AB52" s="14"/>
      <c r="AC52" s="14"/>
      <c r="AD52" s="14"/>
    </row>
    <row r="53" spans="1:30" ht="27" customHeight="1">
      <c r="A53" s="5"/>
    </row>
    <row r="54" spans="1:30" ht="33" customHeight="1">
      <c r="A54" s="5"/>
    </row>
    <row r="55" spans="1:30">
      <c r="A55" s="5"/>
    </row>
    <row r="56" spans="1:30">
      <c r="A56" s="5"/>
    </row>
    <row r="57" spans="1:30" ht="24.75" customHeight="1">
      <c r="A57" s="5"/>
    </row>
    <row r="58" spans="1:30">
      <c r="A58" s="5"/>
    </row>
    <row r="59" spans="1:30">
      <c r="A59" s="5"/>
    </row>
    <row r="60" spans="1:30" ht="29.25" customHeight="1">
      <c r="A60" s="5"/>
    </row>
    <row r="61" spans="1:30" ht="36.75" customHeight="1">
      <c r="A61" s="5"/>
    </row>
    <row r="62" spans="1:30" ht="39" customHeight="1">
      <c r="A62" s="5"/>
    </row>
    <row r="63" spans="1:30" ht="48" customHeight="1">
      <c r="A63" s="5"/>
    </row>
    <row r="64" spans="1:30" ht="34.5" customHeight="1">
      <c r="A64" s="5"/>
    </row>
    <row r="65" spans="1:30">
      <c r="A65" s="5"/>
    </row>
    <row r="66" spans="1:30">
      <c r="A66" s="5"/>
    </row>
    <row r="67" spans="1:30">
      <c r="A67" s="5"/>
    </row>
    <row r="68" spans="1:30">
      <c r="A68" s="5"/>
    </row>
    <row r="69" spans="1:30" ht="34.5" customHeight="1">
      <c r="A69" s="5"/>
    </row>
    <row r="70" spans="1:30" ht="33" customHeight="1">
      <c r="A70" s="5"/>
    </row>
    <row r="71" spans="1:30">
      <c r="A71" s="5"/>
    </row>
    <row r="72" spans="1:30" ht="41.25" customHeight="1">
      <c r="A72" s="18"/>
      <c r="W72" s="14"/>
      <c r="X72" s="14"/>
    </row>
    <row r="73" spans="1:30">
      <c r="A73" s="5"/>
      <c r="Y73" s="14"/>
      <c r="Z73" s="14"/>
      <c r="AA73" s="14"/>
      <c r="AB73" s="14"/>
      <c r="AC73" s="14"/>
      <c r="AD73" s="14"/>
    </row>
    <row r="74" spans="1:30" ht="33" customHeight="1"/>
    <row r="75" spans="1:30" ht="44.25" customHeight="1">
      <c r="A75" s="5"/>
    </row>
    <row r="76" spans="1:30" ht="27.75" customHeight="1">
      <c r="A76" s="5"/>
    </row>
    <row r="77" spans="1:30" ht="27" customHeight="1">
      <c r="A77" s="5"/>
    </row>
    <row r="79" spans="1:30" ht="39" customHeight="1">
      <c r="A79" s="5"/>
    </row>
    <row r="80" spans="1:30" ht="37.5" customHeight="1">
      <c r="A80" s="5"/>
    </row>
    <row r="82" spans="1:1">
      <c r="A82" s="5"/>
    </row>
    <row r="83" spans="1:1">
      <c r="A83" s="5"/>
    </row>
    <row r="84" spans="1:1" ht="39" customHeight="1">
      <c r="A84" s="5"/>
    </row>
    <row r="85" spans="1:1" ht="36.75" customHeight="1">
      <c r="A85" s="5"/>
    </row>
    <row r="86" spans="1:1" ht="21.75" customHeight="1">
      <c r="A86" s="18"/>
    </row>
    <row r="87" spans="1:1">
      <c r="A87" s="5"/>
    </row>
    <row r="88" spans="1:1" ht="36.75" customHeight="1"/>
    <row r="89" spans="1:1" ht="39" customHeight="1">
      <c r="A89" s="5"/>
    </row>
    <row r="90" spans="1:1" ht="56.25" customHeight="1">
      <c r="A90" s="5"/>
    </row>
    <row r="92" spans="1:1" ht="25.5" customHeight="1">
      <c r="A92" s="5"/>
    </row>
    <row r="93" spans="1:1" ht="63.75" customHeight="1">
      <c r="A93" s="5"/>
    </row>
    <row r="94" spans="1:1" ht="34.5" customHeight="1">
      <c r="A94" s="5"/>
    </row>
    <row r="95" spans="1:1">
      <c r="A95" s="5"/>
    </row>
    <row r="96" spans="1:1">
      <c r="A96" s="5"/>
    </row>
    <row r="97" spans="1:1">
      <c r="A97" s="5"/>
    </row>
    <row r="98" spans="1:1" ht="34.5" customHeight="1"/>
    <row r="99" spans="1:1" ht="36.75" customHeight="1">
      <c r="A99" s="5"/>
    </row>
    <row r="100" spans="1:1" ht="19.5" customHeight="1">
      <c r="A100" s="5"/>
    </row>
    <row r="101" spans="1:1" ht="33" customHeight="1">
      <c r="A101" s="5"/>
    </row>
    <row r="102" spans="1:1" ht="42.75" customHeight="1">
      <c r="A102" s="5"/>
    </row>
    <row r="103" spans="1:1">
      <c r="A103" s="5"/>
    </row>
    <row r="104" spans="1:1">
      <c r="A104" s="5"/>
    </row>
    <row r="105" spans="1:1">
      <c r="A105" s="5"/>
    </row>
    <row r="106" spans="1:1" ht="68.25" customHeight="1"/>
  </sheetData>
  <autoFilter ref="B1:V4" xr:uid="{00000000-0009-0000-0000-00000D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4:J4"/>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6"/>
  <sheetViews>
    <sheetView workbookViewId="0">
      <selection activeCell="H1" sqref="H1"/>
    </sheetView>
  </sheetViews>
  <sheetFormatPr defaultRowHeight="13.5"/>
  <cols>
    <col min="1" max="1" width="23" customWidth="1"/>
    <col min="2" max="4" width="10.625" customWidth="1"/>
    <col min="5" max="5" width="19.25" customWidth="1"/>
    <col min="6" max="6" width="10.625" customWidth="1"/>
    <col min="7" max="7" width="15" customWidth="1"/>
  </cols>
  <sheetData>
    <row r="1" spans="1:8">
      <c r="H1" s="35" t="s">
        <v>312</v>
      </c>
    </row>
    <row r="2" spans="1:8">
      <c r="A2" t="s">
        <v>412</v>
      </c>
      <c r="D2" t="s">
        <v>366</v>
      </c>
    </row>
    <row r="4" spans="1:8">
      <c r="A4" s="233" t="s">
        <v>414</v>
      </c>
      <c r="B4" s="71" t="s">
        <v>10</v>
      </c>
      <c r="C4" s="235" t="s">
        <v>321</v>
      </c>
      <c r="D4" s="236"/>
      <c r="E4" s="235" t="s">
        <v>315</v>
      </c>
      <c r="F4" s="236"/>
    </row>
    <row r="5" spans="1:8">
      <c r="A5" s="234"/>
      <c r="B5" s="68" t="s">
        <v>712</v>
      </c>
      <c r="C5" s="68" t="s">
        <v>713</v>
      </c>
      <c r="D5" s="89" t="s">
        <v>322</v>
      </c>
      <c r="E5" s="68" t="s">
        <v>796</v>
      </c>
      <c r="F5" s="89" t="s">
        <v>323</v>
      </c>
      <c r="G5" s="73"/>
    </row>
    <row r="6" spans="1:8">
      <c r="A6" s="78" t="s">
        <v>413</v>
      </c>
      <c r="B6" s="59">
        <v>100.9</v>
      </c>
      <c r="C6" s="59">
        <v>95.8</v>
      </c>
      <c r="D6" s="67">
        <f>(B6-C6)/B6</f>
        <v>5.0545094152626445E-2</v>
      </c>
      <c r="E6" s="59">
        <v>115.6</v>
      </c>
      <c r="F6" s="28">
        <f>(B6-E6)/B6</f>
        <v>-0.14568880079286411</v>
      </c>
      <c r="G6" s="42"/>
    </row>
    <row r="7" spans="1:8">
      <c r="A7" s="78" t="s">
        <v>415</v>
      </c>
      <c r="B7" s="59">
        <v>201</v>
      </c>
      <c r="C7" s="59">
        <v>180.9</v>
      </c>
      <c r="D7" s="67">
        <f t="shared" ref="D7:D18" si="0">(B7-C7)/B7</f>
        <v>9.9999999999999978E-2</v>
      </c>
      <c r="E7" s="59">
        <v>218.5</v>
      </c>
      <c r="F7" s="28">
        <f t="shared" ref="F7:F18" si="1">(B7-E7)/B7</f>
        <v>-8.7064676616915429E-2</v>
      </c>
      <c r="G7" s="42"/>
    </row>
    <row r="8" spans="1:8">
      <c r="A8" s="78" t="s">
        <v>416</v>
      </c>
      <c r="B8" s="59">
        <v>193.7</v>
      </c>
      <c r="C8" s="59">
        <v>184</v>
      </c>
      <c r="D8" s="67">
        <f t="shared" si="0"/>
        <v>5.0077439339184251E-2</v>
      </c>
      <c r="E8" s="59">
        <v>234.1</v>
      </c>
      <c r="F8" s="28">
        <f t="shared" si="1"/>
        <v>-0.20856995353639654</v>
      </c>
      <c r="G8" s="42"/>
    </row>
    <row r="9" spans="1:8">
      <c r="A9" s="78" t="s">
        <v>417</v>
      </c>
      <c r="B9" s="59">
        <v>159.5</v>
      </c>
      <c r="C9" s="59">
        <v>151.5</v>
      </c>
      <c r="D9" s="67">
        <f t="shared" si="0"/>
        <v>5.0156739811912224E-2</v>
      </c>
      <c r="E9" s="59">
        <v>184.6</v>
      </c>
      <c r="F9" s="28">
        <f t="shared" si="1"/>
        <v>-0.15736677115987457</v>
      </c>
      <c r="G9" s="42"/>
    </row>
    <row r="10" spans="1:8">
      <c r="A10" s="78" t="s">
        <v>418</v>
      </c>
      <c r="B10" s="59">
        <v>249</v>
      </c>
      <c r="C10" s="59">
        <v>236.5</v>
      </c>
      <c r="D10" s="67">
        <f t="shared" si="0"/>
        <v>5.0200803212851405E-2</v>
      </c>
      <c r="E10" s="59">
        <v>287.89999999999998</v>
      </c>
      <c r="F10" s="28">
        <f t="shared" si="1"/>
        <v>-0.15622489959839347</v>
      </c>
      <c r="G10" s="42"/>
    </row>
    <row r="11" spans="1:8">
      <c r="A11" s="78" t="s">
        <v>419</v>
      </c>
      <c r="B11" s="59">
        <v>145.4</v>
      </c>
      <c r="C11" s="59">
        <v>138.1</v>
      </c>
      <c r="D11" s="67">
        <f t="shared" si="0"/>
        <v>5.0206327372764863E-2</v>
      </c>
      <c r="E11" s="59">
        <v>173.3</v>
      </c>
      <c r="F11" s="28">
        <f t="shared" si="1"/>
        <v>-0.19188445667125176</v>
      </c>
      <c r="G11" s="42"/>
    </row>
    <row r="12" spans="1:8">
      <c r="A12" s="78" t="s">
        <v>420</v>
      </c>
      <c r="B12" s="59">
        <v>274.3</v>
      </c>
      <c r="C12" s="59">
        <v>246.8</v>
      </c>
      <c r="D12" s="67">
        <f t="shared" si="0"/>
        <v>0.1002551950419249</v>
      </c>
      <c r="E12" s="59">
        <v>227</v>
      </c>
      <c r="F12" s="28">
        <f t="shared" si="1"/>
        <v>0.17243893547211087</v>
      </c>
      <c r="G12" s="42"/>
    </row>
    <row r="13" spans="1:8">
      <c r="A13" s="78" t="s">
        <v>421</v>
      </c>
      <c r="B13" s="59">
        <v>226.7</v>
      </c>
      <c r="C13" s="59">
        <v>215.3</v>
      </c>
      <c r="D13" s="67">
        <f t="shared" si="0"/>
        <v>5.0286722540802728E-2</v>
      </c>
      <c r="E13" s="59">
        <v>272.89999999999998</v>
      </c>
      <c r="F13" s="28">
        <f t="shared" si="1"/>
        <v>-0.20379355977062194</v>
      </c>
      <c r="G13" s="42"/>
    </row>
    <row r="14" spans="1:8">
      <c r="A14" s="78" t="s">
        <v>422</v>
      </c>
      <c r="B14" s="59">
        <v>237.3</v>
      </c>
      <c r="C14" s="59">
        <v>213.5</v>
      </c>
      <c r="D14" s="67">
        <f t="shared" si="0"/>
        <v>0.1002949852507375</v>
      </c>
      <c r="E14" s="59">
        <v>199.1</v>
      </c>
      <c r="F14" s="28">
        <f t="shared" si="1"/>
        <v>0.16097766540244424</v>
      </c>
      <c r="G14" s="42"/>
    </row>
    <row r="15" spans="1:8">
      <c r="A15" s="78" t="s">
        <v>423</v>
      </c>
      <c r="B15" s="59">
        <v>276.7</v>
      </c>
      <c r="C15" s="59">
        <v>262.8</v>
      </c>
      <c r="D15" s="67">
        <f t="shared" si="0"/>
        <v>5.0234911456450947E-2</v>
      </c>
      <c r="E15" s="59">
        <v>337.1</v>
      </c>
      <c r="F15" s="28">
        <f t="shared" si="1"/>
        <v>-0.21828695337911108</v>
      </c>
      <c r="G15" s="42"/>
    </row>
    <row r="16" spans="1:8">
      <c r="A16" s="78" t="s">
        <v>424</v>
      </c>
      <c r="B16" s="59">
        <v>259.60000000000002</v>
      </c>
      <c r="C16" s="59">
        <v>246.6</v>
      </c>
      <c r="D16" s="67">
        <f t="shared" si="0"/>
        <v>5.0077041602465434E-2</v>
      </c>
      <c r="E16" s="59">
        <v>220.3</v>
      </c>
      <c r="F16" s="28">
        <f t="shared" si="1"/>
        <v>0.151386748844376</v>
      </c>
      <c r="G16" s="42"/>
    </row>
    <row r="17" spans="1:9">
      <c r="A17" s="78" t="s">
        <v>425</v>
      </c>
      <c r="B17" s="59">
        <v>332</v>
      </c>
      <c r="C17" s="59">
        <v>315.39999999999998</v>
      </c>
      <c r="D17" s="67">
        <f t="shared" si="0"/>
        <v>5.0000000000000065E-2</v>
      </c>
      <c r="E17" s="59">
        <v>329.1</v>
      </c>
      <c r="F17" s="28">
        <f t="shared" si="1"/>
        <v>8.7349397590360759E-3</v>
      </c>
      <c r="G17" s="42"/>
    </row>
    <row r="18" spans="1:9">
      <c r="A18" s="78" t="s">
        <v>426</v>
      </c>
      <c r="B18" s="59">
        <v>204.3</v>
      </c>
      <c r="C18" s="59">
        <v>194</v>
      </c>
      <c r="D18" s="67">
        <f t="shared" si="0"/>
        <v>5.0416054821341219E-2</v>
      </c>
      <c r="E18" s="59">
        <v>258.7</v>
      </c>
      <c r="F18" s="28">
        <f t="shared" si="1"/>
        <v>-0.26627508565834546</v>
      </c>
      <c r="G18" s="42"/>
    </row>
    <row r="19" spans="1:9">
      <c r="A19" s="78" t="s">
        <v>427</v>
      </c>
      <c r="B19" s="59">
        <v>185.3</v>
      </c>
      <c r="C19" s="59">
        <v>176</v>
      </c>
      <c r="D19" s="67">
        <f t="shared" ref="D19:D22" si="2">(B19-C19)/B19</f>
        <v>5.0188882892606645E-2</v>
      </c>
      <c r="E19" s="59">
        <v>215.5</v>
      </c>
      <c r="F19" s="28">
        <f t="shared" ref="F19:F22" si="3">(B19-E19)/B19</f>
        <v>-0.16297895304910948</v>
      </c>
      <c r="G19" s="42"/>
    </row>
    <row r="20" spans="1:9">
      <c r="A20" s="78" t="s">
        <v>428</v>
      </c>
      <c r="B20" s="59">
        <v>205.9</v>
      </c>
      <c r="C20" s="59">
        <v>195.6</v>
      </c>
      <c r="D20" s="67">
        <f t="shared" si="2"/>
        <v>5.0024283632831526E-2</v>
      </c>
      <c r="E20" s="59">
        <v>247.4</v>
      </c>
      <c r="F20" s="28">
        <f t="shared" si="3"/>
        <v>-0.20155415250121417</v>
      </c>
      <c r="G20" s="42"/>
    </row>
    <row r="21" spans="1:9">
      <c r="A21" s="78" t="s">
        <v>429</v>
      </c>
      <c r="B21" s="59">
        <v>227.7</v>
      </c>
      <c r="C21" s="59">
        <v>216.3</v>
      </c>
      <c r="D21" s="67">
        <f t="shared" si="2"/>
        <v>5.0065876152832575E-2</v>
      </c>
      <c r="E21" s="59">
        <v>262.60000000000002</v>
      </c>
      <c r="F21" s="28">
        <f t="shared" si="3"/>
        <v>-0.15327184892402299</v>
      </c>
      <c r="G21" s="42"/>
    </row>
    <row r="22" spans="1:9">
      <c r="A22" s="56" t="s">
        <v>310</v>
      </c>
      <c r="B22" s="59">
        <f>SUM(B6:B21)</f>
        <v>3479.3</v>
      </c>
      <c r="C22" s="59">
        <f>SUM(C6:C21)</f>
        <v>3269.1000000000004</v>
      </c>
      <c r="D22" s="67">
        <f t="shared" si="2"/>
        <v>6.0414451182709113E-2</v>
      </c>
      <c r="E22" s="59">
        <f>SUM(E6:E21)</f>
        <v>3783.7</v>
      </c>
      <c r="F22" s="28">
        <f t="shared" si="3"/>
        <v>-8.7488862702267592E-2</v>
      </c>
      <c r="G22" s="44"/>
    </row>
    <row r="25" spans="1:9">
      <c r="A25" s="227" t="s">
        <v>734</v>
      </c>
      <c r="B25" s="228"/>
      <c r="C25" s="228"/>
      <c r="D25" s="228"/>
      <c r="E25" s="228"/>
      <c r="F25" s="228"/>
      <c r="G25" s="228"/>
      <c r="H25" s="228"/>
      <c r="I25" s="229"/>
    </row>
    <row r="26" spans="1:9" ht="75.599999999999994" customHeight="1">
      <c r="A26" s="230" t="s">
        <v>655</v>
      </c>
      <c r="B26" s="231"/>
      <c r="C26" s="231"/>
      <c r="D26" s="231"/>
      <c r="E26" s="231"/>
      <c r="F26" s="231"/>
      <c r="G26" s="231"/>
      <c r="H26" s="231"/>
      <c r="I26" s="232"/>
    </row>
  </sheetData>
  <mergeCells count="5">
    <mergeCell ref="A25:I25"/>
    <mergeCell ref="A26:I26"/>
    <mergeCell ref="A4:A5"/>
    <mergeCell ref="C4:D4"/>
    <mergeCell ref="E4:F4"/>
  </mergeCells>
  <phoneticPr fontId="2"/>
  <hyperlinks>
    <hyperlink ref="H1" location="一覧表!V86" display="戻る" xr:uid="{00000000-0004-0000-16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ignoredErrors>
    <ignoredError sqref="D2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pageSetUpPr fitToPage="1"/>
  </sheetPr>
  <dimension ref="A1:C15"/>
  <sheetViews>
    <sheetView zoomScale="85" zoomScaleNormal="85" workbookViewId="0">
      <selection activeCell="C1" sqref="C1"/>
    </sheetView>
  </sheetViews>
  <sheetFormatPr defaultRowHeight="13.5"/>
  <cols>
    <col min="1" max="1" width="23.75" customWidth="1"/>
    <col min="2" max="2" width="67.5" customWidth="1"/>
  </cols>
  <sheetData>
    <row r="1" spans="1:3">
      <c r="A1" t="s">
        <v>883</v>
      </c>
      <c r="C1" s="35" t="s">
        <v>312</v>
      </c>
    </row>
    <row r="2" spans="1:3">
      <c r="C2" s="35"/>
    </row>
    <row r="3" spans="1:3">
      <c r="B3" t="s">
        <v>631</v>
      </c>
    </row>
    <row r="4" spans="1:3" ht="48" customHeight="1">
      <c r="A4" s="49" t="s">
        <v>336</v>
      </c>
      <c r="B4" s="49" t="s">
        <v>843</v>
      </c>
    </row>
    <row r="5" spans="1:3" ht="83.45" customHeight="1">
      <c r="A5" s="49" t="s">
        <v>337</v>
      </c>
      <c r="B5" s="49" t="s">
        <v>844</v>
      </c>
    </row>
    <row r="6" spans="1:3" ht="49.15" customHeight="1">
      <c r="A6" s="49" t="s">
        <v>338</v>
      </c>
      <c r="B6" s="49" t="s">
        <v>845</v>
      </c>
    </row>
    <row r="7" spans="1:3" ht="48.6" customHeight="1">
      <c r="A7" s="49" t="s">
        <v>339</v>
      </c>
      <c r="B7" s="49" t="s">
        <v>846</v>
      </c>
    </row>
    <row r="8" spans="1:3" ht="36" customHeight="1">
      <c r="A8" s="49" t="s">
        <v>340</v>
      </c>
      <c r="B8" s="102" t="s">
        <v>835</v>
      </c>
    </row>
    <row r="9" spans="1:3" ht="48" customHeight="1">
      <c r="A9" s="49" t="s">
        <v>341</v>
      </c>
      <c r="B9" s="102" t="s">
        <v>837</v>
      </c>
    </row>
    <row r="10" spans="1:3" ht="48" customHeight="1">
      <c r="A10" s="49" t="s">
        <v>342</v>
      </c>
      <c r="B10" s="102" t="s">
        <v>836</v>
      </c>
    </row>
    <row r="11" spans="1:3" ht="46.15" customHeight="1">
      <c r="A11" s="49" t="s">
        <v>343</v>
      </c>
      <c r="B11" s="49" t="s">
        <v>838</v>
      </c>
    </row>
    <row r="12" spans="1:3" ht="40.9" customHeight="1">
      <c r="A12" s="49" t="s">
        <v>344</v>
      </c>
      <c r="B12" s="49" t="s">
        <v>839</v>
      </c>
    </row>
    <row r="13" spans="1:3" ht="65.45" customHeight="1">
      <c r="A13" s="49" t="s">
        <v>345</v>
      </c>
      <c r="B13" s="49" t="s">
        <v>840</v>
      </c>
    </row>
    <row r="14" spans="1:3" ht="36" customHeight="1">
      <c r="A14" s="49" t="s">
        <v>346</v>
      </c>
      <c r="B14" s="49" t="s">
        <v>841</v>
      </c>
    </row>
    <row r="15" spans="1:3" ht="55.9" customHeight="1">
      <c r="A15" s="49" t="s">
        <v>347</v>
      </c>
      <c r="B15" s="102" t="s">
        <v>842</v>
      </c>
    </row>
  </sheetData>
  <phoneticPr fontId="2"/>
  <hyperlinks>
    <hyperlink ref="C1" location="一覧表!V97" display="戻る" xr:uid="{00000000-0004-0000-1500-000000000000}"/>
  </hyperlinks>
  <printOptions horizontalCentered="1" verticalCentered="1"/>
  <pageMargins left="0.74803149606299213" right="0.74803149606299213" top="0.74803149606299213" bottom="0.51181102362204722" header="0.51181102362204722" footer="0.31496062992125984"/>
  <pageSetup paperSize="9" scale="8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3"/>
  <sheetViews>
    <sheetView workbookViewId="0">
      <selection activeCell="I1" sqref="I1"/>
    </sheetView>
  </sheetViews>
  <sheetFormatPr defaultRowHeight="13.5"/>
  <cols>
    <col min="1" max="1" width="5" style="14" customWidth="1"/>
    <col min="2" max="7" width="9.375" customWidth="1"/>
    <col min="8" max="8" width="14.5" customWidth="1"/>
    <col min="9" max="9" width="19" customWidth="1"/>
  </cols>
  <sheetData>
    <row r="1" spans="1:9">
      <c r="I1" s="35" t="s">
        <v>312</v>
      </c>
    </row>
    <row r="2" spans="1:9">
      <c r="I2" s="35"/>
    </row>
    <row r="3" spans="1:9">
      <c r="A3" s="14" t="s">
        <v>829</v>
      </c>
    </row>
    <row r="5" spans="1:9">
      <c r="I5" s="1" t="s">
        <v>333</v>
      </c>
    </row>
    <row r="6" spans="1:9" ht="16.899999999999999" customHeight="1">
      <c r="B6" s="238" t="s">
        <v>334</v>
      </c>
      <c r="C6" s="238"/>
      <c r="D6" s="238"/>
      <c r="E6" s="238"/>
      <c r="F6" s="238"/>
      <c r="G6" s="238"/>
      <c r="H6" s="37" t="s">
        <v>335</v>
      </c>
      <c r="I6" s="46" t="s">
        <v>828</v>
      </c>
    </row>
    <row r="7" spans="1:9" ht="16.899999999999999" customHeight="1">
      <c r="B7" s="239" t="s">
        <v>725</v>
      </c>
      <c r="C7" s="231"/>
      <c r="D7" s="231"/>
      <c r="E7" s="231"/>
      <c r="F7" s="231"/>
      <c r="G7" s="232"/>
      <c r="H7" s="77" t="s">
        <v>730</v>
      </c>
      <c r="I7" s="41">
        <v>22</v>
      </c>
    </row>
    <row r="8" spans="1:9" ht="16.899999999999999" customHeight="1">
      <c r="B8" s="239" t="s">
        <v>726</v>
      </c>
      <c r="C8" s="231"/>
      <c r="D8" s="231"/>
      <c r="E8" s="231"/>
      <c r="F8" s="231"/>
      <c r="G8" s="232"/>
      <c r="H8" s="77" t="s">
        <v>731</v>
      </c>
      <c r="I8" s="41">
        <v>66</v>
      </c>
    </row>
    <row r="9" spans="1:9" ht="16.5" customHeight="1">
      <c r="A9" s="47"/>
      <c r="B9" s="237" t="s">
        <v>822</v>
      </c>
      <c r="C9" s="237"/>
      <c r="D9" s="237"/>
      <c r="E9" s="237"/>
      <c r="F9" s="237"/>
      <c r="G9" s="237"/>
      <c r="H9" s="77" t="s">
        <v>804</v>
      </c>
      <c r="I9" s="41">
        <v>9</v>
      </c>
    </row>
    <row r="10" spans="1:9" ht="16.899999999999999" customHeight="1">
      <c r="B10" s="141" t="s">
        <v>805</v>
      </c>
      <c r="C10" s="139"/>
      <c r="D10" s="139"/>
      <c r="E10" s="139"/>
      <c r="F10" s="139"/>
      <c r="G10" s="140"/>
      <c r="H10" s="77" t="s">
        <v>806</v>
      </c>
      <c r="I10" s="41">
        <v>442</v>
      </c>
    </row>
    <row r="11" spans="1:9" ht="16.899999999999999" customHeight="1">
      <c r="B11" s="141" t="s">
        <v>807</v>
      </c>
      <c r="C11" s="139"/>
      <c r="D11" s="139"/>
      <c r="E11" s="139"/>
      <c r="F11" s="139"/>
      <c r="G11" s="140"/>
      <c r="H11" s="77" t="s">
        <v>806</v>
      </c>
      <c r="I11" s="41">
        <v>246</v>
      </c>
    </row>
    <row r="12" spans="1:9" ht="16.899999999999999" customHeight="1">
      <c r="B12" s="141" t="s">
        <v>808</v>
      </c>
      <c r="C12" s="139"/>
      <c r="D12" s="139"/>
      <c r="E12" s="139"/>
      <c r="F12" s="139"/>
      <c r="G12" s="140"/>
      <c r="H12" s="77" t="s">
        <v>806</v>
      </c>
      <c r="I12" s="41">
        <v>682</v>
      </c>
    </row>
    <row r="13" spans="1:9" ht="16.5" customHeight="1">
      <c r="A13" s="47"/>
      <c r="B13" s="237" t="s">
        <v>809</v>
      </c>
      <c r="C13" s="237"/>
      <c r="D13" s="237"/>
      <c r="E13" s="237"/>
      <c r="F13" s="237"/>
      <c r="G13" s="237"/>
      <c r="H13" s="77" t="s">
        <v>806</v>
      </c>
      <c r="I13" s="41">
        <v>84</v>
      </c>
    </row>
    <row r="14" spans="1:9" ht="16.899999999999999" customHeight="1">
      <c r="B14" s="237" t="s">
        <v>810</v>
      </c>
      <c r="C14" s="237"/>
      <c r="D14" s="237"/>
      <c r="E14" s="237"/>
      <c r="F14" s="237"/>
      <c r="G14" s="237"/>
      <c r="H14" s="77" t="s">
        <v>806</v>
      </c>
      <c r="I14" s="41">
        <v>20</v>
      </c>
    </row>
    <row r="15" spans="1:9" ht="16.899999999999999" customHeight="1">
      <c r="B15" s="239" t="s">
        <v>811</v>
      </c>
      <c r="C15" s="231"/>
      <c r="D15" s="231"/>
      <c r="E15" s="231"/>
      <c r="F15" s="231"/>
      <c r="G15" s="232"/>
      <c r="H15" s="77" t="s">
        <v>806</v>
      </c>
      <c r="I15" s="41">
        <v>21</v>
      </c>
    </row>
    <row r="16" spans="1:9" ht="16.899999999999999" customHeight="1">
      <c r="B16" s="239" t="s">
        <v>812</v>
      </c>
      <c r="C16" s="231"/>
      <c r="D16" s="231"/>
      <c r="E16" s="231"/>
      <c r="F16" s="231"/>
      <c r="G16" s="232"/>
      <c r="H16" s="77" t="s">
        <v>806</v>
      </c>
      <c r="I16" s="41">
        <v>62</v>
      </c>
    </row>
    <row r="17" spans="2:9" ht="16.899999999999999" customHeight="1">
      <c r="B17" s="239" t="s">
        <v>813</v>
      </c>
      <c r="C17" s="231"/>
      <c r="D17" s="231"/>
      <c r="E17" s="231"/>
      <c r="F17" s="231"/>
      <c r="G17" s="232"/>
      <c r="H17" s="77" t="s">
        <v>806</v>
      </c>
      <c r="I17" s="41">
        <v>23</v>
      </c>
    </row>
    <row r="18" spans="2:9" ht="16.899999999999999" customHeight="1">
      <c r="B18" s="239" t="s">
        <v>814</v>
      </c>
      <c r="C18" s="231"/>
      <c r="D18" s="231"/>
      <c r="E18" s="231"/>
      <c r="F18" s="231"/>
      <c r="G18" s="232"/>
      <c r="H18" s="77" t="s">
        <v>806</v>
      </c>
      <c r="I18" s="41">
        <v>26</v>
      </c>
    </row>
    <row r="19" spans="2:9" ht="16.899999999999999" customHeight="1">
      <c r="B19" s="237" t="s">
        <v>815</v>
      </c>
      <c r="C19" s="237"/>
      <c r="D19" s="237"/>
      <c r="E19" s="237"/>
      <c r="F19" s="237"/>
      <c r="G19" s="237"/>
      <c r="H19" s="77" t="s">
        <v>806</v>
      </c>
      <c r="I19" s="41">
        <v>38</v>
      </c>
    </row>
    <row r="20" spans="2:9" ht="16.899999999999999" customHeight="1">
      <c r="B20" s="237" t="s">
        <v>816</v>
      </c>
      <c r="C20" s="237"/>
      <c r="D20" s="237"/>
      <c r="E20" s="237"/>
      <c r="F20" s="237"/>
      <c r="G20" s="237"/>
      <c r="H20" s="77" t="s">
        <v>806</v>
      </c>
      <c r="I20" s="41">
        <v>28</v>
      </c>
    </row>
    <row r="21" spans="2:9" ht="16.899999999999999" customHeight="1">
      <c r="B21" s="239" t="s">
        <v>817</v>
      </c>
      <c r="C21" s="231"/>
      <c r="D21" s="231"/>
      <c r="E21" s="231"/>
      <c r="F21" s="231"/>
      <c r="G21" s="232"/>
      <c r="H21" s="77" t="s">
        <v>806</v>
      </c>
      <c r="I21" s="41">
        <v>16</v>
      </c>
    </row>
    <row r="22" spans="2:9" ht="16.899999999999999" customHeight="1">
      <c r="B22" s="237" t="s">
        <v>728</v>
      </c>
      <c r="C22" s="237"/>
      <c r="D22" s="237"/>
      <c r="E22" s="237"/>
      <c r="F22" s="237"/>
      <c r="G22" s="237"/>
      <c r="H22" s="77" t="s">
        <v>806</v>
      </c>
      <c r="I22" s="41">
        <v>7</v>
      </c>
    </row>
    <row r="23" spans="2:9" ht="16.899999999999999" customHeight="1">
      <c r="B23" s="237" t="s">
        <v>729</v>
      </c>
      <c r="C23" s="237"/>
      <c r="D23" s="237"/>
      <c r="E23" s="237"/>
      <c r="F23" s="237"/>
      <c r="G23" s="237"/>
      <c r="H23" s="77" t="s">
        <v>806</v>
      </c>
      <c r="I23" s="41">
        <v>8</v>
      </c>
    </row>
    <row r="24" spans="2:9" ht="16.899999999999999" customHeight="1">
      <c r="B24" s="141" t="s">
        <v>818</v>
      </c>
      <c r="C24" s="139"/>
      <c r="D24" s="139"/>
      <c r="E24" s="139"/>
      <c r="F24" s="139"/>
      <c r="G24" s="140"/>
      <c r="H24" s="77" t="s">
        <v>806</v>
      </c>
      <c r="I24" s="41">
        <v>674</v>
      </c>
    </row>
    <row r="25" spans="2:9" ht="16.899999999999999" customHeight="1">
      <c r="B25" s="239" t="s">
        <v>723</v>
      </c>
      <c r="C25" s="231"/>
      <c r="D25" s="231"/>
      <c r="E25" s="231"/>
      <c r="F25" s="231"/>
      <c r="G25" s="232"/>
      <c r="H25" s="77" t="s">
        <v>806</v>
      </c>
      <c r="I25" s="41">
        <v>4</v>
      </c>
    </row>
    <row r="26" spans="2:9" ht="16.899999999999999" customHeight="1">
      <c r="B26" s="237" t="s">
        <v>724</v>
      </c>
      <c r="C26" s="237"/>
      <c r="D26" s="237"/>
      <c r="E26" s="237"/>
      <c r="F26" s="237"/>
      <c r="G26" s="237"/>
      <c r="H26" s="77" t="s">
        <v>806</v>
      </c>
      <c r="I26" s="41">
        <v>36</v>
      </c>
    </row>
    <row r="27" spans="2:9" ht="16.899999999999999" customHeight="1">
      <c r="B27" s="237" t="s">
        <v>727</v>
      </c>
      <c r="C27" s="237"/>
      <c r="D27" s="237"/>
      <c r="E27" s="237"/>
      <c r="F27" s="237"/>
      <c r="G27" s="237"/>
      <c r="H27" s="77" t="s">
        <v>806</v>
      </c>
      <c r="I27" s="41">
        <v>5</v>
      </c>
    </row>
    <row r="28" spans="2:9" ht="16.899999999999999" customHeight="1">
      <c r="B28" s="237" t="s">
        <v>819</v>
      </c>
      <c r="C28" s="237"/>
      <c r="D28" s="237"/>
      <c r="E28" s="237"/>
      <c r="F28" s="237"/>
      <c r="G28" s="237"/>
      <c r="H28" s="77" t="s">
        <v>806</v>
      </c>
      <c r="I28" s="41">
        <v>82</v>
      </c>
    </row>
    <row r="29" spans="2:9" ht="16.899999999999999" customHeight="1">
      <c r="B29" s="237" t="s">
        <v>820</v>
      </c>
      <c r="C29" s="237"/>
      <c r="D29" s="237"/>
      <c r="E29" s="237"/>
      <c r="F29" s="237"/>
      <c r="G29" s="237"/>
      <c r="H29" s="77" t="s">
        <v>827</v>
      </c>
      <c r="I29" s="41">
        <v>29</v>
      </c>
    </row>
    <row r="30" spans="2:9" ht="16.899999999999999" customHeight="1">
      <c r="B30" s="237" t="s">
        <v>821</v>
      </c>
      <c r="C30" s="237"/>
      <c r="D30" s="237"/>
      <c r="E30" s="237"/>
      <c r="F30" s="237"/>
      <c r="G30" s="237"/>
      <c r="H30" s="77" t="s">
        <v>826</v>
      </c>
      <c r="I30" s="41">
        <v>4</v>
      </c>
    </row>
    <row r="31" spans="2:9" ht="16.899999999999999" customHeight="1">
      <c r="B31" s="239" t="s">
        <v>823</v>
      </c>
      <c r="C31" s="231"/>
      <c r="D31" s="231"/>
      <c r="E31" s="231"/>
      <c r="F31" s="231"/>
      <c r="G31" s="232"/>
      <c r="H31" s="77" t="s">
        <v>826</v>
      </c>
      <c r="I31" s="41">
        <v>39</v>
      </c>
    </row>
    <row r="32" spans="2:9" ht="16.899999999999999" customHeight="1">
      <c r="B32" s="239" t="s">
        <v>824</v>
      </c>
      <c r="C32" s="231"/>
      <c r="D32" s="231"/>
      <c r="E32" s="231"/>
      <c r="F32" s="231"/>
      <c r="G32" s="232"/>
      <c r="H32" s="77" t="s">
        <v>825</v>
      </c>
      <c r="I32" s="41">
        <v>142</v>
      </c>
    </row>
    <row r="33" spans="2:9">
      <c r="B33" s="238" t="s">
        <v>310</v>
      </c>
      <c r="C33" s="238"/>
      <c r="D33" s="238"/>
      <c r="E33" s="238"/>
      <c r="F33" s="238"/>
      <c r="G33" s="238"/>
      <c r="H33" s="238"/>
      <c r="I33" s="41">
        <v>2817</v>
      </c>
    </row>
  </sheetData>
  <mergeCells count="24">
    <mergeCell ref="B33:H33"/>
    <mergeCell ref="B14:G14"/>
    <mergeCell ref="B15:G15"/>
    <mergeCell ref="B16:G16"/>
    <mergeCell ref="B17:G17"/>
    <mergeCell ref="B18:G18"/>
    <mergeCell ref="B20:G20"/>
    <mergeCell ref="B21:G21"/>
    <mergeCell ref="B22:G22"/>
    <mergeCell ref="B23:G23"/>
    <mergeCell ref="B25:G25"/>
    <mergeCell ref="B31:G31"/>
    <mergeCell ref="B32:G32"/>
    <mergeCell ref="B26:G26"/>
    <mergeCell ref="B27:G27"/>
    <mergeCell ref="B28:G28"/>
    <mergeCell ref="B29:G29"/>
    <mergeCell ref="B30:G30"/>
    <mergeCell ref="B6:G6"/>
    <mergeCell ref="B7:G7"/>
    <mergeCell ref="B8:G8"/>
    <mergeCell ref="B9:G9"/>
    <mergeCell ref="B13:G13"/>
    <mergeCell ref="B19:G19"/>
  </mergeCells>
  <phoneticPr fontId="2"/>
  <hyperlinks>
    <hyperlink ref="I1" location="一覧表!V67" display="戻る" xr:uid="{00000000-0004-0000-1300-000000000000}"/>
  </hyperlinks>
  <printOptions horizontalCentered="1" verticalCentered="1"/>
  <pageMargins left="0.59055118110236227" right="0.3937007874015748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1"/>
  <sheetViews>
    <sheetView workbookViewId="0">
      <selection activeCell="H1" sqref="H1"/>
    </sheetView>
  </sheetViews>
  <sheetFormatPr defaultRowHeight="13.5"/>
  <cols>
    <col min="1" max="1" width="12.625" customWidth="1"/>
    <col min="2" max="7" width="11.125" customWidth="1"/>
  </cols>
  <sheetData>
    <row r="1" spans="1:8">
      <c r="H1" s="35" t="s">
        <v>312</v>
      </c>
    </row>
    <row r="2" spans="1:8">
      <c r="A2" t="s">
        <v>313</v>
      </c>
      <c r="D2" t="s">
        <v>472</v>
      </c>
    </row>
    <row r="4" spans="1:8" s="1" customFormat="1" ht="15" customHeight="1">
      <c r="A4" s="233"/>
      <c r="B4" s="36" t="s">
        <v>10</v>
      </c>
      <c r="C4" s="235" t="s">
        <v>11</v>
      </c>
      <c r="D4" s="236"/>
      <c r="E4" s="235" t="s">
        <v>315</v>
      </c>
      <c r="F4" s="236"/>
      <c r="G4" s="233" t="s">
        <v>317</v>
      </c>
    </row>
    <row r="5" spans="1:8" s="1" customFormat="1" ht="15" customHeight="1">
      <c r="A5" s="234"/>
      <c r="B5" s="111" t="s">
        <v>630</v>
      </c>
      <c r="C5" s="90" t="s">
        <v>713</v>
      </c>
      <c r="D5" s="90" t="s">
        <v>314</v>
      </c>
      <c r="E5" s="90" t="s">
        <v>789</v>
      </c>
      <c r="F5" s="90" t="s">
        <v>316</v>
      </c>
      <c r="G5" s="234"/>
    </row>
    <row r="6" spans="1:8" ht="15" customHeight="1">
      <c r="A6" s="37" t="s">
        <v>112</v>
      </c>
      <c r="B6" s="37">
        <v>0.51400000000000001</v>
      </c>
      <c r="C6" s="50">
        <v>0.49859999999999999</v>
      </c>
      <c r="D6" s="39">
        <f>+(B6-C6)/B6</f>
        <v>2.996108949416347E-2</v>
      </c>
      <c r="E6" s="50">
        <v>0.57799999999999996</v>
      </c>
      <c r="F6" s="39">
        <f>+(B6-E6)/B6</f>
        <v>-0.12451361867704269</v>
      </c>
      <c r="G6" s="90" t="s">
        <v>318</v>
      </c>
    </row>
    <row r="7" spans="1:8" ht="15" customHeight="1">
      <c r="A7" s="37" t="s">
        <v>319</v>
      </c>
      <c r="B7" s="37">
        <v>0.74109999999999998</v>
      </c>
      <c r="C7" s="37">
        <v>0.71889999999999998</v>
      </c>
      <c r="D7" s="39">
        <f>+(B7-C7)/B7</f>
        <v>2.9955471596275804E-2</v>
      </c>
      <c r="E7" s="37">
        <v>0.87880000000000003</v>
      </c>
      <c r="F7" s="39">
        <f>+(B7-E7)/B7</f>
        <v>-0.18580488463095404</v>
      </c>
      <c r="G7" s="90" t="s">
        <v>318</v>
      </c>
    </row>
    <row r="8" spans="1:8" ht="15" customHeight="1">
      <c r="A8" s="56" t="s">
        <v>377</v>
      </c>
      <c r="B8" s="37">
        <f>SUM(B6:B7)</f>
        <v>1.2551000000000001</v>
      </c>
      <c r="C8" s="37">
        <f t="shared" ref="C8:E8" si="0">SUM(C6:C7)</f>
        <v>1.2175</v>
      </c>
      <c r="D8" s="39">
        <f>+(B8-C8)/B8</f>
        <v>2.9957772289060693E-2</v>
      </c>
      <c r="E8" s="50">
        <f t="shared" si="0"/>
        <v>1.4567999999999999</v>
      </c>
      <c r="F8" s="39">
        <f>+(B8-E8)/B8</f>
        <v>-0.16070432634849793</v>
      </c>
      <c r="G8" s="90" t="s">
        <v>318</v>
      </c>
    </row>
    <row r="9" spans="1:8" ht="15" customHeight="1">
      <c r="A9" s="88"/>
      <c r="B9" s="44" t="s">
        <v>467</v>
      </c>
      <c r="C9" s="44"/>
      <c r="D9" s="52"/>
      <c r="E9" s="44"/>
      <c r="F9" s="52"/>
      <c r="G9" s="44"/>
    </row>
    <row r="11" spans="1:8">
      <c r="A11" t="s">
        <v>320</v>
      </c>
      <c r="C11" t="s">
        <v>473</v>
      </c>
    </row>
    <row r="13" spans="1:8">
      <c r="A13" s="233"/>
      <c r="B13" s="36" t="s">
        <v>10</v>
      </c>
      <c r="C13" s="235" t="s">
        <v>321</v>
      </c>
      <c r="D13" s="236"/>
      <c r="E13" s="235" t="s">
        <v>315</v>
      </c>
      <c r="F13" s="236"/>
      <c r="G13" s="40"/>
    </row>
    <row r="14" spans="1:8">
      <c r="A14" s="234"/>
      <c r="B14" s="111" t="s">
        <v>630</v>
      </c>
      <c r="C14" s="111" t="s">
        <v>713</v>
      </c>
      <c r="D14" s="111" t="s">
        <v>314</v>
      </c>
      <c r="E14" s="111" t="s">
        <v>789</v>
      </c>
      <c r="F14" s="111" t="s">
        <v>316</v>
      </c>
      <c r="G14" s="40"/>
    </row>
    <row r="15" spans="1:8">
      <c r="A15" s="37" t="s">
        <v>112</v>
      </c>
      <c r="B15" s="41">
        <v>1760</v>
      </c>
      <c r="C15" s="41">
        <v>1707</v>
      </c>
      <c r="D15" s="39">
        <f>+(B15-C15)/B15</f>
        <v>3.0113636363636363E-2</v>
      </c>
      <c r="E15" s="41">
        <v>1470</v>
      </c>
      <c r="F15" s="39">
        <f>+(B15-E15)/B15</f>
        <v>0.16477272727272727</v>
      </c>
      <c r="G15" s="42"/>
    </row>
    <row r="16" spans="1:8">
      <c r="A16" s="37" t="s">
        <v>319</v>
      </c>
      <c r="B16" s="41">
        <v>544</v>
      </c>
      <c r="C16" s="41">
        <v>528</v>
      </c>
      <c r="D16" s="39">
        <f>+(B16-C16)/B16</f>
        <v>2.9411764705882353E-2</v>
      </c>
      <c r="E16" s="41">
        <v>406</v>
      </c>
      <c r="F16" s="39">
        <f>+(B16-E16)/B16</f>
        <v>0.25367647058823528</v>
      </c>
      <c r="G16" s="42"/>
    </row>
    <row r="17" spans="1:9">
      <c r="A17" s="56" t="s">
        <v>377</v>
      </c>
      <c r="B17" s="41">
        <f>SUM(B15:B16)</f>
        <v>2304</v>
      </c>
      <c r="C17" s="41">
        <f>SUM(C15:C16)</f>
        <v>2235</v>
      </c>
      <c r="D17" s="39">
        <f>+(B17-C17)/B17</f>
        <v>2.9947916666666668E-2</v>
      </c>
      <c r="E17" s="41">
        <f>SUM(E15:E16)</f>
        <v>1876</v>
      </c>
      <c r="F17" s="39">
        <f>+(B17-E17)/B17</f>
        <v>0.1857638888888889</v>
      </c>
      <c r="G17" s="44"/>
    </row>
    <row r="18" spans="1:9">
      <c r="A18" s="48"/>
      <c r="D18" s="60"/>
    </row>
    <row r="20" spans="1:9">
      <c r="A20" s="227" t="s">
        <v>734</v>
      </c>
      <c r="B20" s="228"/>
      <c r="C20" s="228"/>
      <c r="D20" s="228"/>
      <c r="E20" s="228"/>
      <c r="F20" s="228"/>
      <c r="G20" s="229"/>
      <c r="H20" s="83"/>
      <c r="I20" s="84"/>
    </row>
    <row r="21" spans="1:9" ht="234" customHeight="1">
      <c r="A21" s="230" t="s">
        <v>790</v>
      </c>
      <c r="B21" s="240"/>
      <c r="C21" s="240"/>
      <c r="D21" s="240"/>
      <c r="E21" s="240"/>
      <c r="F21" s="240"/>
      <c r="G21" s="241"/>
      <c r="H21" s="85"/>
      <c r="I21" s="86"/>
    </row>
  </sheetData>
  <mergeCells count="9">
    <mergeCell ref="A21:G21"/>
    <mergeCell ref="A20:G20"/>
    <mergeCell ref="G4:G5"/>
    <mergeCell ref="A4:A5"/>
    <mergeCell ref="A13:A14"/>
    <mergeCell ref="C13:D13"/>
    <mergeCell ref="E13:F13"/>
    <mergeCell ref="E4:F4"/>
    <mergeCell ref="C4:D4"/>
  </mergeCells>
  <phoneticPr fontId="2"/>
  <hyperlinks>
    <hyperlink ref="H1" location="一覧表!V11" display="戻る" xr:uid="{00000000-0004-0000-0E00-000000000000}"/>
  </hyperlinks>
  <printOptions horizontalCentered="1" verticalCentered="1"/>
  <pageMargins left="0.74803149606299213" right="0.74803149606299213" top="0.74803149606299213" bottom="0.74803149606299213" header="0.51181102362204722" footer="0.51181102362204722"/>
  <pageSetup paperSize="9" orientation="landscape" r:id="rId1"/>
  <headerFooter alignWithMargins="0"/>
  <ignoredErrors>
    <ignoredError sqref="D8 F8 D17"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1"/>
  <sheetViews>
    <sheetView workbookViewId="0">
      <selection activeCell="H1" sqref="H1"/>
    </sheetView>
  </sheetViews>
  <sheetFormatPr defaultRowHeight="13.5"/>
  <cols>
    <col min="1" max="1" width="21.875" customWidth="1"/>
    <col min="2" max="7" width="11.625" customWidth="1"/>
  </cols>
  <sheetData>
    <row r="1" spans="1:8">
      <c r="H1" s="35" t="s">
        <v>312</v>
      </c>
    </row>
    <row r="2" spans="1:8">
      <c r="A2" t="s">
        <v>687</v>
      </c>
    </row>
    <row r="4" spans="1:8">
      <c r="A4" t="s">
        <v>367</v>
      </c>
      <c r="B4" t="s">
        <v>368</v>
      </c>
    </row>
    <row r="5" spans="1:8">
      <c r="A5" t="s">
        <v>381</v>
      </c>
    </row>
    <row r="6" spans="1:8" s="1" customFormat="1" ht="15" customHeight="1">
      <c r="A6" s="233"/>
      <c r="B6" s="53" t="s">
        <v>10</v>
      </c>
      <c r="C6" s="235" t="s">
        <v>11</v>
      </c>
      <c r="D6" s="236"/>
      <c r="E6" s="235" t="s">
        <v>315</v>
      </c>
      <c r="F6" s="236"/>
      <c r="G6" s="233" t="s">
        <v>317</v>
      </c>
    </row>
    <row r="7" spans="1:8" s="1" customFormat="1" ht="15" customHeight="1">
      <c r="A7" s="234"/>
      <c r="B7" s="111" t="s">
        <v>630</v>
      </c>
      <c r="C7" s="74" t="s">
        <v>713</v>
      </c>
      <c r="D7" s="81" t="s">
        <v>314</v>
      </c>
      <c r="E7" s="74" t="s">
        <v>832</v>
      </c>
      <c r="F7" s="81" t="s">
        <v>316</v>
      </c>
      <c r="G7" s="234"/>
    </row>
    <row r="8" spans="1:8" ht="15" customHeight="1">
      <c r="A8" s="37" t="s">
        <v>364</v>
      </c>
      <c r="B8" s="62">
        <v>0.71</v>
      </c>
      <c r="C8" s="62">
        <v>0.71</v>
      </c>
      <c r="D8" s="92" t="s">
        <v>551</v>
      </c>
      <c r="E8" s="62">
        <v>0.7</v>
      </c>
      <c r="F8" s="39">
        <f>+(B8-E8)/B8</f>
        <v>1.4084507042253534E-2</v>
      </c>
      <c r="G8" s="82" t="s">
        <v>369</v>
      </c>
    </row>
    <row r="9" spans="1:8" ht="15" customHeight="1">
      <c r="A9" s="37" t="s">
        <v>365</v>
      </c>
      <c r="B9" s="62">
        <v>0.71</v>
      </c>
      <c r="C9" s="62">
        <v>0.71</v>
      </c>
      <c r="D9" s="92" t="s">
        <v>551</v>
      </c>
      <c r="E9" s="62">
        <v>0.7</v>
      </c>
      <c r="F9" s="39">
        <f>+(B9-E9)/B9</f>
        <v>1.4084507042253534E-2</v>
      </c>
      <c r="G9" s="82" t="s">
        <v>369</v>
      </c>
    </row>
    <row r="11" spans="1:8">
      <c r="A11" t="s">
        <v>320</v>
      </c>
      <c r="B11" t="s">
        <v>366</v>
      </c>
    </row>
    <row r="12" spans="1:8" ht="8.4499999999999993" customHeight="1"/>
    <row r="13" spans="1:8">
      <c r="A13" s="233"/>
      <c r="B13" s="53" t="s">
        <v>10</v>
      </c>
      <c r="C13" s="235" t="s">
        <v>321</v>
      </c>
      <c r="D13" s="236"/>
      <c r="E13" s="235" t="s">
        <v>315</v>
      </c>
      <c r="F13" s="236"/>
      <c r="G13" s="40"/>
    </row>
    <row r="14" spans="1:8" s="1" customFormat="1" ht="15" customHeight="1">
      <c r="A14" s="234"/>
      <c r="B14" s="111" t="s">
        <v>630</v>
      </c>
      <c r="C14" s="111" t="s">
        <v>713</v>
      </c>
      <c r="D14" s="110" t="s">
        <v>314</v>
      </c>
      <c r="E14" s="111" t="s">
        <v>832</v>
      </c>
      <c r="F14" s="110" t="s">
        <v>316</v>
      </c>
      <c r="G14" s="40"/>
    </row>
    <row r="15" spans="1:8">
      <c r="A15" s="37" t="s">
        <v>364</v>
      </c>
      <c r="B15" s="41">
        <v>573893</v>
      </c>
      <c r="C15" s="41">
        <v>573893</v>
      </c>
      <c r="D15" s="38">
        <f>+(B15-C15)/B15</f>
        <v>0</v>
      </c>
      <c r="E15" s="41">
        <v>489411</v>
      </c>
      <c r="F15" s="39">
        <f>+(B15-E15)/B15</f>
        <v>0.14720862599822615</v>
      </c>
      <c r="G15" s="42"/>
    </row>
    <row r="16" spans="1:8">
      <c r="A16" s="37" t="s">
        <v>365</v>
      </c>
      <c r="B16" s="41">
        <v>344454</v>
      </c>
      <c r="C16" s="41">
        <v>344454</v>
      </c>
      <c r="D16" s="38">
        <f>+(B16-C16)/B16</f>
        <v>0</v>
      </c>
      <c r="E16" s="41">
        <v>269694</v>
      </c>
      <c r="F16" s="39">
        <f>+(B16-E16)/B16</f>
        <v>0.21703914020449755</v>
      </c>
      <c r="G16" s="42"/>
    </row>
    <row r="17" spans="1:9">
      <c r="A17" s="56" t="s">
        <v>380</v>
      </c>
      <c r="B17" s="41">
        <f>SUM(B15:B16)</f>
        <v>918347</v>
      </c>
      <c r="C17" s="41">
        <f t="shared" ref="C17:E17" si="0">SUM(C15:C16)</f>
        <v>918347</v>
      </c>
      <c r="D17" s="38">
        <f>+(B17-C17)/B17</f>
        <v>0</v>
      </c>
      <c r="E17" s="41">
        <f t="shared" si="0"/>
        <v>759105</v>
      </c>
      <c r="F17" s="39">
        <f>+(B17-E17)/B17</f>
        <v>0.17340068623298166</v>
      </c>
      <c r="G17" s="44"/>
    </row>
    <row r="20" spans="1:9">
      <c r="A20" s="227" t="s">
        <v>703</v>
      </c>
      <c r="B20" s="228"/>
      <c r="C20" s="228"/>
      <c r="D20" s="228"/>
      <c r="E20" s="228"/>
      <c r="F20" s="228"/>
      <c r="G20" s="228"/>
      <c r="H20" s="228"/>
      <c r="I20" s="229"/>
    </row>
    <row r="21" spans="1:9" ht="71.25" customHeight="1">
      <c r="A21" s="230" t="s">
        <v>833</v>
      </c>
      <c r="B21" s="231"/>
      <c r="C21" s="231"/>
      <c r="D21" s="231"/>
      <c r="E21" s="231"/>
      <c r="F21" s="231"/>
      <c r="G21" s="231"/>
      <c r="H21" s="231"/>
      <c r="I21" s="232"/>
    </row>
  </sheetData>
  <mergeCells count="9">
    <mergeCell ref="A20:I20"/>
    <mergeCell ref="A21:I21"/>
    <mergeCell ref="A6:A7"/>
    <mergeCell ref="G6:G7"/>
    <mergeCell ref="A13:A14"/>
    <mergeCell ref="C6:D6"/>
    <mergeCell ref="E6:F6"/>
    <mergeCell ref="E13:F13"/>
    <mergeCell ref="C13:D13"/>
  </mergeCells>
  <phoneticPr fontId="2"/>
  <hyperlinks>
    <hyperlink ref="H1" location="一覧表!V14" display="戻る" xr:uid="{00000000-0004-0000-1100-000000000000}"/>
  </hyperlinks>
  <printOptions horizontalCentered="1" verticalCentered="1"/>
  <pageMargins left="0.70866141732283472" right="0.70866141732283472" top="0.74803149606299213" bottom="0.74803149606299213" header="0.31496062992125984" footer="0.31496062992125984"/>
  <pageSetup paperSize="9" orientation="landscape" verticalDpi="0" r:id="rId1"/>
  <ignoredErrors>
    <ignoredError sqref="D1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49"/>
  <sheetViews>
    <sheetView view="pageBreakPreview" zoomScale="75" zoomScaleNormal="75" zoomScaleSheetLayoutView="75" workbookViewId="0">
      <pane xSplit="9" ySplit="2" topLeftCell="N30" activePane="bottomRight" state="frozenSplit"/>
      <selection activeCell="P2" sqref="P2"/>
      <selection pane="topRight" activeCell="P2" sqref="P2"/>
      <selection pane="bottomLeft" activeCell="P2" sqref="P2"/>
      <selection pane="bottomRight" activeCell="V35" sqref="V35"/>
    </sheetView>
  </sheetViews>
  <sheetFormatPr defaultRowHeight="13.5"/>
  <cols>
    <col min="1" max="1" width="16.125" customWidth="1"/>
    <col min="2" max="2" width="4.375" style="29" customWidth="1"/>
    <col min="3" max="3" width="22.125" style="30" customWidth="1"/>
    <col min="4" max="4" width="11.75" style="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12" style="1" customWidth="1"/>
    <col min="12" max="12" width="11.25" customWidth="1"/>
    <col min="13" max="13" width="12.875" bestFit="1" customWidth="1"/>
    <col min="14" max="14" width="11.125" customWidth="1"/>
    <col min="15" max="15" width="11.5" customWidth="1"/>
    <col min="16" max="16" width="10.75" customWidth="1"/>
    <col min="17" max="17" width="10.375" customWidth="1"/>
    <col min="18" max="18" width="10.625" bestFit="1" customWidth="1"/>
    <col min="19" max="19" width="8.25" style="32" bestFit="1" customWidth="1"/>
    <col min="20" max="20" width="11.5" customWidth="1"/>
    <col min="21" max="21" width="13.625" bestFit="1" customWidth="1"/>
    <col min="22" max="22" width="86.125" style="30" customWidth="1"/>
    <col min="28" max="28" width="3.625" customWidth="1"/>
  </cols>
  <sheetData>
    <row r="1" spans="1:23" s="1" customFormat="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23" s="1" customFormat="1">
      <c r="A2" s="1" t="s">
        <v>640</v>
      </c>
      <c r="B2" s="194"/>
      <c r="C2" s="195"/>
      <c r="D2" s="196"/>
      <c r="E2" s="195"/>
      <c r="F2" s="2"/>
      <c r="G2" s="2"/>
      <c r="H2" s="2"/>
      <c r="I2" s="196"/>
      <c r="J2" s="197"/>
      <c r="K2" s="196"/>
      <c r="L2" s="144" t="s">
        <v>10</v>
      </c>
      <c r="M2" s="144" t="s">
        <v>11</v>
      </c>
      <c r="N2" s="144" t="s">
        <v>12</v>
      </c>
      <c r="O2" s="145" t="s">
        <v>785</v>
      </c>
      <c r="P2" s="144" t="s">
        <v>13</v>
      </c>
      <c r="Q2" s="144" t="s">
        <v>10</v>
      </c>
      <c r="R2" s="144" t="s">
        <v>11</v>
      </c>
      <c r="S2" s="4" t="s">
        <v>12</v>
      </c>
      <c r="T2" s="145" t="s">
        <v>785</v>
      </c>
      <c r="U2" s="144" t="s">
        <v>13</v>
      </c>
      <c r="V2" s="195"/>
    </row>
    <row r="3" spans="1:23" ht="48" customHeight="1">
      <c r="A3" s="127" t="s">
        <v>643</v>
      </c>
      <c r="B3" s="6">
        <v>1</v>
      </c>
      <c r="C3" s="33" t="s">
        <v>531</v>
      </c>
      <c r="D3" s="8" t="str">
        <f>VLOOKUP($C3,一覧表!$C$3:$V$121,2,FALSE)</f>
        <v>859-3605</v>
      </c>
      <c r="E3" s="7" t="str">
        <f>VLOOKUP($C3,一覧表!$C$3:$V$121,3,FALSE)</f>
        <v>東彼杵郡川棚町百津郷３９</v>
      </c>
      <c r="F3" s="7">
        <f>VLOOKUP($C3,一覧表!$C$3:$V$119,4,FALSE)</f>
        <v>0</v>
      </c>
      <c r="G3" s="7">
        <f>VLOOKUP($C3,一覧表!$C$3:$V$119,5,FALSE)</f>
        <v>0</v>
      </c>
      <c r="H3" s="7">
        <f>VLOOKUP($C3,一覧表!$C$3:$V$119,6,FALSE)</f>
        <v>0</v>
      </c>
      <c r="I3" s="7">
        <f>VLOOKUP($C3,一覧表!$C$3:$V$119,7,FALSE)</f>
        <v>9</v>
      </c>
      <c r="J3" s="7" t="str">
        <f>VLOOKUP($C3,一覧表!$C$3:$V$121,8,FALSE)</f>
        <v>ハム・ソーセージ製造</v>
      </c>
      <c r="K3" s="8" t="str">
        <f>VLOOKUP($C3,一覧表!$C$3:$V$121,9,FALSE)</f>
        <v>R2～R4</v>
      </c>
      <c r="L3" s="15">
        <f>VLOOKUP($C3,一覧表!$C$3:$V$121,10,FALSE)</f>
        <v>3504</v>
      </c>
      <c r="M3" s="15">
        <f>VLOOKUP($C3,一覧表!$C$3:$V$121,11,FALSE)</f>
        <v>3441</v>
      </c>
      <c r="N3" s="28">
        <f>VLOOKUP($C3,一覧表!$C$3:$V$121,12,FALSE)</f>
        <v>1.797945205479452E-2</v>
      </c>
      <c r="O3" s="137">
        <f>VLOOKUP($C3,一覧表!$C$3:$V$121,13,FALSE)</f>
        <v>3298</v>
      </c>
      <c r="P3" s="28">
        <f>VLOOKUP($C3,一覧表!$C$3:$V$121,14,FALSE)</f>
        <v>5.878995433789954E-2</v>
      </c>
      <c r="Q3" s="7">
        <f>VLOOKUP($C3,一覧表!$C$3:$V$121,15,FALSE)</f>
        <v>0.64029999999999998</v>
      </c>
      <c r="R3" s="7">
        <f>VLOOKUP($C3,一覧表!$C$3:$V$121,16,FALSE)</f>
        <v>0.62880000000000003</v>
      </c>
      <c r="S3" s="28">
        <f>VLOOKUP($C3,一覧表!$C$3:$V$121,17,FALSE)</f>
        <v>1.7960331094799244E-2</v>
      </c>
      <c r="T3" s="7">
        <f>VLOOKUP($C3,一覧表!$C$3:$V$121,18,FALSE)</f>
        <v>0.59019999999999995</v>
      </c>
      <c r="U3" s="28">
        <f>VLOOKUP($C3,一覧表!$C$3:$V$121,19,FALSE)</f>
        <v>7.8244572856473585E-2</v>
      </c>
      <c r="V3" s="7" t="str">
        <f>VLOOKUP($C3,一覧表!$C$3:$V$121,20,FALSE)</f>
        <v>①生産性向上、作業方法変更による機械稼働時間減少による省エネ　②夏場の室外機への散水の実施による機器への負荷軽減　③ISO14001活動による環境負荷軽減活動の推進</v>
      </c>
      <c r="W3" s="14"/>
    </row>
    <row r="4" spans="1:23" ht="48" customHeight="1">
      <c r="A4" s="127" t="s">
        <v>643</v>
      </c>
      <c r="B4" s="6">
        <v>2</v>
      </c>
      <c r="C4" s="33" t="s">
        <v>476</v>
      </c>
      <c r="D4" s="8" t="str">
        <f>VLOOKUP($C4,一覧表!$C$3:$V$121,2,FALSE)</f>
        <v>850-8686</v>
      </c>
      <c r="E4" s="7" t="str">
        <f>VLOOKUP($C4,一覧表!$C$3:$V$121,3,FALSE)</f>
        <v>長崎市五島町２－２７</v>
      </c>
      <c r="F4" s="7">
        <f>VLOOKUP($C4,一覧表!$C$3:$V$119,4,FALSE)</f>
        <v>0</v>
      </c>
      <c r="G4" s="7">
        <f>VLOOKUP($C4,一覧表!$C$3:$V$119,5,FALSE)</f>
        <v>0</v>
      </c>
      <c r="H4" s="7">
        <f>VLOOKUP($C4,一覧表!$C$3:$V$119,6,FALSE)</f>
        <v>0</v>
      </c>
      <c r="I4" s="138">
        <v>9</v>
      </c>
      <c r="J4" s="7" t="str">
        <f>VLOOKUP($C4,一覧表!$C$3:$V$121,8,FALSE)</f>
        <v>水産物の販売等</v>
      </c>
      <c r="K4" s="8" t="str">
        <f>VLOOKUP($C4,一覧表!$C$3:$V$121,9,FALSE)</f>
        <v>R2～R4</v>
      </c>
      <c r="L4" s="15">
        <f>VLOOKUP($C4,一覧表!$C$3:$V$121,10,FALSE)</f>
        <v>3703</v>
      </c>
      <c r="M4" s="15">
        <f>VLOOKUP($C4,一覧表!$C$3:$V$121,11,FALSE)</f>
        <v>3590</v>
      </c>
      <c r="N4" s="28">
        <f>VLOOKUP($C4,一覧表!$C$3:$V$121,12,FALSE)</f>
        <v>3.0515798001620308E-2</v>
      </c>
      <c r="O4" s="137">
        <f>VLOOKUP($C4,一覧表!$C$3:$V$121,13,FALSE)</f>
        <v>3051</v>
      </c>
      <c r="P4" s="28">
        <f>VLOOKUP($C4,一覧表!$C$3:$V$121,14,FALSE)</f>
        <v>0.17607345395625168</v>
      </c>
      <c r="Q4" s="7">
        <f>VLOOKUP($C4,一覧表!$C$3:$V$121,15,FALSE)</f>
        <v>1983</v>
      </c>
      <c r="R4" s="7">
        <f>VLOOKUP($C4,一覧表!$C$3:$V$121,16,FALSE)</f>
        <v>1920</v>
      </c>
      <c r="S4" s="28">
        <f>VLOOKUP($C4,一覧表!$C$3:$V$121,17,FALSE)</f>
        <v>3.1770045385779121E-2</v>
      </c>
      <c r="T4" s="7">
        <f>VLOOKUP($C4,一覧表!$C$3:$V$121,18,FALSE)</f>
        <v>2049</v>
      </c>
      <c r="U4" s="28">
        <f>VLOOKUP($C4,一覧表!$C$3:$V$121,19,FALSE)</f>
        <v>-3.3282904689863842E-2</v>
      </c>
      <c r="V4" s="7" t="str">
        <f>VLOOKUP($C4,一覧表!$C$3:$V$121,20,FALSE)</f>
        <v>①事務所の昼休みの消灯・空調設備の調整等　②デマンド装置の設置によるピークカットの実践　③夏季のクールビズ、冬季のウォームビズの実施　④自動冷媒機器導入</v>
      </c>
    </row>
    <row r="5" spans="1:23" ht="48" customHeight="1">
      <c r="A5" s="127" t="s">
        <v>643</v>
      </c>
      <c r="B5" s="6">
        <v>3</v>
      </c>
      <c r="C5" s="33" t="s">
        <v>434</v>
      </c>
      <c r="D5" s="8" t="str">
        <f>VLOOKUP($C5,一覧表!$C$3:$V$121,2,FALSE)</f>
        <v>854-0096</v>
      </c>
      <c r="E5" s="7" t="str">
        <f>VLOOKUP($C5,一覧表!$C$3:$V$121,3,FALSE)</f>
        <v>諫早市下大渡野町2041-1</v>
      </c>
      <c r="F5" s="7">
        <f>VLOOKUP($C5,一覧表!$C$3:$V$119,4,FALSE)</f>
        <v>0</v>
      </c>
      <c r="G5" s="7">
        <f>VLOOKUP($C5,一覧表!$C$3:$V$119,5,FALSE)</f>
        <v>0</v>
      </c>
      <c r="H5" s="7">
        <f>VLOOKUP($C5,一覧表!$C$3:$V$119,6,FALSE)</f>
        <v>0</v>
      </c>
      <c r="I5" s="7">
        <f>VLOOKUP($C5,一覧表!$C$3:$V$119,7,FALSE)</f>
        <v>10</v>
      </c>
      <c r="J5" s="7" t="str">
        <f>VLOOKUP($C5,一覧表!$C$3:$V$121,8,FALSE)</f>
        <v>飼肥料製造業・産業廃棄物処分業</v>
      </c>
      <c r="K5" s="8" t="str">
        <f>VLOOKUP($C5,一覧表!$C$3:$V$121,9,FALSE)</f>
        <v>R1～R5</v>
      </c>
      <c r="L5" s="15">
        <f>VLOOKUP($C5,一覧表!$C$3:$V$121,10,FALSE)</f>
        <v>8768</v>
      </c>
      <c r="M5" s="15">
        <f>VLOOKUP($C5,一覧表!$C$3:$V$121,11,FALSE)</f>
        <v>8448</v>
      </c>
      <c r="N5" s="28">
        <f>VLOOKUP($C5,一覧表!$C$3:$V$121,12,FALSE)</f>
        <v>3.6496350364963501E-2</v>
      </c>
      <c r="O5" s="137">
        <f>VLOOKUP($C5,一覧表!$C$3:$V$121,13,FALSE)</f>
        <v>8076</v>
      </c>
      <c r="P5" s="28">
        <f>VLOOKUP($C5,一覧表!$C$3:$V$121,14,FALSE)</f>
        <v>7.892335766423357E-2</v>
      </c>
      <c r="Q5" s="7">
        <f>VLOOKUP($C5,一覧表!$C$3:$V$121,15,FALSE)</f>
        <v>3038</v>
      </c>
      <c r="R5" s="7">
        <f>VLOOKUP($C5,一覧表!$C$3:$V$121,16,FALSE)</f>
        <v>2801</v>
      </c>
      <c r="S5" s="28">
        <f>VLOOKUP($C5,一覧表!$C$3:$V$121,17,FALSE)</f>
        <v>7.8011849901250818E-2</v>
      </c>
      <c r="T5" s="7">
        <f>VLOOKUP($C5,一覧表!$C$3:$V$121,18,FALSE)</f>
        <v>4242</v>
      </c>
      <c r="U5" s="28">
        <f>VLOOKUP($C5,一覧表!$C$3:$V$121,19,FALSE)</f>
        <v>-0.39631336405529954</v>
      </c>
      <c r="V5" s="7" t="str">
        <f>VLOOKUP($C5,一覧表!$C$3:$V$121,20,FALSE)</f>
        <v>①ボイラ空気比の管理 　②機器取扱いの教育</v>
      </c>
    </row>
    <row r="6" spans="1:23" ht="48" customHeight="1">
      <c r="A6" s="127" t="s">
        <v>643</v>
      </c>
      <c r="B6" s="6">
        <v>4</v>
      </c>
      <c r="C6" s="33" t="s">
        <v>276</v>
      </c>
      <c r="D6" s="8" t="str">
        <f>VLOOKUP($C6,一覧表!$C$3:$V$121,2,FALSE)</f>
        <v>859-1415</v>
      </c>
      <c r="E6" s="7" t="str">
        <f>VLOOKUP($C6,一覧表!$C$3:$V$121,3,FALSE)</f>
        <v>島原市有明町大三東戊７６１</v>
      </c>
      <c r="F6" s="7" t="str">
        <f>VLOOKUP($C6,一覧表!$C$3:$V$119,4,FALSE)</f>
        <v>本社工場他</v>
      </c>
      <c r="G6" s="7">
        <f>VLOOKUP($C6,一覧表!$C$3:$V$119,5,FALSE)</f>
        <v>0</v>
      </c>
      <c r="H6" s="7" t="str">
        <f>VLOOKUP($C6,一覧表!$C$3:$V$119,6,FALSE)</f>
        <v>（工場、物流センター各２カ所）</v>
      </c>
      <c r="I6" s="7">
        <f>VLOOKUP($C6,一覧表!$C$3:$V$119,7,FALSE)</f>
        <v>11</v>
      </c>
      <c r="J6" s="7" t="str">
        <f>VLOOKUP($C6,一覧表!$C$3:$V$121,8,FALSE)</f>
        <v>ストッキング製造・販売</v>
      </c>
      <c r="K6" s="8" t="str">
        <f>VLOOKUP($C6,一覧表!$C$3:$V$121,9,FALSE)</f>
        <v>R2～R4</v>
      </c>
      <c r="L6" s="15">
        <f>VLOOKUP($C6,一覧表!$C$3:$V$121,10,FALSE)</f>
        <v>4763.5</v>
      </c>
      <c r="M6" s="15">
        <f>VLOOKUP($C6,一覧表!$C$3:$V$121,11,FALSE)</f>
        <v>4715.8999999999996</v>
      </c>
      <c r="N6" s="28">
        <f>VLOOKUP($C6,一覧表!$C$3:$V$121,12,FALSE)</f>
        <v>9.9926524614254997E-3</v>
      </c>
      <c r="O6" s="137">
        <f>VLOOKUP($C6,一覧表!$C$3:$V$121,13,FALSE)</f>
        <v>3741.2</v>
      </c>
      <c r="P6" s="28">
        <f>VLOOKUP($C6,一覧表!$C$3:$V$121,14,FALSE)</f>
        <v>0.21461110527973132</v>
      </c>
      <c r="Q6" s="7">
        <f>VLOOKUP($C6,一覧表!$C$3:$V$121,15,FALSE)</f>
        <v>9189</v>
      </c>
      <c r="R6" s="7">
        <f>VLOOKUP($C6,一覧表!$C$3:$V$121,16,FALSE)</f>
        <v>9097</v>
      </c>
      <c r="S6" s="28">
        <f>VLOOKUP($C6,一覧表!$C$3:$V$121,17,FALSE)</f>
        <v>1.0011970834693655E-2</v>
      </c>
      <c r="T6" s="7">
        <f>VLOOKUP($C6,一覧表!$C$3:$V$121,18,FALSE)</f>
        <v>12839</v>
      </c>
      <c r="U6" s="28">
        <f>VLOOKUP($C6,一覧表!$C$3:$V$121,19,FALSE)</f>
        <v>-0.39721406028947653</v>
      </c>
      <c r="V6" s="7" t="str">
        <f>VLOOKUP($C6,一覧表!$C$3:$V$121,20,FALSE)</f>
        <v>①昼休みの電燈消灯　②エアコン温度、運転の適正管理</v>
      </c>
    </row>
    <row r="7" spans="1:23" ht="48" customHeight="1">
      <c r="A7" s="127" t="s">
        <v>643</v>
      </c>
      <c r="B7" s="6">
        <v>5</v>
      </c>
      <c r="C7" s="33" t="s">
        <v>302</v>
      </c>
      <c r="D7" s="8" t="str">
        <f>VLOOKUP($C7,一覧表!$C$3:$V$121,2,FALSE)</f>
        <v>859-4518</v>
      </c>
      <c r="E7" s="7" t="str">
        <f>VLOOKUP($C7,一覧表!$C$3:$V$121,3,FALSE)</f>
        <v>松浦市志佐町池成免１７０１</v>
      </c>
      <c r="F7" s="7">
        <f>VLOOKUP($C7,一覧表!$C$3:$V$119,4,FALSE)</f>
        <v>0</v>
      </c>
      <c r="G7" s="7">
        <f>VLOOKUP($C7,一覧表!$C$3:$V$119,5,FALSE)</f>
        <v>0</v>
      </c>
      <c r="H7" s="7">
        <f>VLOOKUP($C7,一覧表!$C$3:$V$119,6,FALSE)</f>
        <v>0</v>
      </c>
      <c r="I7" s="7">
        <f>VLOOKUP($C7,一覧表!$C$3:$V$119,7,FALSE)</f>
        <v>11</v>
      </c>
      <c r="J7" s="7" t="str">
        <f>VLOOKUP($C7,一覧表!$C$3:$V$121,8,FALSE)</f>
        <v>化学繊維を用いて、衣料及び産業資材用途の紡績糸製造</v>
      </c>
      <c r="K7" s="8" t="str">
        <f>VLOOKUP($C7,一覧表!$C$3:$V$121,9,FALSE)</f>
        <v>R1～R3</v>
      </c>
      <c r="L7" s="15">
        <f>VLOOKUP($C7,一覧表!$C$3:$V$121,10,FALSE)</f>
        <v>2895</v>
      </c>
      <c r="M7" s="15">
        <f>VLOOKUP($C7,一覧表!$C$3:$V$121,11,FALSE)</f>
        <v>2808</v>
      </c>
      <c r="N7" s="28">
        <f>VLOOKUP($C7,一覧表!$C$3:$V$121,12,FALSE)</f>
        <v>3.0051813471502591E-2</v>
      </c>
      <c r="O7" s="137">
        <f>VLOOKUP($C7,一覧表!$C$3:$V$121,13,FALSE)</f>
        <v>2331</v>
      </c>
      <c r="P7" s="28">
        <f>VLOOKUP($C7,一覧表!$C$3:$V$121,14,FALSE)</f>
        <v>0.19481865284974093</v>
      </c>
      <c r="Q7" s="7" t="str">
        <f>VLOOKUP($C7,一覧表!$C$3:$V$121,15,FALSE)</f>
        <v>-</v>
      </c>
      <c r="R7" s="7" t="str">
        <f>VLOOKUP($C7,一覧表!$C$3:$V$121,16,FALSE)</f>
        <v>-</v>
      </c>
      <c r="S7" s="28" t="str">
        <f>VLOOKUP($C7,一覧表!$C$3:$V$121,17,FALSE)</f>
        <v>-</v>
      </c>
      <c r="T7" s="7" t="str">
        <f>VLOOKUP($C7,一覧表!$C$3:$V$121,18,FALSE)</f>
        <v>-</v>
      </c>
      <c r="U7" s="28" t="str">
        <f>VLOOKUP($C7,一覧表!$C$3:$V$121,19,FALSE)</f>
        <v>-</v>
      </c>
      <c r="V7" s="7" t="str">
        <f>VLOOKUP($C7,一覧表!$C$3:$V$121,20,FALSE)</f>
        <v>①ＬＥＤタイプの照明設備導入②高効率モーター、変圧器への更新</v>
      </c>
      <c r="W7" s="14"/>
    </row>
    <row r="8" spans="1:23" ht="48" customHeight="1">
      <c r="A8" s="127" t="s">
        <v>643</v>
      </c>
      <c r="B8" s="6">
        <v>6</v>
      </c>
      <c r="C8" s="33" t="s">
        <v>406</v>
      </c>
      <c r="D8" s="8" t="str">
        <f>VLOOKUP($C8,一覧表!$C$3:$V$121,2,FALSE)</f>
        <v>812-0012</v>
      </c>
      <c r="E8" s="7" t="str">
        <f>VLOOKUP($C8,一覧表!$C$3:$V$121,3,FALSE)</f>
        <v>福岡県福岡市博多区博多駅中央街１－１</v>
      </c>
      <c r="F8" s="7" t="str">
        <f>VLOOKUP($C8,一覧表!$C$3:$V$119,4,FALSE)</f>
        <v>諫早ガスセンター</v>
      </c>
      <c r="G8" s="7" t="str">
        <f>VLOOKUP($C8,一覧表!$C$3:$V$119,5,FALSE)</f>
        <v>854-0065</v>
      </c>
      <c r="H8" s="7" t="str">
        <f>VLOOKUP($C8,一覧表!$C$3:$V$119,6,FALSE)</f>
        <v>諫早市津久葉町６－３１</v>
      </c>
      <c r="I8" s="7">
        <f>VLOOKUP($C8,一覧表!$C$3:$V$119,7,FALSE)</f>
        <v>16</v>
      </c>
      <c r="J8" s="7" t="str">
        <f>VLOOKUP($C8,一覧表!$C$3:$V$121,8,FALSE)</f>
        <v>高圧ガスの製造、販売</v>
      </c>
      <c r="K8" s="8" t="str">
        <f>VLOOKUP($C8,一覧表!$C$3:$V$121,9,FALSE)</f>
        <v>R2～R4</v>
      </c>
      <c r="L8" s="15">
        <f>VLOOKUP($C8,一覧表!$C$3:$V$121,10,FALSE)</f>
        <v>5073</v>
      </c>
      <c r="M8" s="15">
        <f>VLOOKUP($C8,一覧表!$C$3:$V$121,11,FALSE)</f>
        <v>6358</v>
      </c>
      <c r="N8" s="28">
        <f>VLOOKUP($C8,一覧表!$C$3:$V$121,12,FALSE)</f>
        <v>-0.2533017938103686</v>
      </c>
      <c r="O8" s="137">
        <f>VLOOKUP($C8,一覧表!$C$3:$V$121,13,FALSE)</f>
        <v>6116</v>
      </c>
      <c r="P8" s="28">
        <f>VLOOKUP($C8,一覧表!$C$3:$V$121,14,FALSE)</f>
        <v>-0.20559826532623693</v>
      </c>
      <c r="Q8" s="7">
        <f>VLOOKUP($C8,一覧表!$C$3:$V$121,15,FALSE)</f>
        <v>4.43</v>
      </c>
      <c r="R8" s="7">
        <f>VLOOKUP($C8,一覧表!$C$3:$V$121,16,FALSE)</f>
        <v>2.15</v>
      </c>
      <c r="S8" s="28">
        <f>VLOOKUP($C8,一覧表!$C$3:$V$121,17,FALSE)</f>
        <v>0.51467268623024831</v>
      </c>
      <c r="T8" s="7">
        <f>VLOOKUP($C8,一覧表!$C$3:$V$121,18,FALSE)</f>
        <v>2.23</v>
      </c>
      <c r="U8" s="28">
        <f>VLOOKUP($C8,一覧表!$C$3:$V$121,19,FALSE)</f>
        <v>0.49661399548532731</v>
      </c>
      <c r="V8" s="7" t="str">
        <f>VLOOKUP($C8,一覧表!$C$3:$V$121,20,FALSE)</f>
        <v>①定期修繕による設備の性能維持　②客先稼働率に応じた生産運転調整</v>
      </c>
    </row>
    <row r="9" spans="1:23" ht="48" customHeight="1">
      <c r="A9" s="127" t="s">
        <v>643</v>
      </c>
      <c r="B9" s="6">
        <v>7</v>
      </c>
      <c r="C9" s="33" t="s">
        <v>85</v>
      </c>
      <c r="D9" s="8" t="str">
        <f>VLOOKUP($C9,一覧表!$C$3:$V$121,2,FALSE)</f>
        <v>856-0808</v>
      </c>
      <c r="E9" s="7" t="str">
        <f>VLOOKUP($C9,一覧表!$C$3:$V$121,3,FALSE)</f>
        <v>大村市黒丸町１０３５</v>
      </c>
      <c r="F9" s="7">
        <f>VLOOKUP($C9,一覧表!$C$3:$V$119,4,FALSE)</f>
        <v>0</v>
      </c>
      <c r="G9" s="7">
        <f>VLOOKUP($C9,一覧表!$C$3:$V$119,5,FALSE)</f>
        <v>0</v>
      </c>
      <c r="H9" s="7">
        <f>VLOOKUP($C9,一覧表!$C$3:$V$119,6,FALSE)</f>
        <v>0</v>
      </c>
      <c r="I9" s="7">
        <f>VLOOKUP($C9,一覧表!$C$3:$V$119,7,FALSE)</f>
        <v>21</v>
      </c>
      <c r="J9" s="7" t="str">
        <f>VLOOKUP($C9,一覧表!$C$3:$V$121,8,FALSE)</f>
        <v>耐火物原料の製造、販売</v>
      </c>
      <c r="K9" s="8" t="str">
        <f>VLOOKUP($C9,一覧表!$C$3:$V$121,9,FALSE)</f>
        <v>R1～R5</v>
      </c>
      <c r="L9" s="15">
        <f>VLOOKUP($C9,一覧表!$C$3:$V$121,10,FALSE)</f>
        <v>4079</v>
      </c>
      <c r="M9" s="15">
        <f>VLOOKUP($C9,一覧表!$C$3:$V$121,11,FALSE)</f>
        <v>3875</v>
      </c>
      <c r="N9" s="28">
        <f>VLOOKUP($C9,一覧表!$C$3:$V$121,12,FALSE)</f>
        <v>5.0012257906349597E-2</v>
      </c>
      <c r="O9" s="137">
        <f>VLOOKUP($C9,一覧表!$C$3:$V$121,13,FALSE)</f>
        <v>2852</v>
      </c>
      <c r="P9" s="28">
        <f>VLOOKUP($C9,一覧表!$C$3:$V$121,14,FALSE)</f>
        <v>0.30080902181907332</v>
      </c>
      <c r="Q9" s="7">
        <f>VLOOKUP($C9,一覧表!$C$3:$V$121,15,FALSE)</f>
        <v>260</v>
      </c>
      <c r="R9" s="7">
        <f>VLOOKUP($C9,一覧表!$C$3:$V$121,16,FALSE)</f>
        <v>247</v>
      </c>
      <c r="S9" s="28">
        <f>VLOOKUP($C9,一覧表!$C$3:$V$121,17,FALSE)</f>
        <v>0.05</v>
      </c>
      <c r="T9" s="7">
        <f>VLOOKUP($C9,一覧表!$C$3:$V$121,18,FALSE)</f>
        <v>198</v>
      </c>
      <c r="U9" s="28">
        <f>VLOOKUP($C9,一覧表!$C$3:$V$121,19,FALSE)</f>
        <v>0.23846153846153847</v>
      </c>
      <c r="V9" s="7" t="str">
        <f>VLOOKUP($C9,一覧表!$C$3:$V$121,20,FALSE)</f>
        <v>①各ロータリーキルンの煉瓦を巻き替えた。　②チューブミルの運転、電気ヒーター乾燥器を夜間運転試行にて実施</v>
      </c>
    </row>
    <row r="10" spans="1:23" ht="48" customHeight="1">
      <c r="A10" s="127" t="s">
        <v>643</v>
      </c>
      <c r="B10" s="6">
        <v>8</v>
      </c>
      <c r="C10" s="96" t="s">
        <v>906</v>
      </c>
      <c r="D10" s="8" t="str">
        <f>VLOOKUP($C10,一覧表!$C$3:$V$121,2,FALSE)</f>
        <v>859-3153</v>
      </c>
      <c r="E10" s="7" t="str">
        <f>VLOOKUP($C10,一覧表!$C$3:$V$121,3,FALSE)</f>
        <v>佐世保市三川内新町１－１</v>
      </c>
      <c r="F10" s="7" t="str">
        <f>VLOOKUP($C10,一覧表!$C$3:$V$119,4,FALSE)</f>
        <v>佐世保工場</v>
      </c>
      <c r="G10" s="7" t="str">
        <f>VLOOKUP($C10,一覧表!$C$3:$V$119,5,FALSE)</f>
        <v>859-3153</v>
      </c>
      <c r="H10" s="7" t="str">
        <f>VLOOKUP($C10,一覧表!$C$3:$V$119,6,FALSE)</f>
        <v>佐世保市三川内新町１－１</v>
      </c>
      <c r="I10" s="7">
        <f>VLOOKUP($C10,一覧表!$C$3:$V$119,7,FALSE)</f>
        <v>21</v>
      </c>
      <c r="J10" s="7" t="str">
        <f>VLOOKUP($C10,一覧表!$C$3:$V$121,8,FALSE)</f>
        <v>石英ガラス製造</v>
      </c>
      <c r="K10" s="8" t="str">
        <f>VLOOKUP($C10,一覧表!$C$3:$V$121,9,FALSE)</f>
        <v>R1～R3</v>
      </c>
      <c r="L10" s="15">
        <f>VLOOKUP($C10,一覧表!$C$3:$V$121,10,FALSE)</f>
        <v>10162</v>
      </c>
      <c r="M10" s="15">
        <f>VLOOKUP($C10,一覧表!$C$3:$V$121,11,FALSE)</f>
        <v>10060</v>
      </c>
      <c r="N10" s="28">
        <f>VLOOKUP($C10,一覧表!$C$3:$V$121,12,FALSE)</f>
        <v>1.0037394213737453E-2</v>
      </c>
      <c r="O10" s="137">
        <f>VLOOKUP($C10,一覧表!$C$3:$V$121,13,FALSE)</f>
        <v>6355</v>
      </c>
      <c r="P10" s="28">
        <f>VLOOKUP($C10,一覧表!$C$3:$V$121,14,FALSE)</f>
        <v>0.37463097815390672</v>
      </c>
      <c r="Q10" s="7" t="str">
        <f>VLOOKUP($C10,一覧表!$C$3:$V$121,15,FALSE)</f>
        <v>-</v>
      </c>
      <c r="R10" s="7" t="str">
        <f>VLOOKUP($C10,一覧表!$C$3:$V$121,16,FALSE)</f>
        <v>-</v>
      </c>
      <c r="S10" s="28" t="str">
        <f>VLOOKUP($C10,一覧表!$C$3:$V$121,17,FALSE)</f>
        <v>-</v>
      </c>
      <c r="T10" s="7" t="str">
        <f>VLOOKUP($C10,一覧表!$C$3:$V$121,18,FALSE)</f>
        <v>-</v>
      </c>
      <c r="U10" s="28" t="str">
        <f>VLOOKUP($C10,一覧表!$C$3:$V$121,19,FALSE)</f>
        <v>-</v>
      </c>
      <c r="V10" s="7" t="str">
        <f>VLOOKUP($C10,一覧表!$C$3:$V$121,20,FALSE)</f>
        <v>①冷却水ポンプ稼働台数削減　②照明ＬＥＤ化　③空調更新</v>
      </c>
    </row>
    <row r="11" spans="1:23" ht="48" customHeight="1">
      <c r="A11" s="127" t="s">
        <v>643</v>
      </c>
      <c r="B11" s="6">
        <v>9</v>
      </c>
      <c r="C11" s="33" t="s">
        <v>110</v>
      </c>
      <c r="D11" s="8" t="str">
        <f>VLOOKUP($C11,一覧表!$C$3:$V$121,2,FALSE)</f>
        <v>851-0391</v>
      </c>
      <c r="E11" s="7" t="str">
        <f>VLOOKUP($C11,一覧表!$C$3:$V$121,3,FALSE)</f>
        <v>長崎市香焼町３０１５ー２</v>
      </c>
      <c r="F11" s="7" t="str">
        <f>VLOOKUP($C11,一覧表!$C$3:$V$119,4,FALSE)</f>
        <v>香焼工場、土井首工場</v>
      </c>
      <c r="G11" s="7">
        <f>VLOOKUP($C11,一覧表!$C$3:$V$119,5,FALSE)</f>
        <v>0</v>
      </c>
      <c r="H11" s="7" t="str">
        <f>VLOOKUP($C11,一覧表!$C$3:$V$119,6,FALSE)</f>
        <v>（２工場）</v>
      </c>
      <c r="I11" s="7">
        <f>VLOOKUP($C11,一覧表!$C$3:$V$119,7,FALSE)</f>
        <v>24</v>
      </c>
      <c r="J11" s="7" t="str">
        <f>VLOOKUP($C11,一覧表!$C$3:$V$121,8,FALSE)</f>
        <v>鋼材・関連製品の倉庫業及び鋼材の加工・切断・組立溶接の工場として長崎市内に２工場を展開</v>
      </c>
      <c r="K11" s="8" t="str">
        <f>VLOOKUP($C11,一覧表!$C$3:$V$121,9,FALSE)</f>
        <v>R2～R4</v>
      </c>
      <c r="L11" s="15">
        <f>VLOOKUP($C11,一覧表!$C$3:$V$121,10,FALSE)</f>
        <v>2304</v>
      </c>
      <c r="M11" s="15">
        <f>VLOOKUP($C11,一覧表!$C$3:$V$121,11,FALSE)</f>
        <v>2235</v>
      </c>
      <c r="N11" s="28">
        <f>VLOOKUP($C11,一覧表!$C$3:$V$121,12,FALSE)</f>
        <v>2.9947916666666668E-2</v>
      </c>
      <c r="O11" s="137">
        <f>VLOOKUP($C11,一覧表!$C$3:$V$121,13,FALSE)</f>
        <v>1876</v>
      </c>
      <c r="P11" s="28">
        <f>VLOOKUP($C11,一覧表!$C$3:$V$121,14,FALSE)</f>
        <v>0.1857638888888889</v>
      </c>
      <c r="Q11" s="7">
        <f>VLOOKUP($C11,一覧表!$C$3:$V$121,15,FALSE)</f>
        <v>1.2551000000000001</v>
      </c>
      <c r="R11" s="7">
        <f>VLOOKUP($C11,一覧表!$C$3:$V$121,16,FALSE)</f>
        <v>1.2175</v>
      </c>
      <c r="S11" s="28">
        <f>VLOOKUP($C11,一覧表!$C$3:$V$121,17,FALSE)</f>
        <v>2.9957772289060693E-2</v>
      </c>
      <c r="T11" s="7">
        <f>VLOOKUP($C11,一覧表!$C$3:$V$121,18,FALSE)</f>
        <v>1.4568000000000001</v>
      </c>
      <c r="U11" s="28">
        <f>VLOOKUP($C11,一覧表!$C$3:$V$121,19,FALSE)</f>
        <v>-0.1607043263484981</v>
      </c>
      <c r="V11" s="19" t="str">
        <f>VLOOKUP($C11,一覧表!$C$3:$V$121,20,FALSE)</f>
        <v>九州スチールセンター</v>
      </c>
    </row>
    <row r="12" spans="1:23" ht="48" customHeight="1">
      <c r="A12" s="127" t="s">
        <v>643</v>
      </c>
      <c r="B12" s="6">
        <v>10</v>
      </c>
      <c r="C12" s="96" t="s">
        <v>645</v>
      </c>
      <c r="D12" s="8" t="str">
        <f>VLOOKUP($C12,一覧表!$C$3:$V$121,2,FALSE)</f>
        <v>107-0052</v>
      </c>
      <c r="E12" s="7" t="str">
        <f>VLOOKUP($C12,一覧表!$C$3:$V$121,3,FALSE)</f>
        <v>東京都港区赤坂１－１１－３０</v>
      </c>
      <c r="F12" s="7" t="str">
        <f>VLOOKUP($C12,一覧表!$C$3:$V$119,4,FALSE)</f>
        <v>機械本部</v>
      </c>
      <c r="G12" s="7" t="str">
        <f>VLOOKUP($C12,一覧表!$C$3:$V$119,5,FALSE)</f>
        <v>859-4501</v>
      </c>
      <c r="H12" s="7" t="str">
        <f>VLOOKUP($C12,一覧表!$C$3:$V$119,6,FALSE)</f>
        <v>松浦市志佐町浦免３７－１</v>
      </c>
      <c r="I12" s="7">
        <f>VLOOKUP($C12,一覧表!$C$3:$V$119,7,FALSE)</f>
        <v>25</v>
      </c>
      <c r="J12" s="7" t="str">
        <f>VLOOKUP($C12,一覧表!$C$3:$V$121,8,FALSE)</f>
        <v>一般機械器具製造業</v>
      </c>
      <c r="K12" s="8" t="str">
        <f>VLOOKUP($C12,一覧表!$C$3:$V$121,9,FALSE)</f>
        <v>R2～R4</v>
      </c>
      <c r="L12" s="15">
        <f>VLOOKUP($C12,一覧表!$C$3:$V$121,10,FALSE)</f>
        <v>4573</v>
      </c>
      <c r="M12" s="15">
        <f>VLOOKUP($C12,一覧表!$C$3:$V$121,11,FALSE)</f>
        <v>4527</v>
      </c>
      <c r="N12" s="28">
        <f>VLOOKUP($C12,一覧表!$C$3:$V$121,12,FALSE)</f>
        <v>1.0059042204242292E-2</v>
      </c>
      <c r="O12" s="137">
        <f>VLOOKUP($C12,一覧表!$C$3:$V$121,13,FALSE)</f>
        <v>2597</v>
      </c>
      <c r="P12" s="28">
        <f>VLOOKUP($C12,一覧表!$C$3:$V$121,14,FALSE)</f>
        <v>0.43210146512136455</v>
      </c>
      <c r="Q12" s="7">
        <f>VLOOKUP($C12,一覧表!$C$3:$V$121,15,FALSE)</f>
        <v>4251</v>
      </c>
      <c r="R12" s="7">
        <f>VLOOKUP($C12,一覧表!$C$3:$V$121,16,FALSE)</f>
        <v>4208</v>
      </c>
      <c r="S12" s="28">
        <f>VLOOKUP($C12,一覧表!$C$3:$V$121,17,FALSE)</f>
        <v>1.0115266996000941E-2</v>
      </c>
      <c r="T12" s="7">
        <f>VLOOKUP($C12,一覧表!$C$3:$V$121,18,FALSE)</f>
        <v>3197</v>
      </c>
      <c r="U12" s="28">
        <f>VLOOKUP($C12,一覧表!$C$3:$V$121,19,FALSE)</f>
        <v>0.24794166078569749</v>
      </c>
      <c r="V12" s="7" t="str">
        <f>VLOOKUP($C12,一覧表!$C$3:$V$121,20,FALSE)</f>
        <v>①工場天井照明の更新（LED化）　②照明・空調設備・OA機器の運用基準の順守（運転条件や設定温度、不使用時のスイッチオフ等）　③デマンド監視装置有効利用　④製造工程の改善及び設備運用の見直し等　⑤設備更新時の省エネ機器への買換、発熱量の小さい電力への買換え等を主体に揮発油・灯油・LPGの使用を極力効率化</v>
      </c>
    </row>
    <row r="13" spans="1:23" ht="48" customHeight="1">
      <c r="A13" s="127" t="s">
        <v>643</v>
      </c>
      <c r="B13" s="6">
        <v>11</v>
      </c>
      <c r="C13" s="33" t="s">
        <v>107</v>
      </c>
      <c r="D13" s="8" t="str">
        <f>VLOOKUP($C13,一覧表!$C$3:$V$121,2,FALSE)</f>
        <v>857-2494</v>
      </c>
      <c r="E13" s="7" t="str">
        <f>VLOOKUP($C13,一覧表!$C$3:$V$121,3,FALSE)</f>
        <v>西海市大島町１６０５－１</v>
      </c>
      <c r="F13" s="7">
        <f>VLOOKUP($C13,一覧表!$C$3:$V$119,4,FALSE)</f>
        <v>0</v>
      </c>
      <c r="G13" s="7">
        <f>VLOOKUP($C13,一覧表!$C$3:$V$119,5,FALSE)</f>
        <v>0</v>
      </c>
      <c r="H13" s="7">
        <f>VLOOKUP($C13,一覧表!$C$3:$V$119,6,FALSE)</f>
        <v>0</v>
      </c>
      <c r="I13" s="7">
        <f>VLOOKUP($C13,一覧表!$C$3:$V$119,7,FALSE)</f>
        <v>31</v>
      </c>
      <c r="J13" s="7" t="str">
        <f>VLOOKUP($C13,一覧表!$C$3:$V$121,8,FALSE)</f>
        <v>鋼船舶の建造</v>
      </c>
      <c r="K13" s="8" t="str">
        <f>VLOOKUP($C13,一覧表!$C$3:$V$121,9,FALSE)</f>
        <v>R3～R5</v>
      </c>
      <c r="L13" s="15">
        <f>VLOOKUP($C13,一覧表!$C$3:$V$121,10,FALSE)</f>
        <v>21268</v>
      </c>
      <c r="M13" s="15">
        <f>VLOOKUP($C13,一覧表!$C$3:$V$121,11,FALSE)</f>
        <v>20600</v>
      </c>
      <c r="N13" s="28">
        <f>VLOOKUP($C13,一覧表!$C$3:$V$121,12,FALSE)</f>
        <v>3.1408689110400602E-2</v>
      </c>
      <c r="O13" s="137">
        <f>VLOOKUP($C13,一覧表!$C$3:$V$121,13,FALSE)</f>
        <v>19257</v>
      </c>
      <c r="P13" s="28">
        <f>VLOOKUP($C13,一覧表!$C$3:$V$121,14,FALSE)</f>
        <v>9.4555200300921571E-2</v>
      </c>
      <c r="Q13" s="7">
        <f>VLOOKUP($C13,一覧表!$C$3:$V$121,15,FALSE)</f>
        <v>45.58</v>
      </c>
      <c r="R13" s="7">
        <f>VLOOKUP($C13,一覧表!$C$3:$V$121,16,FALSE)</f>
        <v>44.21</v>
      </c>
      <c r="S13" s="28">
        <f>VLOOKUP($C13,一覧表!$C$3:$V$121,17,FALSE)</f>
        <v>3.0057042562527371E-2</v>
      </c>
      <c r="T13" s="7">
        <f>VLOOKUP($C13,一覧表!$C$3:$V$121,18,FALSE)</f>
        <v>45.49</v>
      </c>
      <c r="U13" s="28">
        <f>VLOOKUP($C13,一覧表!$C$3:$V$121,19,FALSE)</f>
        <v>1.9745502413338373E-3</v>
      </c>
      <c r="V13" s="7" t="str">
        <f>VLOOKUP($C13,一覧表!$C$3:$V$121,20,FALSE)</f>
        <v>①電気室の高効率変圧器への代替　②高効率空圧機への代替　③空調機・冷蔵庫省エネ型へ代替　④照明のLED化</v>
      </c>
    </row>
    <row r="14" spans="1:23" ht="48" customHeight="1">
      <c r="A14" s="127" t="s">
        <v>643</v>
      </c>
      <c r="B14" s="6">
        <v>12</v>
      </c>
      <c r="C14" s="33" t="s">
        <v>227</v>
      </c>
      <c r="D14" s="8" t="str">
        <f>VLOOKUP($C14,一覧表!$C$3:$V$121,2,FALSE)</f>
        <v>856-0844</v>
      </c>
      <c r="E14" s="7" t="str">
        <f>VLOOKUP($C14,一覧表!$C$3:$V$121,3,FALSE)</f>
        <v>大村市溝陸町８１５ほか</v>
      </c>
      <c r="F14" s="7" t="str">
        <f>VLOOKUP($C14,一覧表!$C$3:$V$119,4,FALSE)</f>
        <v>醤油工場、味噌工場、酢ソース工場</v>
      </c>
      <c r="G14" s="7">
        <f>VLOOKUP($C14,一覧表!$C$3:$V$119,5,FALSE)</f>
        <v>0</v>
      </c>
      <c r="H14" s="7" t="str">
        <f>VLOOKUP($C14,一覧表!$C$3:$V$119,6,FALSE)</f>
        <v>（３工場）</v>
      </c>
      <c r="I14" s="7">
        <f>VLOOKUP($C14,一覧表!$C$3:$V$119,7,FALSE)</f>
        <v>94</v>
      </c>
      <c r="J14" s="7" t="str">
        <f>VLOOKUP($C14,一覧表!$C$3:$V$121,8,FALSE)</f>
        <v>大村市の醤油工場・味噌工場・酢ソース工場にて醸造</v>
      </c>
      <c r="K14" s="8" t="str">
        <f>VLOOKUP($C14,一覧表!$C$3:$V$121,9,FALSE)</f>
        <v>R1～R3</v>
      </c>
      <c r="L14" s="15">
        <f>VLOOKUP($C14,一覧表!$C$3:$V$121,10,FALSE)</f>
        <v>3017</v>
      </c>
      <c r="M14" s="15">
        <f>VLOOKUP($C14,一覧表!$C$3:$V$121,11,FALSE)</f>
        <v>2866</v>
      </c>
      <c r="N14" s="28">
        <f>VLOOKUP($C14,一覧表!$C$3:$V$121,12,FALSE)</f>
        <v>5.0049718263175343E-2</v>
      </c>
      <c r="O14" s="137">
        <f>VLOOKUP($C14,一覧表!$C$3:$V$121,13,FALSE)</f>
        <v>2449</v>
      </c>
      <c r="P14" s="28">
        <f>VLOOKUP($C14,一覧表!$C$3:$V$121,14,FALSE)</f>
        <v>0.18826648989061981</v>
      </c>
      <c r="Q14" s="7" t="str">
        <f>VLOOKUP($C14,一覧表!$C$3:$V$121,15,FALSE)</f>
        <v>-</v>
      </c>
      <c r="R14" s="7" t="str">
        <f>VLOOKUP($C14,一覧表!$C$3:$V$121,16,FALSE)</f>
        <v>-</v>
      </c>
      <c r="S14" s="28" t="str">
        <f>VLOOKUP($C14,一覧表!$C$3:$V$121,17,FALSE)</f>
        <v>-</v>
      </c>
      <c r="T14" s="7" t="str">
        <f>VLOOKUP($C14,一覧表!$C$3:$V$121,18,FALSE)</f>
        <v>-</v>
      </c>
      <c r="U14" s="28" t="str">
        <f>VLOOKUP($C14,一覧表!$C$3:$V$121,19,FALSE)</f>
        <v>-</v>
      </c>
      <c r="V14" s="7" t="str">
        <f>VLOOKUP($C14,一覧表!$C$3:$V$121,20,FALSE)</f>
        <v>①醤油工場のコンプレッサーを高効率インバータータイプに更新　②省エネ活動の推進　③冬場の冷蔵設備の一時休止　　等</v>
      </c>
    </row>
    <row r="15" spans="1:23" ht="60" customHeight="1">
      <c r="A15" s="127" t="s">
        <v>311</v>
      </c>
      <c r="B15" s="6">
        <v>13</v>
      </c>
      <c r="C15" s="34" t="s">
        <v>410</v>
      </c>
      <c r="D15" s="8" t="str">
        <f>VLOOKUP($C15,一覧表!$C$3:$V$121,2,FALSE)</f>
        <v>857-0361</v>
      </c>
      <c r="E15" s="7" t="str">
        <f>VLOOKUP($C15,一覧表!$C$3:$V$121,3,FALSE)</f>
        <v>北松浦郡佐々町小浦免字小浦浜１５７２－２１</v>
      </c>
      <c r="F15" s="7">
        <f>VLOOKUP($C15,一覧表!$C$3:$V$119,4,FALSE)</f>
        <v>0</v>
      </c>
      <c r="G15" s="7">
        <f>VLOOKUP($C15,一覧表!$C$3:$V$119,5,FALSE)</f>
        <v>0</v>
      </c>
      <c r="H15" s="7">
        <f>VLOOKUP($C15,一覧表!$C$3:$V$119,6,FALSE)</f>
        <v>0</v>
      </c>
      <c r="I15" s="7">
        <f>VLOOKUP($C15,一覧表!$C$3:$V$119,7,FALSE)</f>
        <v>9</v>
      </c>
      <c r="J15" s="7" t="str">
        <f>VLOOKUP($C15,一覧表!$C$3:$V$121,8,FALSE)</f>
        <v>天然調味料の製造、加工、販売</v>
      </c>
      <c r="K15" s="8" t="str">
        <f>VLOOKUP($C15,一覧表!$C$3:$V$121,9,FALSE)</f>
        <v>R2～R4</v>
      </c>
      <c r="L15" s="15">
        <f>VLOOKUP($C15,一覧表!$C$3:$V$121,10,FALSE)</f>
        <v>36425</v>
      </c>
      <c r="M15" s="15" t="str">
        <f>VLOOKUP($C15,一覧表!$C$3:$V$121,11,FALSE)</f>
        <v>-</v>
      </c>
      <c r="N15" s="28" t="str">
        <f>VLOOKUP($C15,一覧表!$C$3:$V$121,12,FALSE)</f>
        <v>-</v>
      </c>
      <c r="O15" s="137">
        <f>VLOOKUP($C15,一覧表!$C$3:$V$121,13,FALSE)</f>
        <v>18048</v>
      </c>
      <c r="P15" s="28">
        <f>VLOOKUP($C15,一覧表!$C$3:$V$121,14,FALSE)</f>
        <v>0.50451612903225806</v>
      </c>
      <c r="Q15" s="7">
        <f>VLOOKUP($C15,一覧表!$C$3:$V$121,15,FALSE)</f>
        <v>630.6</v>
      </c>
      <c r="R15" s="7">
        <f>VLOOKUP($C15,一覧表!$C$3:$V$121,16,FALSE)</f>
        <v>599.1</v>
      </c>
      <c r="S15" s="28">
        <f>VLOOKUP($C15,一覧表!$C$3:$V$121,17,FALSE)</f>
        <v>4.9952426260704091E-2</v>
      </c>
      <c r="T15" s="7">
        <f>VLOOKUP($C15,一覧表!$C$3:$V$121,18,FALSE)</f>
        <v>308.89999999999998</v>
      </c>
      <c r="U15" s="28">
        <f>VLOOKUP($C15,一覧表!$C$3:$V$121,19,FALSE)</f>
        <v>0.51014906438312724</v>
      </c>
      <c r="V15" s="7" t="str">
        <f>VLOOKUP($C15,一覧表!$C$3:$V$121,20,FALSE)</f>
        <v>①照明を低電力タイプへ変更　②冷水ポンプのインバーター化　③蒸気の適切な使用　④LNG気化器の気化方式変更　⑤廃熱の回収　⑥洗浄回収水からの熱回収</v>
      </c>
    </row>
    <row r="16" spans="1:23" ht="48" customHeight="1">
      <c r="A16" s="127" t="s">
        <v>311</v>
      </c>
      <c r="B16" s="6">
        <v>14</v>
      </c>
      <c r="C16" s="34" t="s">
        <v>355</v>
      </c>
      <c r="D16" s="8" t="str">
        <f>VLOOKUP($C16,一覧表!$C$3:$V$121,2,FALSE)</f>
        <v>859-0402</v>
      </c>
      <c r="E16" s="7" t="str">
        <f>VLOOKUP($C16,一覧表!$C$3:$V$121,3,FALSE)</f>
        <v>諫早市多良見町囲３３６</v>
      </c>
      <c r="F16" s="7" t="str">
        <f>VLOOKUP($C16,一覧表!$C$3:$V$119,4,FALSE)</f>
        <v>長崎工場</v>
      </c>
      <c r="G16" s="7" t="str">
        <f>VLOOKUP($C16,一覧表!$C$3:$V$119,5,FALSE)</f>
        <v>859-0402</v>
      </c>
      <c r="H16" s="7" t="str">
        <f>VLOOKUP($C16,一覧表!$C$3:$V$119,6,FALSE)</f>
        <v>諫早市多良見町囲３３６</v>
      </c>
      <c r="I16" s="7">
        <f>VLOOKUP($C16,一覧表!$C$3:$V$119,7,FALSE)</f>
        <v>9</v>
      </c>
      <c r="J16" s="7" t="str">
        <f>VLOOKUP($C16,一覧表!$C$3:$V$121,8,FALSE)</f>
        <v>食パン・菓子パン等製造販売</v>
      </c>
      <c r="K16" s="8" t="str">
        <f>VLOOKUP($C16,一覧表!$C$3:$V$121,9,FALSE)</f>
        <v>R2～R4</v>
      </c>
      <c r="L16" s="15">
        <f>VLOOKUP($C16,一覧表!$C$3:$V$121,10,FALSE)</f>
        <v>3013</v>
      </c>
      <c r="M16" s="15">
        <f>VLOOKUP($C16,一覧表!$C$3:$V$121,11,FALSE)</f>
        <v>2923</v>
      </c>
      <c r="N16" s="28">
        <f>VLOOKUP($C16,一覧表!$C$3:$V$121,12,FALSE)</f>
        <v>2.9870560902754729E-2</v>
      </c>
      <c r="O16" s="137">
        <f>VLOOKUP($C16,一覧表!$C$3:$V$121,13,FALSE)</f>
        <v>3231</v>
      </c>
      <c r="P16" s="28">
        <f>VLOOKUP($C16,一覧表!$C$3:$V$121,14,FALSE)</f>
        <v>-7.2353136408894791E-2</v>
      </c>
      <c r="Q16" s="7">
        <f>VLOOKUP($C16,一覧表!$C$3:$V$121,15,FALSE)</f>
        <v>15.25</v>
      </c>
      <c r="R16" s="7">
        <f>VLOOKUP($C16,一覧表!$C$3:$V$121,16,FALSE)</f>
        <v>14.79</v>
      </c>
      <c r="S16" s="28">
        <f>VLOOKUP($C16,一覧表!$C$3:$V$121,17,FALSE)</f>
        <v>3.0163934426229565E-2</v>
      </c>
      <c r="T16" s="7">
        <f>VLOOKUP($C16,一覧表!$C$3:$V$121,18,FALSE)</f>
        <v>12.44</v>
      </c>
      <c r="U16" s="28">
        <f>VLOOKUP($C16,一覧表!$C$3:$V$121,19,FALSE)</f>
        <v>0.18426229508196726</v>
      </c>
      <c r="V16" s="7" t="str">
        <f>VLOOKUP($C16,一覧表!$C$3:$V$121,20,FALSE)</f>
        <v>①照明器具のＬＥＤ移行　②資材冷蔵庫Ａユニットクーラー更新　③催事室冷蔵庫ユニットクーラー更新　④催事室エアコン更新</v>
      </c>
    </row>
    <row r="17" spans="1:28" ht="48" customHeight="1">
      <c r="A17" s="127" t="s">
        <v>311</v>
      </c>
      <c r="B17" s="6">
        <v>15</v>
      </c>
      <c r="C17" s="70" t="s">
        <v>642</v>
      </c>
      <c r="D17" s="8" t="str">
        <f>VLOOKUP($C17,一覧表!$C$3:$V$121,2,FALSE)</f>
        <v>104-8402</v>
      </c>
      <c r="E17" s="7" t="str">
        <f>VLOOKUP($C17,一覧表!$C$3:$V$121,3,FALSE)</f>
        <v>東京都中央区築地６－１９－２０</v>
      </c>
      <c r="F17" s="7" t="str">
        <f>VLOOKUP($C17,一覧表!$C$3:$V$119,4,FALSE)</f>
        <v>長崎工場</v>
      </c>
      <c r="G17" s="7" t="str">
        <f>VLOOKUP($C17,一覧表!$C$3:$V$119,5,FALSE)</f>
        <v>856-0806</v>
      </c>
      <c r="H17" s="7" t="str">
        <f>VLOOKUP($C17,一覧表!$C$3:$V$119,6,FALSE)</f>
        <v>大村市富の原１－１５５７－１</v>
      </c>
      <c r="I17" s="7">
        <f>VLOOKUP($C17,一覧表!$C$3:$V$119,7,FALSE)</f>
        <v>9</v>
      </c>
      <c r="J17" s="7" t="str">
        <f>VLOOKUP($C17,一覧表!$C$3:$V$121,8,FALSE)</f>
        <v>冷凍食品の製造</v>
      </c>
      <c r="K17" s="8" t="str">
        <f>VLOOKUP($C17,一覧表!$C$3:$V$121,9,FALSE)</f>
        <v>R2～R4</v>
      </c>
      <c r="L17" s="15" t="str">
        <f>VLOOKUP($C17,一覧表!$C$3:$V$121,10,FALSE)</f>
        <v>-</v>
      </c>
      <c r="M17" s="15" t="str">
        <f>VLOOKUP($C17,一覧表!$C$3:$V$121,11,FALSE)</f>
        <v>-</v>
      </c>
      <c r="N17" s="28" t="str">
        <f>VLOOKUP($C17,一覧表!$C$3:$V$121,12,FALSE)</f>
        <v>-</v>
      </c>
      <c r="O17" s="137" t="str">
        <f>VLOOKUP($C17,一覧表!$C$3:$V$121,13,FALSE)</f>
        <v>-</v>
      </c>
      <c r="P17" s="28" t="str">
        <f>VLOOKUP($C17,一覧表!$C$3:$V$121,14,FALSE)</f>
        <v>-</v>
      </c>
      <c r="Q17" s="7">
        <f>VLOOKUP($C17,一覧表!$C$3:$V$121,15,FALSE)</f>
        <v>701</v>
      </c>
      <c r="R17" s="7">
        <f>VLOOKUP($C17,一覧表!$C$3:$V$121,16,FALSE)</f>
        <v>680</v>
      </c>
      <c r="S17" s="28">
        <f>VLOOKUP($C17,一覧表!$C$3:$V$121,17,FALSE)</f>
        <v>2.9957203994293864E-2</v>
      </c>
      <c r="T17" s="7">
        <f>VLOOKUP($C17,一覧表!$C$3:$V$121,18,FALSE)</f>
        <v>680</v>
      </c>
      <c r="U17" s="28">
        <f>VLOOKUP($C17,一覧表!$C$3:$V$121,19,FALSE)</f>
        <v>2.9957203994293864E-2</v>
      </c>
      <c r="V17" s="7" t="str">
        <f>VLOOKUP($C17,一覧表!$C$3:$V$121,20,FALSE)</f>
        <v>①省エネ法の遵守 ②ISO14001EMPの遵守　③改善活動実施による冷凍設備、生産設備他運転見直し及び更新</v>
      </c>
      <c r="X17" s="14"/>
      <c r="Y17" s="14"/>
      <c r="Z17" s="14"/>
      <c r="AA17" s="14"/>
      <c r="AB17" s="14"/>
    </row>
    <row r="18" spans="1:28" ht="48" customHeight="1">
      <c r="A18" s="127" t="s">
        <v>311</v>
      </c>
      <c r="B18" s="6">
        <v>16</v>
      </c>
      <c r="C18" s="34" t="s">
        <v>193</v>
      </c>
      <c r="D18" s="8" t="str">
        <f>VLOOKUP($C18,一覧表!$C$3:$V$121,2,FALSE)</f>
        <v>810-0071</v>
      </c>
      <c r="E18" s="7" t="str">
        <f>VLOOKUP($C18,一覧表!$C$3:$V$121,3,FALSE)</f>
        <v>福岡県福岡市中央区那の津５－３－１</v>
      </c>
      <c r="F18" s="7" t="str">
        <f>VLOOKUP($C18,一覧表!$C$3:$V$119,4,FALSE)</f>
        <v>長崎工場</v>
      </c>
      <c r="G18" s="7" t="str">
        <f>VLOOKUP($C18,一覧表!$C$3:$V$119,5,FALSE)</f>
        <v>857-0852</v>
      </c>
      <c r="H18" s="7" t="str">
        <f>VLOOKUP($C18,一覧表!$C$3:$V$119,6,FALSE)</f>
        <v>佐世保市干尽町３６</v>
      </c>
      <c r="I18" s="7">
        <f>VLOOKUP($C18,一覧表!$C$3:$V$119,7,FALSE)</f>
        <v>10</v>
      </c>
      <c r="J18" s="7" t="str">
        <f>VLOOKUP($C18,一覧表!$C$3:$V$121,8,FALSE)</f>
        <v>牛・鶏・豚用配合飼料の製造</v>
      </c>
      <c r="K18" s="8" t="str">
        <f>VLOOKUP($C18,一覧表!$C$3:$V$121,9,FALSE)</f>
        <v>R1～R3</v>
      </c>
      <c r="L18" s="15">
        <f>VLOOKUP($C18,一覧表!$C$3:$V$121,10,FALSE)</f>
        <v>3796</v>
      </c>
      <c r="M18" s="15">
        <f>VLOOKUP($C18,一覧表!$C$3:$V$121,11,FALSE)</f>
        <v>3682</v>
      </c>
      <c r="N18" s="28">
        <f>VLOOKUP($C18,一覧表!$C$3:$V$121,12,FALSE)</f>
        <v>3.0031612223393046E-2</v>
      </c>
      <c r="O18" s="137">
        <f>VLOOKUP($C18,一覧表!$C$3:$V$121,13,FALSE)</f>
        <v>3793</v>
      </c>
      <c r="P18" s="28">
        <f>VLOOKUP($C18,一覧表!$C$3:$V$121,14,FALSE)</f>
        <v>7.9030558482613277E-4</v>
      </c>
      <c r="Q18" s="7">
        <f>VLOOKUP($C18,一覧表!$C$3:$V$121,15,FALSE)</f>
        <v>1.4999999999999999E-2</v>
      </c>
      <c r="R18" s="7">
        <f>VLOOKUP($C18,一覧表!$C$3:$V$121,16,FALSE)</f>
        <v>1.46E-2</v>
      </c>
      <c r="S18" s="28">
        <f>VLOOKUP($C18,一覧表!$C$3:$V$121,17,FALSE)</f>
        <v>2.6666666666666623E-2</v>
      </c>
      <c r="T18" s="7">
        <f>VLOOKUP($C18,一覧表!$C$3:$V$121,18,FALSE)</f>
        <v>1.3599999999999999E-2</v>
      </c>
      <c r="U18" s="28">
        <f>VLOOKUP($C18,一覧表!$C$3:$V$121,19,FALSE)</f>
        <v>9.3333333333333351E-2</v>
      </c>
      <c r="V18" s="7" t="str">
        <f>VLOOKUP($C18,一覧表!$C$3:$V$121,20,FALSE)</f>
        <v>①場内エアー・蒸気漏れの補修　②大型ファンモーターインバーター周波数変更　③場内照明設備ＬＥＤ化　④製造加工条件変更実施・製造能力向上</v>
      </c>
    </row>
    <row r="19" spans="1:28" ht="48" customHeight="1">
      <c r="A19" s="127" t="s">
        <v>311</v>
      </c>
      <c r="B19" s="6">
        <v>17</v>
      </c>
      <c r="C19" s="70" t="s">
        <v>647</v>
      </c>
      <c r="D19" s="8" t="str">
        <f>VLOOKUP($C19,一覧表!$C$3:$V$121,2,FALSE)</f>
        <v>107-0052</v>
      </c>
      <c r="E19" s="7" t="str">
        <f>VLOOKUP($C19,一覧表!$C$3:$V$121,3,FALSE)</f>
        <v>東京都港区赤坂２－１１－７</v>
      </c>
      <c r="F19" s="7" t="str">
        <f>VLOOKUP($C19,一覧表!$C$3:$V$119,4,FALSE)</f>
        <v>松浦工場</v>
      </c>
      <c r="G19" s="7" t="str">
        <f>VLOOKUP($C19,一覧表!$C$3:$V$119,5,FALSE)</f>
        <v>859-4531</v>
      </c>
      <c r="H19" s="7" t="str">
        <f>VLOOKUP($C19,一覧表!$C$3:$V$119,6,FALSE)</f>
        <v>松浦市調川町平尾免字潮入２００</v>
      </c>
      <c r="I19" s="7">
        <f>VLOOKUP($C19,一覧表!$C$3:$V$119,7,FALSE)</f>
        <v>18</v>
      </c>
      <c r="J19" s="7" t="str">
        <f>VLOOKUP($C19,一覧表!$C$3:$V$121,8,FALSE)</f>
        <v>フッ素樹脂を主材料とした加工業</v>
      </c>
      <c r="K19" s="8" t="str">
        <f>VLOOKUP($C19,一覧表!$C$3:$V$121,9,FALSE)</f>
        <v>R2～R4</v>
      </c>
      <c r="L19" s="15">
        <f>VLOOKUP($C19,一覧表!$C$3:$V$121,10,FALSE)</f>
        <v>6452</v>
      </c>
      <c r="M19" s="15" t="str">
        <f>VLOOKUP($C19,一覧表!$C$3:$V$121,11,FALSE)</f>
        <v>-</v>
      </c>
      <c r="N19" s="28" t="str">
        <f>VLOOKUP($C19,一覧表!$C$3:$V$121,12,FALSE)</f>
        <v>-</v>
      </c>
      <c r="O19" s="137">
        <f>VLOOKUP($C19,一覧表!$C$3:$V$121,13,FALSE)</f>
        <v>6615</v>
      </c>
      <c r="P19" s="28">
        <f>VLOOKUP($C19,一覧表!$C$3:$V$121,14,FALSE)</f>
        <v>-2.5263484190948544E-2</v>
      </c>
      <c r="Q19" s="7">
        <f>VLOOKUP($C19,一覧表!$C$3:$V$121,15,FALSE)</f>
        <v>4.3979999999999997</v>
      </c>
      <c r="R19" s="7">
        <f>VLOOKUP($C19,一覧表!$C$3:$V$121,16,FALSE)</f>
        <v>4.3540000000000001</v>
      </c>
      <c r="S19" s="28">
        <f>VLOOKUP($C19,一覧表!$C$3:$V$121,17,FALSE)</f>
        <v>1.0004547521600637E-2</v>
      </c>
      <c r="T19" s="7">
        <f>VLOOKUP($C19,一覧表!$C$3:$V$121,18,FALSE)</f>
        <v>4155</v>
      </c>
      <c r="U19" s="28">
        <f>VLOOKUP($C19,一覧表!$C$3:$V$121,19,FALSE)</f>
        <v>-943.7476125511597</v>
      </c>
      <c r="V19" s="7" t="str">
        <f>VLOOKUP($C19,一覧表!$C$3:$V$121,20,FALSE)</f>
        <v>①高効率空調機への更新　②空調機運用時間、設定温度見直し　③省エネ型蛍光灯への更新</v>
      </c>
    </row>
    <row r="20" spans="1:28" ht="48" customHeight="1">
      <c r="A20" s="127" t="s">
        <v>311</v>
      </c>
      <c r="B20" s="6">
        <v>18</v>
      </c>
      <c r="C20" s="34" t="s">
        <v>394</v>
      </c>
      <c r="D20" s="8" t="str">
        <f>VLOOKUP($C20,一覧表!$C$3:$V$121,2,FALSE)</f>
        <v>859-4536</v>
      </c>
      <c r="E20" s="7" t="str">
        <f>VLOOKUP($C20,一覧表!$C$3:$V$121,3,FALSE)</f>
        <v>松浦市調川町下免８５１－１１</v>
      </c>
      <c r="F20" s="7">
        <f>VLOOKUP($C20,一覧表!$C$3:$V$119,4,FALSE)</f>
        <v>0</v>
      </c>
      <c r="G20" s="7">
        <f>VLOOKUP($C20,一覧表!$C$3:$V$119,5,FALSE)</f>
        <v>0</v>
      </c>
      <c r="H20" s="7">
        <f>VLOOKUP($C20,一覧表!$C$3:$V$119,6,FALSE)</f>
        <v>0</v>
      </c>
      <c r="I20" s="7">
        <f>VLOOKUP($C20,一覧表!$C$3:$V$119,7,FALSE)</f>
        <v>31</v>
      </c>
      <c r="J20" s="7" t="str">
        <f>VLOOKUP($C20,一覧表!$C$3:$V$121,8,FALSE)</f>
        <v>エアバッグ用クッションの製造・販売</v>
      </c>
      <c r="K20" s="8" t="str">
        <f>VLOOKUP($C20,一覧表!$C$3:$V$121,9,FALSE)</f>
        <v>R1～R3</v>
      </c>
      <c r="L20" s="15" t="str">
        <f>VLOOKUP($C20,一覧表!$C$3:$V$121,10,FALSE)</f>
        <v>-</v>
      </c>
      <c r="M20" s="15" t="str">
        <f>VLOOKUP($C20,一覧表!$C$3:$V$121,11,FALSE)</f>
        <v>-</v>
      </c>
      <c r="N20" s="28" t="str">
        <f>VLOOKUP($C20,一覧表!$C$3:$V$121,12,FALSE)</f>
        <v>-</v>
      </c>
      <c r="O20" s="137" t="str">
        <f>VLOOKUP($C20,一覧表!$C$3:$V$121,13,FALSE)</f>
        <v>-</v>
      </c>
      <c r="P20" s="28" t="str">
        <f>VLOOKUP($C20,一覧表!$C$3:$V$121,14,FALSE)</f>
        <v>-</v>
      </c>
      <c r="Q20" s="7">
        <f>VLOOKUP($C20,一覧表!$C$3:$V$121,15,FALSE)</f>
        <v>1.35</v>
      </c>
      <c r="R20" s="7">
        <f>VLOOKUP($C20,一覧表!$C$3:$V$121,16,FALSE)</f>
        <v>1.31</v>
      </c>
      <c r="S20" s="28">
        <f>VLOOKUP($C20,一覧表!$C$3:$V$121,17,FALSE)</f>
        <v>2.9629629629629655E-2</v>
      </c>
      <c r="T20" s="7">
        <f>VLOOKUP($C20,一覧表!$C$3:$V$121,18,FALSE)</f>
        <v>1.1379999999999999</v>
      </c>
      <c r="U20" s="28">
        <f>VLOOKUP($C20,一覧表!$C$3:$V$121,19,FALSE)</f>
        <v>0.15703703703703717</v>
      </c>
      <c r="V20" s="7" t="str">
        <f>VLOOKUP($C20,一覧表!$C$3:$V$121,20,FALSE)</f>
        <v>①改善提案制度の運用による生産性の向上　②省エネ推進委員会による全社的な省エネ活動の計画及び実施　③工場内のエア漏れ及び蒸気漏れ箇所の点検・補修</v>
      </c>
    </row>
    <row r="21" spans="1:28" ht="48" customHeight="1">
      <c r="A21" s="127" t="s">
        <v>311</v>
      </c>
      <c r="B21" s="6">
        <v>19</v>
      </c>
      <c r="C21" s="70" t="s">
        <v>696</v>
      </c>
      <c r="D21" s="8" t="str">
        <f>VLOOKUP($C21,一覧表!$C$3:$V$121,2,FALSE)</f>
        <v>856-0022</v>
      </c>
      <c r="E21" s="7" t="str">
        <f>VLOOKUP($C21,一覧表!$C$3:$V$121,3,FALSE)</f>
        <v>大村市雄ヶ原町１３１３－１６８</v>
      </c>
      <c r="F21" s="7" t="str">
        <f>VLOOKUP($C21,一覧表!$C$3:$V$119,4,FALSE)</f>
        <v>東そのぎ工場</v>
      </c>
      <c r="G21" s="7" t="str">
        <f>VLOOKUP($C21,一覧表!$C$3:$V$119,5,FALSE)</f>
        <v>859-3922</v>
      </c>
      <c r="H21" s="7" t="str">
        <f>VLOOKUP($C21,一覧表!$C$3:$V$119,6,FALSE)</f>
        <v>東彼杵郡東彼杵町八反田郷字胡摩尻５７－２３</v>
      </c>
      <c r="I21" s="7">
        <f>VLOOKUP($C21,一覧表!$C$3:$V$119,7,FALSE)</f>
        <v>32</v>
      </c>
      <c r="J21" s="7" t="str">
        <f>VLOOKUP($C21,一覧表!$C$3:$V$121,8,FALSE)</f>
        <v>液晶フィルム研究・開発・製造</v>
      </c>
      <c r="K21" s="8" t="str">
        <f>VLOOKUP($C21,一覧表!$C$3:$V$121,9,FALSE)</f>
        <v>R1～R3</v>
      </c>
      <c r="L21" s="15">
        <f>VLOOKUP($C21,一覧表!$C$3:$V$121,10,FALSE)</f>
        <v>4545.3</v>
      </c>
      <c r="M21" s="15" t="str">
        <f>VLOOKUP($C21,一覧表!$C$3:$V$121,11,FALSE)</f>
        <v>-</v>
      </c>
      <c r="N21" s="28" t="str">
        <f>VLOOKUP($C21,一覧表!$C$3:$V$121,12,FALSE)</f>
        <v>-</v>
      </c>
      <c r="O21" s="137">
        <f>VLOOKUP($C21,一覧表!$C$3:$V$121,13,FALSE)</f>
        <v>3551.2</v>
      </c>
      <c r="P21" s="28">
        <f>VLOOKUP($C21,一覧表!$C$3:$V$121,14,FALSE)</f>
        <v>0.21870943612082819</v>
      </c>
      <c r="Q21" s="7">
        <f>VLOOKUP($C21,一覧表!$C$3:$V$121,15,FALSE)</f>
        <v>0.19800000000000001</v>
      </c>
      <c r="R21" s="7">
        <f>VLOOKUP($C21,一覧表!$C$3:$V$121,16,FALSE)</f>
        <v>0.192</v>
      </c>
      <c r="S21" s="28">
        <f>VLOOKUP($C21,一覧表!$C$3:$V$121,17,FALSE)</f>
        <v>3.0303030303030328E-2</v>
      </c>
      <c r="T21" s="7">
        <f>VLOOKUP($C21,一覧表!$C$3:$V$121,18,FALSE)</f>
        <v>0.155</v>
      </c>
      <c r="U21" s="28">
        <f>VLOOKUP($C21,一覧表!$C$3:$V$121,19,FALSE)</f>
        <v>0.21717171717171721</v>
      </c>
      <c r="V21" s="7" t="str">
        <f>VLOOKUP($C21,一覧表!$C$3:$V$121,20,FALSE)</f>
        <v>①大村事業所・東そのぎ工場、蛍光灯→ＬＥＤ化　②東そのぎ工場、ＡＨＵ（1台）更新</v>
      </c>
    </row>
    <row r="22" spans="1:28" ht="48" customHeight="1">
      <c r="A22" s="5"/>
      <c r="B22" s="6">
        <v>20</v>
      </c>
      <c r="C22" s="103" t="s">
        <v>156</v>
      </c>
      <c r="D22" s="8" t="str">
        <f>VLOOKUP($C22,一覧表!$C$3:$V$121,2,FALSE)</f>
        <v>811-0193</v>
      </c>
      <c r="E22" s="7" t="str">
        <f>VLOOKUP($C22,一覧表!$C$3:$V$121,3,FALSE)</f>
        <v>福岡県糟屋郡新宮町緑ヶ浜３－１－１</v>
      </c>
      <c r="F22" s="7" t="str">
        <f>VLOOKUP($C22,一覧表!$C$3:$V$119,4,FALSE)</f>
        <v>工場</v>
      </c>
      <c r="G22" s="7">
        <f>VLOOKUP($C22,一覧表!$C$3:$V$119,5,FALSE)</f>
        <v>0</v>
      </c>
      <c r="H22" s="7" t="str">
        <f>VLOOKUP($C22,一覧表!$C$3:$V$119,6,FALSE)</f>
        <v>（２工場）</v>
      </c>
      <c r="I22" s="7">
        <f>VLOOKUP($C22,一覧表!$C$3:$V$119,7,FALSE)</f>
        <v>9</v>
      </c>
      <c r="J22" s="7" t="str">
        <f>VLOOKUP($C22,一覧表!$C$3:$V$121,8,FALSE)</f>
        <v>パンを県内２工場（長崎、佐世保）にて製造</v>
      </c>
      <c r="K22" s="8" t="str">
        <f>VLOOKUP($C22,一覧表!$C$3:$V$121,9,FALSE)</f>
        <v>R2～R4</v>
      </c>
      <c r="L22" s="15">
        <f>VLOOKUP($C22,一覧表!$C$3:$V$121,10,FALSE)</f>
        <v>7335</v>
      </c>
      <c r="M22" s="15">
        <f>VLOOKUP($C22,一覧表!$C$3:$V$121,11,FALSE)</f>
        <v>7115</v>
      </c>
      <c r="N22" s="28">
        <f>VLOOKUP($C22,一覧表!$C$3:$V$121,12,FALSE)</f>
        <v>2.9993183367416496E-2</v>
      </c>
      <c r="O22" s="137">
        <f>VLOOKUP($C22,一覧表!$C$3:$V$121,13,FALSE)</f>
        <v>7321</v>
      </c>
      <c r="P22" s="28">
        <f>VLOOKUP($C22,一覧表!$C$3:$V$121,14,FALSE)</f>
        <v>1.9086571233810498E-3</v>
      </c>
      <c r="Q22" s="7">
        <f>VLOOKUP($C22,一覧表!$C$3:$V$121,15,FALSE)</f>
        <v>80.3</v>
      </c>
      <c r="R22" s="7">
        <f>VLOOKUP($C22,一覧表!$C$3:$V$121,16,FALSE)</f>
        <v>77.89</v>
      </c>
      <c r="S22" s="28">
        <f>VLOOKUP($C22,一覧表!$C$3:$V$121,17,FALSE)</f>
        <v>3.0012453300124493E-2</v>
      </c>
      <c r="T22" s="7">
        <f>VLOOKUP($C22,一覧表!$C$3:$V$121,18,FALSE)</f>
        <v>79.87</v>
      </c>
      <c r="U22" s="28">
        <f>VLOOKUP($C22,一覧表!$C$3:$V$121,19,FALSE)</f>
        <v>5.3549190535490988E-3</v>
      </c>
      <c r="V22" s="7" t="str">
        <f>VLOOKUP($C22,一覧表!$C$3:$V$121,20,FALSE)</f>
        <v>①工場内温度管理の徹底（夏季２６℃、冬季２０℃、断熱対策強化）　②省エネルギータイプの照明設備の導入（LED化等）</v>
      </c>
    </row>
    <row r="23" spans="1:28" ht="48" customHeight="1">
      <c r="A23" s="5"/>
      <c r="B23" s="6">
        <v>21</v>
      </c>
      <c r="C23" s="103" t="s">
        <v>252</v>
      </c>
      <c r="D23" s="8" t="str">
        <f>VLOOKUP($C23,一覧表!$C$3:$V$121,2,FALSE)</f>
        <v>810-0072</v>
      </c>
      <c r="E23" s="7" t="str">
        <f>VLOOKUP($C23,一覧表!$C$3:$V$121,3,FALSE)</f>
        <v>福岡県福岡市中央区長浜３－１１－３　福岡市鮮魚市場会館９０１号</v>
      </c>
      <c r="F23" s="7" t="str">
        <f>VLOOKUP($C23,一覧表!$C$3:$V$119,4,FALSE)</f>
        <v>松浦製氷冷凍工場、相浦冷蔵庫、水産加工場など</v>
      </c>
      <c r="G23" s="7">
        <f>VLOOKUP($C23,一覧表!$C$3:$V$119,5,FALSE)</f>
        <v>0</v>
      </c>
      <c r="H23" s="7" t="str">
        <f>VLOOKUP($C23,一覧表!$C$3:$V$119,6,FALSE)</f>
        <v>（５工場等）</v>
      </c>
      <c r="I23" s="7">
        <f>VLOOKUP($C23,一覧表!$C$3:$V$119,7,FALSE)</f>
        <v>9</v>
      </c>
      <c r="J23" s="7" t="str">
        <f>VLOOKUP($C23,一覧表!$C$3:$V$121,8,FALSE)</f>
        <v>水産氷の製造販売、魚の冷凍・冷蔵保管、水産物加工・販売</v>
      </c>
      <c r="K23" s="8" t="str">
        <f>VLOOKUP($C23,一覧表!$C$3:$V$121,9,FALSE)</f>
        <v>R2～R4</v>
      </c>
      <c r="L23" s="15">
        <f>VLOOKUP($C23,一覧表!$C$3:$V$121,10,FALSE)</f>
        <v>4443.5</v>
      </c>
      <c r="M23" s="15">
        <f>VLOOKUP($C23,一覧表!$C$3:$V$121,11,FALSE)</f>
        <v>3994.7</v>
      </c>
      <c r="N23" s="28">
        <f>VLOOKUP($C23,一覧表!$C$3:$V$121,12,FALSE)</f>
        <v>0.10100146281084735</v>
      </c>
      <c r="O23" s="137">
        <f>VLOOKUP($C23,一覧表!$C$3:$V$121,13,FALSE)</f>
        <v>6775.2</v>
      </c>
      <c r="P23" s="28">
        <f>VLOOKUP($C23,一覧表!$C$3:$V$121,14,FALSE)</f>
        <v>-0.52474400810172162</v>
      </c>
      <c r="Q23" s="7">
        <f>VLOOKUP($C23,一覧表!$C$3:$V$121,15,FALSE)</f>
        <v>69.59</v>
      </c>
      <c r="R23" s="7">
        <f>VLOOKUP($C23,一覧表!$C$3:$V$121,16,FALSE)</f>
        <v>48.1</v>
      </c>
      <c r="S23" s="28">
        <f>VLOOKUP($C23,一覧表!$C$3:$V$121,17,FALSE)</f>
        <v>0.30880873688748384</v>
      </c>
      <c r="T23" s="7">
        <f>VLOOKUP($C23,一覧表!$C$3:$V$121,18,FALSE)</f>
        <v>84.04</v>
      </c>
      <c r="U23" s="28">
        <f>VLOOKUP($C23,一覧表!$C$3:$V$121,19,FALSE)</f>
        <v>-0.20764477654835467</v>
      </c>
      <c r="V23" s="19" t="str">
        <f>VLOOKUP($C23,一覧表!$C$3:$V$121,20,FALSE)</f>
        <v>日本遠洋旋網漁業協同組合</v>
      </c>
    </row>
    <row r="24" spans="1:28" ht="48" customHeight="1">
      <c r="A24" s="5"/>
      <c r="B24" s="6">
        <v>22</v>
      </c>
      <c r="C24" s="121" t="s">
        <v>628</v>
      </c>
      <c r="D24" s="8" t="str">
        <f>VLOOKUP($C24,一覧表!$C$3:$V$121,2,FALSE)</f>
        <v>530-0001</v>
      </c>
      <c r="E24" s="7" t="str">
        <f>VLOOKUP($C24,一覧表!$C$3:$V$121,3,FALSE)</f>
        <v>大阪府大阪市北区梅田２－４－９</v>
      </c>
      <c r="F24" s="7" t="str">
        <f>VLOOKUP($C24,一覧表!$C$3:$V$119,4,FALSE)</f>
        <v>諫早プラント</v>
      </c>
      <c r="G24" s="7" t="str">
        <f>VLOOKUP($C24,一覧表!$C$3:$V$119,5,FALSE)</f>
        <v>854-0041</v>
      </c>
      <c r="H24" s="7" t="str">
        <f>VLOOKUP($C24,一覧表!$C$3:$V$119,6,FALSE)</f>
        <v>諫早市船越町７００</v>
      </c>
      <c r="I24" s="7">
        <f>VLOOKUP($C24,一覧表!$C$3:$V$119,7,FALSE)</f>
        <v>9</v>
      </c>
      <c r="J24" s="7" t="str">
        <f>VLOOKUP($C24,一覧表!$C$3:$V$121,8,FALSE)</f>
        <v>食肉加工品製造工場として事業を展開</v>
      </c>
      <c r="K24" s="8" t="str">
        <f>VLOOKUP($C24,一覧表!$C$3:$V$121,9,FALSE)</f>
        <v>R2～R4</v>
      </c>
      <c r="L24" s="15">
        <f>VLOOKUP($C24,一覧表!$C$3:$V$121,10,FALSE)</f>
        <v>18284</v>
      </c>
      <c r="M24" s="15" t="str">
        <f>VLOOKUP($C24,一覧表!$C$3:$V$121,11,FALSE)</f>
        <v>-</v>
      </c>
      <c r="N24" s="28" t="str">
        <f>VLOOKUP($C24,一覧表!$C$3:$V$121,12,FALSE)</f>
        <v>-</v>
      </c>
      <c r="O24" s="137">
        <f>VLOOKUP($C24,一覧表!$C$3:$V$121,13,FALSE)</f>
        <v>18859</v>
      </c>
      <c r="P24" s="28">
        <f>VLOOKUP($C24,一覧表!$C$3:$V$121,14,FALSE)</f>
        <v>-3.1448260774447602E-2</v>
      </c>
      <c r="Q24" s="7">
        <f>VLOOKUP($C24,一覧表!$C$3:$V$121,15,FALSE)</f>
        <v>538.70000000000005</v>
      </c>
      <c r="R24" s="7">
        <f>VLOOKUP($C24,一覧表!$C$3:$V$121,16,FALSE)</f>
        <v>522.5</v>
      </c>
      <c r="S24" s="28">
        <f>VLOOKUP($C24,一覧表!$C$3:$V$121,17,FALSE)</f>
        <v>3.007239651011703E-2</v>
      </c>
      <c r="T24" s="7">
        <f>VLOOKUP($C24,一覧表!$C$3:$V$121,18,FALSE)</f>
        <v>565</v>
      </c>
      <c r="U24" s="28">
        <f>VLOOKUP($C24,一覧表!$C$3:$V$121,19,FALSE)</f>
        <v>-4.8821236309634218E-2</v>
      </c>
      <c r="V24" s="7" t="str">
        <f>VLOOKUP($C24,一覧表!$C$3:$V$121,20,FALSE)</f>
        <v>①冷却設備の更新による使用電力の削減　②空調設備の更新による使用電力の削減　③照明設備の高効率機器（LED）への更新による使用電力の削減　④変電設備の更新　⑤排水処理散気管更新による散気効率改善　⑥屋根の断熱塗装　⑦商品統廃合による生産効率改善</v>
      </c>
    </row>
    <row r="25" spans="1:28" ht="48" customHeight="1">
      <c r="A25" s="5"/>
      <c r="B25" s="6">
        <v>23</v>
      </c>
      <c r="C25" s="121" t="s">
        <v>627</v>
      </c>
      <c r="D25" s="8" t="str">
        <f>VLOOKUP($C25,一覧表!$C$3:$V$121,2,FALSE)</f>
        <v>039-2206</v>
      </c>
      <c r="E25" s="7" t="str">
        <f>VLOOKUP($C25,一覧表!$C$3:$V$121,3,FALSE)</f>
        <v>青森県上北郡おいらせ町松原２－１３２－３５</v>
      </c>
      <c r="F25" s="7" t="str">
        <f>VLOOKUP($C25,一覧表!$C$3:$V$119,4,FALSE)</f>
        <v>諫早工場、川棚工場</v>
      </c>
      <c r="G25" s="7">
        <f>VLOOKUP($C25,一覧表!$C$3:$V$119,5,FALSE)</f>
        <v>0</v>
      </c>
      <c r="H25" s="7" t="str">
        <f>VLOOKUP($C25,一覧表!$C$3:$V$119,6,FALSE)</f>
        <v>２工場</v>
      </c>
      <c r="I25" s="7">
        <f>VLOOKUP($C25,一覧表!$C$3:$V$119,7,FALSE)</f>
        <v>9</v>
      </c>
      <c r="J25" s="7" t="str">
        <f>VLOOKUP($C25,一覧表!$C$3:$V$121,8,FALSE)</f>
        <v>食料品製造業（食肉処理を長崎県内では２工場で展開）</v>
      </c>
      <c r="K25" s="8" t="str">
        <f>VLOOKUP($C25,一覧表!$C$3:$V$121,9,FALSE)</f>
        <v>R2～R4</v>
      </c>
      <c r="L25" s="15">
        <f>VLOOKUP($C25,一覧表!$C$3:$V$121,10,FALSE)</f>
        <v>4098</v>
      </c>
      <c r="M25" s="15">
        <f>VLOOKUP($C25,一覧表!$C$3:$V$121,11,FALSE)</f>
        <v>3975</v>
      </c>
      <c r="N25" s="28">
        <f>VLOOKUP($C25,一覧表!$C$3:$V$121,12,FALSE)</f>
        <v>3.0014641288433383E-2</v>
      </c>
      <c r="O25" s="137">
        <f>VLOOKUP($C25,一覧表!$C$3:$V$121,13,FALSE)</f>
        <v>4451</v>
      </c>
      <c r="P25" s="28">
        <f>VLOOKUP($C25,一覧表!$C$3:$V$121,14,FALSE)</f>
        <v>-8.6139580283064912E-2</v>
      </c>
      <c r="Q25" s="7">
        <f>VLOOKUP($C25,一覧表!$C$3:$V$121,15,FALSE)</f>
        <v>108.3</v>
      </c>
      <c r="R25" s="7">
        <f>VLOOKUP($C25,一覧表!$C$3:$V$121,16,FALSE)</f>
        <v>105</v>
      </c>
      <c r="S25" s="28">
        <f>VLOOKUP($C25,一覧表!$C$3:$V$121,17,FALSE)</f>
        <v>0.03</v>
      </c>
      <c r="T25" s="7">
        <f>VLOOKUP($C25,一覧表!$C$3:$V$121,18,FALSE)</f>
        <v>111.5</v>
      </c>
      <c r="U25" s="28">
        <f>VLOOKUP($C25,一覧表!$C$3:$V$121,19,FALSE)</f>
        <v>-2.9547553093259491E-2</v>
      </c>
      <c r="V25" s="7" t="str">
        <f>VLOOKUP($C25,一覧表!$C$3:$V$121,20,FALSE)</f>
        <v>①高圧トランストップランナー機器の採用　②インバーター駆動式コンプレッサーへの更新</v>
      </c>
    </row>
    <row r="26" spans="1:28" ht="48" customHeight="1">
      <c r="A26" s="5"/>
      <c r="B26" s="6">
        <v>24</v>
      </c>
      <c r="C26" s="103" t="s">
        <v>468</v>
      </c>
      <c r="D26" s="8" t="str">
        <f>VLOOKUP($C26,一覧表!$C$3:$V$121,2,FALSE)</f>
        <v>851-0198</v>
      </c>
      <c r="E26" s="7" t="str">
        <f>VLOOKUP($C26,一覧表!$C$3:$V$121,3,FALSE)</f>
        <v>長崎市中里町２１７８</v>
      </c>
      <c r="F26" s="7" t="str">
        <f>VLOOKUP($C26,一覧表!$C$3:$V$119,4,FALSE)</f>
        <v>小長井工場</v>
      </c>
      <c r="G26" s="7" t="str">
        <f>VLOOKUP($C26,一覧表!$C$3:$V$119,5,FALSE)</f>
        <v>859-0165</v>
      </c>
      <c r="H26" s="7" t="str">
        <f>VLOOKUP($C26,一覧表!$C$3:$V$119,6,FALSE)</f>
        <v>諫早市小長井町小川原浦１６９０－１</v>
      </c>
      <c r="I26" s="7">
        <f>VLOOKUP($C26,一覧表!$C$3:$V$119,7,FALSE)</f>
        <v>9</v>
      </c>
      <c r="J26" s="7" t="str">
        <f>VLOOKUP($C26,一覧表!$C$3:$V$121,8,FALSE)</f>
        <v>フルーツゼリーの製造</v>
      </c>
      <c r="K26" s="8" t="str">
        <f>VLOOKUP($C26,一覧表!$C$3:$V$121,9,FALSE)</f>
        <v>R2～R4</v>
      </c>
      <c r="L26" s="15">
        <f>VLOOKUP($C26,一覧表!$C$3:$V$121,10,FALSE)</f>
        <v>7244</v>
      </c>
      <c r="M26" s="15">
        <f>VLOOKUP($C26,一覧表!$C$3:$V$121,11,FALSE)</f>
        <v>7752</v>
      </c>
      <c r="N26" s="28">
        <f>VLOOKUP($C26,一覧表!$C$3:$V$121,12,FALSE)</f>
        <v>-7.0127001656543342E-2</v>
      </c>
      <c r="O26" s="137">
        <f>VLOOKUP($C26,一覧表!$C$3:$V$121,13,FALSE)</f>
        <v>8042.6</v>
      </c>
      <c r="P26" s="28">
        <f>VLOOKUP($C26,一覧表!$C$3:$V$121,14,FALSE)</f>
        <v>-0.11024295969077863</v>
      </c>
      <c r="Q26" s="7">
        <f>VLOOKUP($C26,一覧表!$C$3:$V$121,15,FALSE)</f>
        <v>20.73</v>
      </c>
      <c r="R26" s="7">
        <f>VLOOKUP($C26,一覧表!$C$3:$V$121,16,FALSE)</f>
        <v>20.010000000000002</v>
      </c>
      <c r="S26" s="28">
        <f>VLOOKUP($C26,一覧表!$C$3:$V$121,17,FALSE)</f>
        <v>3.4732272069464491E-2</v>
      </c>
      <c r="T26" s="7">
        <f>VLOOKUP($C26,一覧表!$C$3:$V$121,18,FALSE)</f>
        <v>35.700000000000003</v>
      </c>
      <c r="U26" s="28">
        <f>VLOOKUP($C26,一覧表!$C$3:$V$121,19,FALSE)</f>
        <v>-0.72214182344428379</v>
      </c>
      <c r="V26" s="7" t="str">
        <f>VLOOKUP($C26,一覧表!$C$3:$V$121,20,FALSE)</f>
        <v>①除水機更新、殺菌冷却機更新　②冷蔵庫、作業場照明器具更新　③ＳＤＧｓ委員会設置、取組実績報告確認</v>
      </c>
    </row>
    <row r="27" spans="1:28" ht="48" customHeight="1">
      <c r="A27" s="5"/>
      <c r="B27" s="6">
        <v>25</v>
      </c>
      <c r="C27" s="103" t="s">
        <v>407</v>
      </c>
      <c r="D27" s="8" t="str">
        <f>VLOOKUP($C27,一覧表!$C$3:$V$121,2,FALSE)</f>
        <v>855-0802</v>
      </c>
      <c r="E27" s="7" t="str">
        <f>VLOOKUP($C27,一覧表!$C$3:$V$121,3,FALSE)</f>
        <v>島原市弁天町２－７３５５</v>
      </c>
      <c r="F27" s="7" t="str">
        <f>VLOOKUP($C27,一覧表!$C$3:$V$119,4,FALSE)</f>
        <v>島原工場</v>
      </c>
      <c r="G27" s="7" t="str">
        <f>VLOOKUP($C27,一覧表!$C$3:$V$119,5,FALSE)</f>
        <v>855-0802</v>
      </c>
      <c r="H27" s="7" t="str">
        <f>VLOOKUP($C27,一覧表!$C$3:$V$119,6,FALSE)</f>
        <v>島原市弁天町２－７３５５</v>
      </c>
      <c r="I27" s="7">
        <f>VLOOKUP($C27,一覧表!$C$3:$V$119,7,FALSE)</f>
        <v>10</v>
      </c>
      <c r="J27" s="7" t="str">
        <f>VLOOKUP($C27,一覧表!$C$3:$V$121,8,FALSE)</f>
        <v>アルコールの精製</v>
      </c>
      <c r="K27" s="8" t="str">
        <f>VLOOKUP($C27,一覧表!$C$3:$V$121,9,FALSE)</f>
        <v>R2～R4</v>
      </c>
      <c r="L27" s="15" t="str">
        <f>VLOOKUP($C27,一覧表!$C$3:$V$121,10,FALSE)</f>
        <v>-</v>
      </c>
      <c r="M27" s="15" t="str">
        <f>VLOOKUP($C27,一覧表!$C$3:$V$121,11,FALSE)</f>
        <v>-</v>
      </c>
      <c r="N27" s="28" t="str">
        <f>VLOOKUP($C27,一覧表!$C$3:$V$121,12,FALSE)</f>
        <v>-</v>
      </c>
      <c r="O27" s="137" t="str">
        <f>VLOOKUP($C27,一覧表!$C$3:$V$121,13,FALSE)</f>
        <v>-</v>
      </c>
      <c r="P27" s="28" t="str">
        <f>VLOOKUP($C27,一覧表!$C$3:$V$121,14,FALSE)</f>
        <v>-</v>
      </c>
      <c r="Q27" s="7">
        <f>VLOOKUP($C27,一覧表!$C$3:$V$121,15,FALSE)</f>
        <v>0.51500000000000001</v>
      </c>
      <c r="R27" s="7">
        <f>VLOOKUP($C27,一覧表!$C$3:$V$121,16,FALSE)</f>
        <v>0.5</v>
      </c>
      <c r="S27" s="28">
        <f>VLOOKUP($C27,一覧表!$C$3:$V$121,17,FALSE)</f>
        <v>2.9126213592233035E-2</v>
      </c>
      <c r="T27" s="7">
        <f>VLOOKUP($C27,一覧表!$C$3:$V$121,18,FALSE)</f>
        <v>0.53300000000000003</v>
      </c>
      <c r="U27" s="28">
        <f>VLOOKUP($C27,一覧表!$C$3:$V$121,19,FALSE)</f>
        <v>-3.4951456310679641E-2</v>
      </c>
      <c r="V27" s="7" t="str">
        <f>VLOOKUP($C27,一覧表!$C$3:$V$121,20,FALSE)</f>
        <v>①蒸留塔からの排熱を利用したボイラ給水加熱による蒸気量の削減　②蒸気発電機スクリュー整備に伴う発電効率上昇による電気使用量の削減</v>
      </c>
      <c r="W27" s="14"/>
      <c r="X27" s="14"/>
      <c r="Y27" s="14"/>
      <c r="Z27" s="14"/>
      <c r="AA27" s="14"/>
      <c r="AB27" s="14"/>
    </row>
    <row r="28" spans="1:28" s="14" customFormat="1" ht="48" customHeight="1">
      <c r="A28" s="5"/>
      <c r="B28" s="6">
        <v>26</v>
      </c>
      <c r="C28" s="121" t="s">
        <v>764</v>
      </c>
      <c r="D28" s="8" t="str">
        <f>VLOOKUP($C28,一覧表!$C$3:$V$121,2,FALSE)</f>
        <v>854-0065</v>
      </c>
      <c r="E28" s="7" t="str">
        <f>VLOOKUP($C28,一覧表!$C$3:$V$121,3,FALSE)</f>
        <v>諫早市津久葉町６－８</v>
      </c>
      <c r="F28" s="7" t="str">
        <f>VLOOKUP($C28,一覧表!$C$3:$V$119,4,FALSE)</f>
        <v>西九州支店　長崎ガスセンター</v>
      </c>
      <c r="G28" s="7" t="str">
        <f>VLOOKUP($C28,一覧表!$C$3:$V$119,5,FALSE)</f>
        <v>854-0065</v>
      </c>
      <c r="H28" s="7" t="str">
        <f>VLOOKUP($C28,一覧表!$C$3:$V$119,6,FALSE)</f>
        <v>諫早市津久葉町６－８</v>
      </c>
      <c r="I28" s="7">
        <f>VLOOKUP($C28,一覧表!$C$3:$V$121,7,FALSE)</f>
        <v>16</v>
      </c>
      <c r="J28" s="7" t="str">
        <f>VLOOKUP($C28,一覧表!$C$3:$V$121,8,FALSE)</f>
        <v>圧縮ガス・液化ガス製造業</v>
      </c>
      <c r="K28" s="8" t="str">
        <f>VLOOKUP($C28,一覧表!$C$3:$V$121,9,FALSE)</f>
        <v>R1～R3</v>
      </c>
      <c r="L28" s="15">
        <f>VLOOKUP($C28,一覧表!$C$3:$V$121,10,FALSE)</f>
        <v>16083</v>
      </c>
      <c r="M28" s="15">
        <f>VLOOKUP($C28,一覧表!$C$3:$V$121,11,FALSE)</f>
        <v>15923</v>
      </c>
      <c r="N28" s="28">
        <f>VLOOKUP($C28,一覧表!$C$3:$V$121,12,FALSE)</f>
        <v>9.9483927128023383E-3</v>
      </c>
      <c r="O28" s="137">
        <f>VLOOKUP($C28,一覧表!$C$3:$V$121,13,FALSE)</f>
        <v>16825</v>
      </c>
      <c r="P28" s="28">
        <f>VLOOKUP($C28,一覧表!$C$3:$V$121,14,FALSE)</f>
        <v>-4.6135671205620843E-2</v>
      </c>
      <c r="Q28" s="7" t="str">
        <f>VLOOKUP($C28,一覧表!$C$3:$V$121,15,FALSE)</f>
        <v>-</v>
      </c>
      <c r="R28" s="7" t="str">
        <f>VLOOKUP($C28,一覧表!$C$3:$V$121,16,FALSE)</f>
        <v>-</v>
      </c>
      <c r="S28" s="28" t="str">
        <f>VLOOKUP($C28,一覧表!$C$3:$V$121,17,FALSE)</f>
        <v>-</v>
      </c>
      <c r="T28" s="7" t="str">
        <f>VLOOKUP($C28,一覧表!$C$3:$V$121,18,FALSE)</f>
        <v>-</v>
      </c>
      <c r="U28" s="28" t="str">
        <f>VLOOKUP($C28,一覧表!$C$3:$V$121,19,FALSE)</f>
        <v>-</v>
      </c>
      <c r="V28" s="7" t="str">
        <f>VLOOKUP($C28,一覧表!$C$3:$V$121,20,FALSE)</f>
        <v>新工場の設立による高効率プラントの操業開始</v>
      </c>
      <c r="W28"/>
      <c r="X28"/>
      <c r="Y28"/>
      <c r="Z28"/>
      <c r="AA28"/>
      <c r="AB28"/>
    </row>
    <row r="29" spans="1:28" ht="48" customHeight="1">
      <c r="A29" s="5"/>
      <c r="B29" s="6">
        <v>27</v>
      </c>
      <c r="C29" s="121" t="s">
        <v>670</v>
      </c>
      <c r="D29" s="8" t="str">
        <f>VLOOKUP($C29,一覧表!$C$3:$V$121,2,FALSE)</f>
        <v>164-8721</v>
      </c>
      <c r="E29" s="7" t="str">
        <f>VLOOKUP($C29,一覧表!$C$3:$V$121,3,FALSE)</f>
        <v>東京都中野区本町１－３２－２</v>
      </c>
      <c r="F29" s="7" t="str">
        <f>VLOOKUP($C29,一覧表!$C$3:$V$119,4,FALSE)</f>
        <v>崎戸工場</v>
      </c>
      <c r="G29" s="7" t="str">
        <f>VLOOKUP($C29,一覧表!$C$3:$V$119,5,FALSE)</f>
        <v>857-3101</v>
      </c>
      <c r="H29" s="7" t="str">
        <f>VLOOKUP($C29,一覧表!$C$3:$V$119,6,FALSE)</f>
        <v>西海市崎戸町蛎浦郷１５１７－３</v>
      </c>
      <c r="I29" s="7">
        <f>VLOOKUP($C29,一覧表!$C$3:$V$119,7,FALSE)</f>
        <v>16</v>
      </c>
      <c r="J29" s="7" t="str">
        <f>VLOOKUP($C29,一覧表!$C$3:$V$121,8,FALSE)</f>
        <v>塩及び化成品の製造</v>
      </c>
      <c r="K29" s="8" t="str">
        <f>VLOOKUP($C29,一覧表!$C$3:$V$121,9,FALSE)</f>
        <v>R2～R4</v>
      </c>
      <c r="L29" s="15">
        <f>VLOOKUP($C29,一覧表!$C$3:$V$121,10,FALSE)</f>
        <v>173079</v>
      </c>
      <c r="M29" s="15">
        <f>VLOOKUP($C29,一覧表!$C$3:$V$121,11,FALSE)</f>
        <v>167887</v>
      </c>
      <c r="N29" s="28">
        <f>VLOOKUP($C29,一覧表!$C$3:$V$121,12,FALSE)</f>
        <v>2.9997862247875248E-2</v>
      </c>
      <c r="O29" s="137">
        <f>VLOOKUP($C29,一覧表!$C$3:$V$121,13,FALSE)</f>
        <v>189651</v>
      </c>
      <c r="P29" s="28">
        <f>VLOOKUP($C29,一覧表!$C$3:$V$121,14,FALSE)</f>
        <v>-9.5748184355121072E-2</v>
      </c>
      <c r="Q29" s="7" t="str">
        <f>VLOOKUP($C29,一覧表!$C$3:$V$121,15,FALSE)</f>
        <v>-</v>
      </c>
      <c r="R29" s="7" t="str">
        <f>VLOOKUP($C29,一覧表!$C$3:$V$121,16,FALSE)</f>
        <v>-</v>
      </c>
      <c r="S29" s="28" t="str">
        <f>VLOOKUP($C29,一覧表!$C$3:$V$121,17,FALSE)</f>
        <v>-</v>
      </c>
      <c r="T29" s="7" t="str">
        <f>VLOOKUP($C29,一覧表!$C$3:$V$121,18,FALSE)</f>
        <v>-</v>
      </c>
      <c r="U29" s="28" t="str">
        <f>VLOOKUP($C29,一覧表!$C$3:$V$121,19,FALSE)</f>
        <v>-</v>
      </c>
      <c r="V29" s="7" t="str">
        <f>VLOOKUP($C29,一覧表!$C$3:$V$121,20,FALSE)</f>
        <v>①イオン交換膜更新　②インバーター制御の冷凍機導入</v>
      </c>
    </row>
    <row r="30" spans="1:28" ht="48" customHeight="1">
      <c r="A30" s="5"/>
      <c r="B30" s="6">
        <v>28</v>
      </c>
      <c r="C30" s="103" t="s">
        <v>442</v>
      </c>
      <c r="D30" s="8" t="str">
        <f>VLOOKUP($C30,一覧表!$C$3:$V$121,2,FALSE)</f>
        <v>859-3605</v>
      </c>
      <c r="E30" s="7" t="str">
        <f>VLOOKUP($C30,一覧表!$C$3:$V$121,3,FALSE)</f>
        <v>東彼杵郡川棚町百津郷２９６</v>
      </c>
      <c r="F30" s="7">
        <f>VLOOKUP($C30,一覧表!$C$3:$V$119,4,FALSE)</f>
        <v>0</v>
      </c>
      <c r="G30" s="7">
        <f>VLOOKUP($C30,一覧表!$C$3:$V$119,5,FALSE)</f>
        <v>0</v>
      </c>
      <c r="H30" s="7">
        <f>VLOOKUP($C30,一覧表!$C$3:$V$119,6,FALSE)</f>
        <v>0</v>
      </c>
      <c r="I30" s="7">
        <f>VLOOKUP($C30,一覧表!$C$3:$V$119,7,FALSE)</f>
        <v>21</v>
      </c>
      <c r="J30" s="7" t="str">
        <f>VLOOKUP($C30,一覧表!$C$3:$V$121,8,FALSE)</f>
        <v>石英ガラス製品製造業</v>
      </c>
      <c r="K30" s="8" t="str">
        <f>VLOOKUP($C30,一覧表!$C$3:$V$121,9,FALSE)</f>
        <v>R2～R4</v>
      </c>
      <c r="L30" s="15">
        <f>VLOOKUP($C30,一覧表!$C$3:$V$121,10,FALSE)</f>
        <v>8572</v>
      </c>
      <c r="M30" s="15">
        <f>VLOOKUP($C30,一覧表!$C$3:$V$121,11,FALSE)</f>
        <v>8318</v>
      </c>
      <c r="N30" s="28">
        <f>VLOOKUP($C30,一覧表!$C$3:$V$121,12,FALSE)</f>
        <v>2.9631357909472703E-2</v>
      </c>
      <c r="O30" s="137">
        <f>VLOOKUP($C30,一覧表!$C$3:$V$121,13,FALSE)</f>
        <v>10169</v>
      </c>
      <c r="P30" s="28">
        <f>VLOOKUP($C30,一覧表!$C$3:$V$121,14,FALSE)</f>
        <v>-0.18630424638357443</v>
      </c>
      <c r="Q30" s="7">
        <f>VLOOKUP($C30,一覧表!$C$3:$V$121,15,FALSE)</f>
        <v>0.48399999999999999</v>
      </c>
      <c r="R30" s="7">
        <f>VLOOKUP($C30,一覧表!$C$3:$V$121,16,FALSE)</f>
        <v>0.47</v>
      </c>
      <c r="S30" s="28">
        <f>VLOOKUP($C30,一覧表!$C$3:$V$121,17,FALSE)</f>
        <v>2.8925619834710769E-2</v>
      </c>
      <c r="T30" s="7">
        <f>VLOOKUP($C30,一覧表!$C$3:$V$121,18,FALSE)</f>
        <v>0.48799999999999999</v>
      </c>
      <c r="U30" s="28">
        <f>VLOOKUP($C30,一覧表!$C$3:$V$121,19,FALSE)</f>
        <v>-8.2644628099173625E-3</v>
      </c>
      <c r="V30" s="7" t="str">
        <f>VLOOKUP($C30,一覧表!$C$3:$V$121,20,FALSE)</f>
        <v>①設備導入・更新時に高効率機器を採用（空調設備等）　②構内蛍光灯・水銀灯をLED灯に更新　③製造歩留まり改善によるエネルギー原単位の削減</v>
      </c>
      <c r="X30" s="14"/>
      <c r="Y30" s="14"/>
      <c r="Z30" s="14"/>
      <c r="AA30" s="14"/>
      <c r="AB30" s="14"/>
    </row>
    <row r="31" spans="1:28" ht="48" customHeight="1">
      <c r="A31" s="5"/>
      <c r="B31" s="6">
        <v>29</v>
      </c>
      <c r="C31" s="121" t="s">
        <v>695</v>
      </c>
      <c r="D31" s="8" t="str">
        <f>VLOOKUP($C31,一覧表!$C$3:$V$121,2,FALSE)</f>
        <v>520-2152</v>
      </c>
      <c r="E31" s="7" t="str">
        <f>VLOOKUP($C31,一覧表!$C$3:$V$121,3,FALSE)</f>
        <v>滋賀県大津市月輪１－４－６</v>
      </c>
      <c r="F31" s="7" t="str">
        <f>VLOOKUP($C31,一覧表!$C$3:$V$119,4,FALSE)</f>
        <v>長崎工場</v>
      </c>
      <c r="G31" s="7" t="str">
        <f>VLOOKUP($C31,一覧表!$C$3:$V$119,5,FALSE)</f>
        <v>859-4755</v>
      </c>
      <c r="H31" s="7" t="str">
        <f>VLOOKUP($C31,一覧表!$C$3:$V$119,6,FALSE)</f>
        <v>松浦市御厨町横久保免２－１</v>
      </c>
      <c r="I31" s="7">
        <f>VLOOKUP($C31,一覧表!$C$3:$V$119,7,FALSE)</f>
        <v>22</v>
      </c>
      <c r="J31" s="7" t="str">
        <f>VLOOKUP($C31,一覧表!$C$3:$V$121,8,FALSE)</f>
        <v>特殊鋼のリング鍛造、熱処理、加工</v>
      </c>
      <c r="K31" s="8" t="str">
        <f>VLOOKUP($C31,一覧表!$C$3:$V$121,9,FALSE)</f>
        <v>R3～R5</v>
      </c>
      <c r="L31" s="15">
        <f>VLOOKUP($C31,一覧表!$C$3:$V$121,10,FALSE)</f>
        <v>6659</v>
      </c>
      <c r="M31" s="15">
        <f>VLOOKUP($C31,一覧表!$C$3:$V$121,11,FALSE)</f>
        <v>6525</v>
      </c>
      <c r="N31" s="28">
        <f>VLOOKUP($C31,一覧表!$C$3:$V$121,12,FALSE)</f>
        <v>2.0123141612854781E-2</v>
      </c>
      <c r="O31" s="137">
        <f>VLOOKUP($C31,一覧表!$C$3:$V$121,13,FALSE)</f>
        <v>7288</v>
      </c>
      <c r="P31" s="28">
        <f>VLOOKUP($C31,一覧表!$C$3:$V$121,14,FALSE)</f>
        <v>-9.4458627421534769E-2</v>
      </c>
      <c r="Q31" s="7">
        <f>VLOOKUP($C31,一覧表!$C$3:$V$121,15,FALSE)</f>
        <v>158.80000000000001</v>
      </c>
      <c r="R31" s="7">
        <f>VLOOKUP($C31,一覧表!$C$3:$V$121,16,FALSE)</f>
        <v>155.6</v>
      </c>
      <c r="S31" s="28">
        <f>VLOOKUP($C31,一覧表!$C$3:$V$121,17,FALSE)</f>
        <v>2.0151133501259553E-2</v>
      </c>
      <c r="T31" s="7">
        <f>VLOOKUP($C31,一覧表!$C$3:$V$121,18,FALSE)</f>
        <v>169.7</v>
      </c>
      <c r="U31" s="28">
        <f>VLOOKUP($C31,一覧表!$C$3:$V$121,19,FALSE)</f>
        <v>-6.8639798488664833E-2</v>
      </c>
      <c r="V31" s="7" t="str">
        <f>VLOOKUP($C31,一覧表!$C$3:$V$121,20,FALSE)</f>
        <v>①SDGs参加、ISO14001環境運用、多能工化、多技能工化の推進による生産効率UP　③生産ラインよせ止め稼動実施にて効率化追求　④ライン突発停止の削減　⑤受注減によるライン間の応援体制を強化しエネルギー効率UPと集約生産実施にて無駄の削減</v>
      </c>
    </row>
    <row r="32" spans="1:28" ht="30" customHeight="1">
      <c r="A32" s="220"/>
      <c r="B32" s="198">
        <v>30</v>
      </c>
      <c r="C32" s="221" t="s">
        <v>451</v>
      </c>
      <c r="D32" s="214" t="str">
        <f>VLOOKUP($C32,一覧表!$C$3:$V$121,2,FALSE)</f>
        <v>854-0063</v>
      </c>
      <c r="E32" s="218" t="str">
        <f>VLOOKUP($C32,一覧表!$C$3:$V$121,3,FALSE)</f>
        <v>諫早市貝津町１７６９－１</v>
      </c>
      <c r="F32" s="218"/>
      <c r="G32" s="218"/>
      <c r="H32" s="218"/>
      <c r="I32" s="223">
        <v>24</v>
      </c>
      <c r="J32" s="225" t="s">
        <v>453</v>
      </c>
      <c r="K32" s="214" t="s">
        <v>732</v>
      </c>
      <c r="L32" s="133" t="s">
        <v>19</v>
      </c>
      <c r="M32" s="133" t="s">
        <v>19</v>
      </c>
      <c r="N32" s="12" t="s">
        <v>19</v>
      </c>
      <c r="O32" s="216" t="s">
        <v>454</v>
      </c>
      <c r="P32" s="217"/>
      <c r="Q32" s="9">
        <v>0.12230000000000001</v>
      </c>
      <c r="R32" s="9">
        <v>0.1187</v>
      </c>
      <c r="S32" s="10">
        <f t="shared" ref="S32:S33" si="0">+(Q32-R32)/Q32</f>
        <v>2.9435813573180751E-2</v>
      </c>
      <c r="T32" s="23">
        <v>0.1305</v>
      </c>
      <c r="U32" s="11">
        <f t="shared" ref="U32:U33" si="1">+(Q32-T32)/Q32</f>
        <v>-6.7048242027800478E-2</v>
      </c>
      <c r="V32" s="202" t="s">
        <v>938</v>
      </c>
    </row>
    <row r="33" spans="1:28" ht="30" customHeight="1">
      <c r="A33" s="220"/>
      <c r="B33" s="199"/>
      <c r="C33" s="222"/>
      <c r="D33" s="215"/>
      <c r="E33" s="219"/>
      <c r="F33" s="219"/>
      <c r="G33" s="219"/>
      <c r="H33" s="219"/>
      <c r="I33" s="224"/>
      <c r="J33" s="226"/>
      <c r="K33" s="215"/>
      <c r="L33" s="133" t="s">
        <v>19</v>
      </c>
      <c r="M33" s="133" t="s">
        <v>19</v>
      </c>
      <c r="N33" s="12" t="s">
        <v>19</v>
      </c>
      <c r="O33" s="216" t="s">
        <v>455</v>
      </c>
      <c r="P33" s="217"/>
      <c r="Q33" s="9">
        <v>3.8999999999999998E-3</v>
      </c>
      <c r="R33" s="72">
        <v>3.8E-3</v>
      </c>
      <c r="S33" s="10">
        <f t="shared" si="0"/>
        <v>2.5641025641025599E-2</v>
      </c>
      <c r="T33" s="23">
        <v>4.1000000000000003E-3</v>
      </c>
      <c r="U33" s="11">
        <f t="shared" si="1"/>
        <v>-5.1282051282051419E-2</v>
      </c>
      <c r="V33" s="203"/>
    </row>
    <row r="34" spans="1:28" ht="48" customHeight="1">
      <c r="A34" s="5"/>
      <c r="B34" s="6">
        <v>31</v>
      </c>
      <c r="C34" s="103" t="s">
        <v>358</v>
      </c>
      <c r="D34" s="8" t="str">
        <f>VLOOKUP($C34,一覧表!$C$3:$V$121,2,FALSE)</f>
        <v>856-8555</v>
      </c>
      <c r="E34" s="7" t="str">
        <f>VLOOKUP($C34,一覧表!$C$3:$V$121,3,FALSE)</f>
        <v>大村市雄ヶ原町１３２４－２</v>
      </c>
      <c r="F34" s="7" t="str">
        <f>VLOOKUP($C34,一覧表!$C$3:$V$119,4,FALSE)</f>
        <v>長崎事業所</v>
      </c>
      <c r="G34" s="7" t="str">
        <f>VLOOKUP($C34,一覧表!$C$3:$V$119,5,FALSE)</f>
        <v>856-8555</v>
      </c>
      <c r="H34" s="7" t="str">
        <f>VLOOKUP($C34,一覧表!$C$3:$V$119,6,FALSE)</f>
        <v>大村市雄ヶ原町１３２４－２</v>
      </c>
      <c r="I34" s="7">
        <f>VLOOKUP($C34,一覧表!$C$3:$V$119,7,FALSE)</f>
        <v>28</v>
      </c>
      <c r="J34" s="7" t="str">
        <f>VLOOKUP($C34,一覧表!$C$3:$V$121,8,FALSE)</f>
        <v>シリコンウエーハの製造、販売</v>
      </c>
      <c r="K34" s="8" t="str">
        <f>VLOOKUP($C34,一覧表!$C$3:$V$121,9,FALSE)</f>
        <v>R2～R4</v>
      </c>
      <c r="L34" s="15">
        <f>VLOOKUP($C34,一覧表!$C$3:$V$121,10,FALSE)</f>
        <v>89000</v>
      </c>
      <c r="M34" s="15">
        <f>VLOOKUP($C34,一覧表!$C$3:$V$121,11,FALSE)</f>
        <v>89000</v>
      </c>
      <c r="N34" s="28">
        <f>VLOOKUP($C34,一覧表!$C$3:$V$121,12,FALSE)</f>
        <v>0</v>
      </c>
      <c r="O34" s="15">
        <f>VLOOKUP($C34,一覧表!$C$3:$V$121,13,FALSE)</f>
        <v>111000</v>
      </c>
      <c r="P34" s="28">
        <f>VLOOKUP($C34,一覧表!$C$3:$V$121,14,FALSE)</f>
        <v>-0.24719101123595505</v>
      </c>
      <c r="Q34" s="7">
        <f>VLOOKUP($C34,一覧表!$C$3:$V$121,15,FALSE)</f>
        <v>3.62</v>
      </c>
      <c r="R34" s="7">
        <f>VLOOKUP($C34,一覧表!$C$3:$V$121,16,FALSE)</f>
        <v>3.59</v>
      </c>
      <c r="S34" s="28">
        <f>VLOOKUP($C34,一覧表!$C$3:$V$121,17,FALSE)</f>
        <v>8.2872928176796271E-3</v>
      </c>
      <c r="T34" s="7">
        <f>VLOOKUP($C34,一覧表!$C$3:$V$121,18,FALSE)</f>
        <v>3.71</v>
      </c>
      <c r="U34" s="28">
        <f>VLOOKUP($C34,一覧表!$C$3:$V$121,19,FALSE)</f>
        <v>-2.4861878453038635E-2</v>
      </c>
      <c r="V34" s="7" t="str">
        <f>VLOOKUP($C34,一覧表!$C$3:$V$121,20,FALSE)</f>
        <v>①高効率ボイラー・冷凍機を優先的に運転し燃料及び電力量を低減　②生産性（良品率・取得率等）を改善活動により向上し生産量の増加　③設備の省電力化（各設備の高効率型式への更新等）</v>
      </c>
      <c r="W34" s="14"/>
    </row>
    <row r="35" spans="1:28" ht="57.75" customHeight="1">
      <c r="A35" s="5"/>
      <c r="B35" s="6">
        <v>32</v>
      </c>
      <c r="C35" s="121" t="s">
        <v>660</v>
      </c>
      <c r="D35" s="8" t="str">
        <f>VLOOKUP($C35,一覧表!$C$3:$V$121,2,FALSE)</f>
        <v>869-1102</v>
      </c>
      <c r="E35" s="7" t="str">
        <f>VLOOKUP($C35,一覧表!$C$3:$V$121,3,FALSE)</f>
        <v>熊本県菊池郡菊陽町大字原水４０００－１</v>
      </c>
      <c r="F35" s="7" t="str">
        <f>VLOOKUP($C35,一覧表!$C$3:$V$119,4,FALSE)</f>
        <v>長崎テクノロジーセンター</v>
      </c>
      <c r="G35" s="7" t="str">
        <f>VLOOKUP($C35,一覧表!$C$3:$V$119,5,FALSE)</f>
        <v>854-0065</v>
      </c>
      <c r="H35" s="7" t="str">
        <f>VLOOKUP($C35,一覧表!$C$3:$V$119,6,FALSE)</f>
        <v>諫早市津久葉町１８８３－４３</v>
      </c>
      <c r="I35" s="7">
        <f>VLOOKUP($C35,一覧表!$C$3:$V$119,7,FALSE)</f>
        <v>28</v>
      </c>
      <c r="J35" s="7" t="str">
        <f>VLOOKUP($C35,一覧表!$C$3:$V$121,8,FALSE)</f>
        <v>半導体の製造</v>
      </c>
      <c r="K35" s="8" t="str">
        <f>VLOOKUP($C35,一覧表!$C$3:$V$121,9,FALSE)</f>
        <v>R2～R4</v>
      </c>
      <c r="L35" s="15" t="str">
        <f>VLOOKUP($C35,一覧表!$C$3:$V$121,10,FALSE)</f>
        <v>-</v>
      </c>
      <c r="M35" s="15" t="str">
        <f>VLOOKUP($C35,一覧表!$C$3:$V$121,11,FALSE)</f>
        <v>-</v>
      </c>
      <c r="N35" s="28" t="str">
        <f>VLOOKUP($C35,一覧表!$C$3:$V$121,12,FALSE)</f>
        <v>-</v>
      </c>
      <c r="O35" s="15" t="str">
        <f>VLOOKUP($C35,一覧表!$C$3:$V$121,13,FALSE)</f>
        <v>-</v>
      </c>
      <c r="P35" s="28" t="str">
        <f>VLOOKUP($C35,一覧表!$C$3:$V$121,14,FALSE)</f>
        <v>-</v>
      </c>
      <c r="Q35" s="7">
        <f>VLOOKUP($C35,一覧表!$C$3:$V$121,15,FALSE)</f>
        <v>2.6200000000000001E-2</v>
      </c>
      <c r="R35" s="7">
        <f>VLOOKUP($C35,一覧表!$C$3:$V$121,16,FALSE)</f>
        <v>2.5399999999999999E-2</v>
      </c>
      <c r="S35" s="28">
        <f>VLOOKUP($C35,一覧表!$C$3:$V$121,17,FALSE)</f>
        <v>3.0534351145038247E-2</v>
      </c>
      <c r="T35" s="7">
        <f>VLOOKUP($C35,一覧表!$C$3:$V$121,18,FALSE)</f>
        <v>2.5700000000000001E-2</v>
      </c>
      <c r="U35" s="28">
        <f>VLOOKUP($C35,一覧表!$C$3:$V$121,19,FALSE)</f>
        <v>1.9083969465648873E-2</v>
      </c>
      <c r="V35" s="19" t="str">
        <f>VLOOKUP($C35,一覧表!$C$3:$V$121,20,FALSE)</f>
        <v>ソニーセミコンダクタマニュファクチャリング</v>
      </c>
    </row>
    <row r="36" spans="1:28" ht="48" customHeight="1">
      <c r="A36" s="5"/>
      <c r="B36" s="6">
        <v>33</v>
      </c>
      <c r="C36" s="103" t="s">
        <v>530</v>
      </c>
      <c r="D36" s="8" t="str">
        <f>VLOOKUP($C36,一覧表!$C$3:$V$121,2,FALSE)</f>
        <v>859-0133</v>
      </c>
      <c r="E36" s="7" t="str">
        <f>VLOOKUP($C36,一覧表!$C$3:$V$121,3,FALSE)</f>
        <v>諫早市高来町東平原９７０</v>
      </c>
      <c r="F36" s="7">
        <f>VLOOKUP($C36,一覧表!$C$3:$V$119,4,FALSE)</f>
        <v>0</v>
      </c>
      <c r="G36" s="7">
        <f>VLOOKUP($C36,一覧表!$C$3:$V$119,5,FALSE)</f>
        <v>0</v>
      </c>
      <c r="H36" s="7">
        <f>VLOOKUP($C36,一覧表!$C$3:$V$119,6,FALSE)</f>
        <v>0</v>
      </c>
      <c r="I36" s="7">
        <f>VLOOKUP($C36,一覧表!$C$3:$V$119,7,FALSE)</f>
        <v>28</v>
      </c>
      <c r="J36" s="7" t="str">
        <f>VLOOKUP($C36,一覧表!$C$3:$V$121,8,FALSE)</f>
        <v>半導体（光、高周波デバイス）製造業</v>
      </c>
      <c r="K36" s="8" t="str">
        <f>VLOOKUP($C36,一覧表!$C$3:$V$121,9,FALSE)</f>
        <v>R2～R4</v>
      </c>
      <c r="L36" s="15">
        <f>VLOOKUP($C36,一覧表!$C$3:$V$121,10,FALSE)</f>
        <v>3292</v>
      </c>
      <c r="M36" s="15">
        <f>VLOOKUP($C36,一覧表!$C$3:$V$121,11,FALSE)</f>
        <v>3193</v>
      </c>
      <c r="N36" s="28">
        <f>VLOOKUP($C36,一覧表!$C$3:$V$121,12,FALSE)</f>
        <v>3.0072904009720534E-2</v>
      </c>
      <c r="O36" s="15">
        <f>VLOOKUP($C36,一覧表!$C$3:$V$121,13,FALSE)</f>
        <v>3567</v>
      </c>
      <c r="P36" s="28">
        <f>VLOOKUP($C36,一覧表!$C$3:$V$121,14,FALSE)</f>
        <v>-8.3535844471445936E-2</v>
      </c>
      <c r="Q36" s="7">
        <f>VLOOKUP($C36,一覧表!$C$3:$V$121,15,FALSE)</f>
        <v>65.900000000000006</v>
      </c>
      <c r="R36" s="7">
        <f>VLOOKUP($C36,一覧表!$C$3:$V$121,16,FALSE)</f>
        <v>63.9</v>
      </c>
      <c r="S36" s="28">
        <f>VLOOKUP($C36,一覧表!$C$3:$V$121,17,FALSE)</f>
        <v>3.0349013657056251E-2</v>
      </c>
      <c r="T36" s="7">
        <f>VLOOKUP($C36,一覧表!$C$3:$V$121,18,FALSE)</f>
        <v>64</v>
      </c>
      <c r="U36" s="28">
        <f>VLOOKUP($C36,一覧表!$C$3:$V$121,19,FALSE)</f>
        <v>2.8831562974203421E-2</v>
      </c>
      <c r="V36" s="7" t="str">
        <f>VLOOKUP($C36,一覧表!$C$3:$V$121,20,FALSE)</f>
        <v>①大型空調機の更新　②工場照明の一部をLEDに変更　③生産性改善</v>
      </c>
    </row>
    <row r="37" spans="1:28" ht="48" customHeight="1">
      <c r="A37" s="5"/>
      <c r="B37" s="6">
        <v>34</v>
      </c>
      <c r="C37" s="121" t="s">
        <v>771</v>
      </c>
      <c r="D37" s="8" t="str">
        <f>VLOOKUP($C37,一覧表!$C$3:$V$121,2,FALSE)</f>
        <v>141-6024</v>
      </c>
      <c r="E37" s="7" t="str">
        <f>VLOOKUP($C37,一覧表!$C$3:$V$121,3,FALSE)</f>
        <v>東京都品川区大崎２－１－１</v>
      </c>
      <c r="F37" s="7" t="str">
        <f>VLOOKUP($C37,一覧表!$C$3:$V$119,4,FALSE)</f>
        <v>長崎工場</v>
      </c>
      <c r="G37" s="7" t="str">
        <f>VLOOKUP($C37,一覧表!$C$3:$V$119,5,FALSE)</f>
        <v>856-0022</v>
      </c>
      <c r="H37" s="7" t="str">
        <f>VLOOKUP($C37,一覧表!$C$3:$V$119,6,FALSE)</f>
        <v>大村市雄ヶ原町１３１３－７１</v>
      </c>
      <c r="I37" s="7">
        <f>VLOOKUP($C37,一覧表!$C$3:$V$119,7,FALSE)</f>
        <v>28</v>
      </c>
      <c r="J37" s="7" t="str">
        <f>VLOOKUP($C37,一覧表!$C$3:$V$121,8,FALSE)</f>
        <v>半導体シリコンウェハーの研磨再生事業</v>
      </c>
      <c r="K37" s="8" t="str">
        <f>VLOOKUP($C37,一覧表!$C$3:$V$121,9,FALSE)</f>
        <v>R2～R4</v>
      </c>
      <c r="L37" s="15">
        <f>VLOOKUP($C37,一覧表!$C$3:$V$121,10,FALSE)</f>
        <v>2691</v>
      </c>
      <c r="M37" s="15">
        <f>VLOOKUP($C37,一覧表!$C$3:$V$121,11,FALSE)</f>
        <v>2610</v>
      </c>
      <c r="N37" s="28">
        <f>VLOOKUP($C37,一覧表!$C$3:$V$121,12,FALSE)</f>
        <v>3.0100334448160536E-2</v>
      </c>
      <c r="O37" s="15">
        <f>VLOOKUP($C37,一覧表!$C$3:$V$121,13,FALSE)</f>
        <v>3066</v>
      </c>
      <c r="P37" s="28">
        <f>VLOOKUP($C37,一覧表!$C$3:$V$121,14,FALSE)</f>
        <v>-0.13935340022296544</v>
      </c>
      <c r="Q37" s="7" t="str">
        <f>VLOOKUP($C37,一覧表!$C$3:$V$121,15,FALSE)</f>
        <v>-</v>
      </c>
      <c r="R37" s="7" t="str">
        <f>VLOOKUP($C37,一覧表!$C$3:$V$121,16,FALSE)</f>
        <v>-</v>
      </c>
      <c r="S37" s="28" t="str">
        <f>VLOOKUP($C37,一覧表!$C$3:$V$121,17,FALSE)</f>
        <v>-</v>
      </c>
      <c r="T37" s="7" t="str">
        <f>VLOOKUP($C37,一覧表!$C$3:$V$121,18,FALSE)</f>
        <v>-</v>
      </c>
      <c r="U37" s="28" t="str">
        <f>VLOOKUP($C37,一覧表!$C$3:$V$121,19,FALSE)</f>
        <v>-</v>
      </c>
      <c r="V37" s="7" t="str">
        <f>VLOOKUP($C37,一覧表!$C$3:$V$121,20,FALSE)</f>
        <v>高効率空冷チラー導入による電力量削減</v>
      </c>
      <c r="X37" s="14"/>
      <c r="Y37" s="14"/>
      <c r="Z37" s="14"/>
      <c r="AA37" s="14"/>
      <c r="AB37" s="14"/>
    </row>
    <row r="38" spans="1:28" ht="60" customHeight="1">
      <c r="A38" s="5"/>
      <c r="B38" s="6">
        <v>35</v>
      </c>
      <c r="C38" s="121" t="s">
        <v>772</v>
      </c>
      <c r="D38" s="8" t="str">
        <f>VLOOKUP($C38,一覧表!$C$3:$V$121,2,FALSE)</f>
        <v>104-0031</v>
      </c>
      <c r="E38" s="7" t="str">
        <f>VLOOKUP($C38,一覧表!$C$3:$V$121,3,FALSE)</f>
        <v>東京都中央区京橋３－１－１</v>
      </c>
      <c r="F38" s="7" t="str">
        <f>VLOOKUP($C38,一覧表!$C$3:$V$119,4,FALSE)</f>
        <v>長崎事業所</v>
      </c>
      <c r="G38" s="7" t="str">
        <f>VLOOKUP($C38,一覧表!$C$3:$V$119,5,FALSE)</f>
        <v>852-8004</v>
      </c>
      <c r="H38" s="7" t="str">
        <f>VLOOKUP($C38,一覧表!$C$3:$V$119,6,FALSE)</f>
        <v>長崎市丸尾町６－１４</v>
      </c>
      <c r="I38" s="7">
        <f>VLOOKUP($C38,一覧表!$C$3:$V$119,7,FALSE)</f>
        <v>29</v>
      </c>
      <c r="J38" s="7" t="str">
        <f>VLOOKUP($C38,一覧表!$C$3:$V$121,8,FALSE)</f>
        <v>電気機械器具製造業</v>
      </c>
      <c r="K38" s="8" t="str">
        <f>VLOOKUP($C38,一覧表!$C$3:$V$121,9,FALSE)</f>
        <v>R2～R4</v>
      </c>
      <c r="L38" s="15">
        <f>VLOOKUP($C38,一覧表!$C$3:$V$121,10,FALSE)</f>
        <v>5069</v>
      </c>
      <c r="M38" s="15">
        <f>VLOOKUP($C38,一覧表!$C$3:$V$121,11,FALSE)</f>
        <v>4790</v>
      </c>
      <c r="N38" s="28">
        <f>VLOOKUP($C38,一覧表!$C$3:$V$121,12,FALSE)</f>
        <v>5.504044190175577E-2</v>
      </c>
      <c r="O38" s="15">
        <f>VLOOKUP($C38,一覧表!$C$3:$V$121,13,FALSE)</f>
        <v>5149</v>
      </c>
      <c r="P38" s="28">
        <f>VLOOKUP($C38,一覧表!$C$3:$V$121,14,FALSE)</f>
        <v>-1.5782205563227462E-2</v>
      </c>
      <c r="Q38" s="7">
        <f>VLOOKUP($C38,一覧表!$C$3:$V$121,15,FALSE)</f>
        <v>21.6</v>
      </c>
      <c r="R38" s="7">
        <f>VLOOKUP($C38,一覧表!$C$3:$V$121,16,FALSE)</f>
        <v>21.1</v>
      </c>
      <c r="S38" s="28">
        <f>VLOOKUP($C38,一覧表!$C$3:$V$121,17,FALSE)</f>
        <v>2.3148148148148147E-2</v>
      </c>
      <c r="T38" s="7">
        <f>VLOOKUP($C38,一覧表!$C$3:$V$121,18,FALSE)</f>
        <v>22.6</v>
      </c>
      <c r="U38" s="28">
        <f>VLOOKUP($C38,一覧表!$C$3:$V$121,19,FALSE)</f>
        <v>-4.6296296296296294E-2</v>
      </c>
      <c r="V38" s="7" t="str">
        <f>VLOOKUP($C38,一覧表!$C$3:$V$121,20,FALSE)</f>
        <v>①工場照明のLED化、空調機の更新、乾燥炉の熱交換機更新（４台）　②コンプレッサーの稼動管理（日常稼働台数削減、休日・連休稼働台数管理、ほか ）　③照明、OA機器、空調の管理強化、工場設備機械の管理強化　④省エネパトロール実施による無駄排除及び省エネ意識の高揚</v>
      </c>
    </row>
    <row r="39" spans="1:28" ht="48" customHeight="1">
      <c r="A39" s="5"/>
      <c r="B39" s="6">
        <v>36</v>
      </c>
      <c r="C39" s="103" t="s">
        <v>396</v>
      </c>
      <c r="D39" s="8" t="str">
        <f>VLOOKUP($C39,一覧表!$C$3:$V$121,2,FALSE)</f>
        <v>851-2102</v>
      </c>
      <c r="E39" s="7" t="str">
        <f>VLOOKUP($C39,一覧表!$C$3:$V$121,3,FALSE)</f>
        <v>西彼杵郡時津町浜田郷５１７－７</v>
      </c>
      <c r="F39" s="7" t="str">
        <f>VLOOKUP($C39,一覧表!$C$3:$V$119,4,FALSE)</f>
        <v>長崎製作所</v>
      </c>
      <c r="G39" s="7" t="str">
        <f>VLOOKUP($C39,一覧表!$C$3:$V$119,5,FALSE)</f>
        <v>851-2102</v>
      </c>
      <c r="H39" s="7" t="str">
        <f>VLOOKUP($C39,一覧表!$C$3:$V$119,6,FALSE)</f>
        <v>時津町浜田郷５１７－７</v>
      </c>
      <c r="I39" s="7">
        <f>VLOOKUP($C39,一覧表!$C$3:$V$119,7,FALSE)</f>
        <v>29</v>
      </c>
      <c r="J39" s="7" t="str">
        <f>VLOOKUP($C39,一覧表!$C$3:$V$121,8,FALSE)</f>
        <v>産業用の各種電気機械を製造</v>
      </c>
      <c r="K39" s="8" t="str">
        <f>VLOOKUP($C39,一覧表!$C$3:$V$121,9,FALSE)</f>
        <v>R2～R4</v>
      </c>
      <c r="L39" s="15">
        <f>VLOOKUP($C39,一覧表!$C$3:$V$121,10,FALSE)</f>
        <v>3939</v>
      </c>
      <c r="M39" s="15">
        <f>VLOOKUP($C39,一覧表!$C$3:$V$121,11,FALSE)</f>
        <v>3656</v>
      </c>
      <c r="N39" s="28">
        <f>VLOOKUP($C39,一覧表!$C$3:$V$121,12,FALSE)</f>
        <v>7.1845646103071842E-2</v>
      </c>
      <c r="O39" s="137">
        <f>VLOOKUP($C39,一覧表!$C$3:$V$121,13,FALSE)</f>
        <v>3842</v>
      </c>
      <c r="P39" s="28">
        <f>VLOOKUP($C39,一覧表!$C$3:$V$121,14,FALSE)</f>
        <v>2.4625539477024627E-2</v>
      </c>
      <c r="Q39" s="7">
        <f>VLOOKUP($C39,一覧表!$C$3:$V$121,15,FALSE)</f>
        <v>11.25</v>
      </c>
      <c r="R39" s="7">
        <f>VLOOKUP($C39,一覧表!$C$3:$V$121,16,FALSE)</f>
        <v>10.91</v>
      </c>
      <c r="S39" s="28">
        <f>VLOOKUP($C39,一覧表!$C$3:$V$121,17,FALSE)</f>
        <v>3.0222222222222209E-2</v>
      </c>
      <c r="T39" s="7">
        <f>VLOOKUP($C39,一覧表!$C$3:$V$121,18,FALSE)</f>
        <v>12.7</v>
      </c>
      <c r="U39" s="28">
        <f>VLOOKUP($C39,一覧表!$C$3:$V$121,19,FALSE)</f>
        <v>-0.12888888888888883</v>
      </c>
      <c r="V39" s="7" t="str">
        <f>VLOOKUP($C39,一覧表!$C$3:$V$121,20,FALSE)</f>
        <v>①空調機の一部更新と天井照明器具の一部ＬＥＤ化更新を実施　②待機電力の削減（パソコンのスタンバイモード設定、休業日・夜間における設備主電源の一部停止）　③省エネパトロール等の実施</v>
      </c>
    </row>
    <row r="40" spans="1:28" ht="48" customHeight="1">
      <c r="A40" s="5"/>
      <c r="B40" s="6">
        <v>37</v>
      </c>
      <c r="C40" s="103" t="s">
        <v>461</v>
      </c>
      <c r="D40" s="8" t="str">
        <f>VLOOKUP($C40,一覧表!$C$3:$V$121,2,FALSE)</f>
        <v>859-3793</v>
      </c>
      <c r="E40" s="7" t="str">
        <f>VLOOKUP($C40,一覧表!$C$3:$V$121,3,FALSE)</f>
        <v>東彼杵郡波佐見町折敷瀬郷925－1</v>
      </c>
      <c r="F40" s="7">
        <f>VLOOKUP($C40,一覧表!$C$3:$V$119,4,FALSE)</f>
        <v>0</v>
      </c>
      <c r="G40" s="7">
        <f>VLOOKUP($C40,一覧表!$C$3:$V$119,5,FALSE)</f>
        <v>0</v>
      </c>
      <c r="H40" s="7">
        <f>VLOOKUP($C40,一覧表!$C$3:$V$119,6,FALSE)</f>
        <v>0</v>
      </c>
      <c r="I40" s="7">
        <f>VLOOKUP($C40,一覧表!$C$3:$V$119,7,FALSE)</f>
        <v>30</v>
      </c>
      <c r="J40" s="7" t="str">
        <f>VLOOKUP($C40,一覧表!$C$3:$V$121,8,FALSE)</f>
        <v>デジタルカメラ製造業</v>
      </c>
      <c r="K40" s="8" t="str">
        <f>VLOOKUP($C40,一覧表!$C$3:$V$121,9,FALSE)</f>
        <v>R2～R4</v>
      </c>
      <c r="L40" s="15">
        <f>VLOOKUP($C40,一覧表!$C$3:$V$121,10,FALSE)</f>
        <v>2265</v>
      </c>
      <c r="M40" s="15">
        <f>VLOOKUP($C40,一覧表!$C$3:$V$121,11,FALSE)</f>
        <v>2197</v>
      </c>
      <c r="N40" s="28">
        <f>VLOOKUP($C40,一覧表!$C$3:$V$121,12,FALSE)</f>
        <v>3.0022075055187638E-2</v>
      </c>
      <c r="O40" s="15">
        <f>VLOOKUP($C40,一覧表!$C$3:$V$121,13,FALSE)</f>
        <v>3018</v>
      </c>
      <c r="P40" s="28">
        <f>VLOOKUP($C40,一覧表!$C$3:$V$121,14,FALSE)</f>
        <v>-0.33245033112582784</v>
      </c>
      <c r="Q40" s="7">
        <f>VLOOKUP($C40,一覧表!$C$3:$V$121,15,FALSE)</f>
        <v>5.0410000000000003E-3</v>
      </c>
      <c r="R40" s="7">
        <f>VLOOKUP($C40,一覧表!$C$3:$V$121,16,FALSE)</f>
        <v>4.8890000000000001E-3</v>
      </c>
      <c r="S40" s="28">
        <f>VLOOKUP($C40,一覧表!$C$3:$V$121,17,FALSE)</f>
        <v>3.0152747470739975E-2</v>
      </c>
      <c r="T40" s="7">
        <f>VLOOKUP($C40,一覧表!$C$3:$V$121,18,FALSE)</f>
        <v>6.5929999999999999E-3</v>
      </c>
      <c r="U40" s="28">
        <f>VLOOKUP($C40,一覧表!$C$3:$V$121,19,FALSE)</f>
        <v>-0.30787542154334446</v>
      </c>
      <c r="V40" s="7" t="str">
        <f>VLOOKUP($C40,一覧表!$C$3:$V$121,20,FALSE)</f>
        <v>①中間季における生産部門を巻き込んだ省エネ実施（空調運転台数を削減）　②夏季再熱用の温水チラー停止、排熱回収装置稼働、フリークーリング稼働</v>
      </c>
    </row>
    <row r="41" spans="1:28" ht="48" customHeight="1">
      <c r="A41" s="5"/>
      <c r="B41" s="6">
        <v>38</v>
      </c>
      <c r="C41" s="103" t="s">
        <v>356</v>
      </c>
      <c r="D41" s="8" t="str">
        <f>VLOOKUP($C41,一覧表!$C$3:$V$121,2,FALSE)</f>
        <v xml:space="preserve">857-8501 </v>
      </c>
      <c r="E41" s="7" t="str">
        <f>VLOOKUP($C41,一覧表!$C$3:$V$121,3,FALSE)</f>
        <v>佐世保市立神町 １</v>
      </c>
      <c r="F41" s="7">
        <f>VLOOKUP($C41,一覧表!$C$3:$V$119,4,FALSE)</f>
        <v>0</v>
      </c>
      <c r="G41" s="7">
        <f>VLOOKUP($C41,一覧表!$C$3:$V$119,5,FALSE)</f>
        <v>0</v>
      </c>
      <c r="H41" s="7">
        <f>VLOOKUP($C41,一覧表!$C$3:$V$119,6,FALSE)</f>
        <v>0</v>
      </c>
      <c r="I41" s="7">
        <f>VLOOKUP($C41,一覧表!$C$3:$V$119,7,FALSE)</f>
        <v>31</v>
      </c>
      <c r="J41" s="7" t="str">
        <f>VLOOKUP($C41,一覧表!$C$3:$V$121,8,FALSE)</f>
        <v>新造船、艦艇・商船修繕、機械の製造</v>
      </c>
      <c r="K41" s="8" t="str">
        <f>VLOOKUP($C41,一覧表!$C$3:$V$121,9,FALSE)</f>
        <v>R2～R4</v>
      </c>
      <c r="L41" s="15">
        <f>VLOOKUP($C41,一覧表!$C$3:$V$121,10,FALSE)</f>
        <v>21008</v>
      </c>
      <c r="M41" s="15" t="str">
        <f>VLOOKUP($C41,一覧表!$C$3:$V$121,11,FALSE)</f>
        <v>-</v>
      </c>
      <c r="N41" s="28" t="str">
        <f>VLOOKUP($C41,一覧表!$C$3:$V$121,12,FALSE)</f>
        <v>-</v>
      </c>
      <c r="O41" s="15">
        <f>VLOOKUP($C41,一覧表!$C$3:$V$121,13,FALSE)</f>
        <v>18247</v>
      </c>
      <c r="P41" s="28">
        <f>VLOOKUP($C41,一覧表!$C$3:$V$121,14,FALSE)</f>
        <v>0.13142612338156892</v>
      </c>
      <c r="Q41" s="7">
        <f>VLOOKUP($C41,一覧表!$C$3:$V$121,15,FALSE)</f>
        <v>170.8</v>
      </c>
      <c r="R41" s="7">
        <f>VLOOKUP($C41,一覧表!$C$3:$V$121,16,FALSE)</f>
        <v>165.7</v>
      </c>
      <c r="S41" s="28">
        <f>VLOOKUP($C41,一覧表!$C$3:$V$121,17,FALSE)</f>
        <v>2.9859484777517695E-2</v>
      </c>
      <c r="T41" s="7">
        <f>VLOOKUP($C41,一覧表!$C$3:$V$121,18,FALSE)</f>
        <v>207.6</v>
      </c>
      <c r="U41" s="28">
        <f>VLOOKUP($C41,一覧表!$C$3:$V$121,19,FALSE)</f>
        <v>-0.21545667447306779</v>
      </c>
      <c r="V41" s="7" t="str">
        <f>VLOOKUP($C41,一覧表!$C$3:$V$121,20,FALSE)</f>
        <v>①不要時、不要箇所の照明消灯の厳守　②空調（冷暖房）の温度管理及び運転時間厳守　③旧型設備の省エネ機器への更新（空調、その他）</v>
      </c>
    </row>
    <row r="42" spans="1:28" ht="48" customHeight="1">
      <c r="A42" s="5"/>
      <c r="B42" s="6">
        <v>39</v>
      </c>
      <c r="C42" s="121" t="s">
        <v>625</v>
      </c>
      <c r="D42" s="8" t="str">
        <f>VLOOKUP($C42,一覧表!$C$3:$V$121,2,FALSE)</f>
        <v>856-8610</v>
      </c>
      <c r="E42" s="7" t="str">
        <f>VLOOKUP($C42,一覧表!$C$3:$V$121,3,FALSE)</f>
        <v>長崎市飽の浦町１－１</v>
      </c>
      <c r="F42" s="7" t="str">
        <f>VLOOKUP($C42,一覧表!$C$3:$V$119,4,FALSE)</f>
        <v>長崎造船所他</v>
      </c>
      <c r="G42" s="7">
        <f>VLOOKUP($C42,一覧表!$C$3:$V$119,5,FALSE)</f>
        <v>0</v>
      </c>
      <c r="H42" s="7" t="str">
        <f>VLOOKUP($C42,一覧表!$C$3:$V$119,6,FALSE)</f>
        <v>（工場５カ所、研究所２カ所）</v>
      </c>
      <c r="I42" s="7">
        <f>VLOOKUP($C42,一覧表!$C$3:$V$119,7,FALSE)</f>
        <v>31</v>
      </c>
      <c r="J42" s="7" t="str">
        <f>VLOOKUP($C42,一覧表!$C$3:$V$121,8,FALSE)</f>
        <v>総合機器メーカーとして、県内５工場、研究所２ヶ所を展開</v>
      </c>
      <c r="K42" s="8" t="str">
        <f>VLOOKUP($C42,一覧表!$C$3:$V$121,9,FALSE)</f>
        <v>R2～R4</v>
      </c>
      <c r="L42" s="15" t="str">
        <f>VLOOKUP($C42,一覧表!$C$3:$V$121,10,FALSE)</f>
        <v>-</v>
      </c>
      <c r="M42" s="15" t="str">
        <f>VLOOKUP($C42,一覧表!$C$3:$V$121,11,FALSE)</f>
        <v>-</v>
      </c>
      <c r="N42" s="28" t="str">
        <f>VLOOKUP($C42,一覧表!$C$3:$V$121,12,FALSE)</f>
        <v>-</v>
      </c>
      <c r="O42" s="15" t="str">
        <f>VLOOKUP($C42,一覧表!$C$3:$V$121,13,FALSE)</f>
        <v>-</v>
      </c>
      <c r="P42" s="28" t="str">
        <f>VLOOKUP($C42,一覧表!$C$3:$V$121,14,FALSE)</f>
        <v>-</v>
      </c>
      <c r="Q42" s="7">
        <f>VLOOKUP($C42,一覧表!$C$3:$V$121,15,FALSE)</f>
        <v>4.4249999999999998</v>
      </c>
      <c r="R42" s="7">
        <f>VLOOKUP($C42,一覧表!$C$3:$V$121,16,FALSE)</f>
        <v>4.2919999999999998</v>
      </c>
      <c r="S42" s="28">
        <f>VLOOKUP($C42,一覧表!$C$3:$V$121,17,FALSE)</f>
        <v>3.0056497175141247E-2</v>
      </c>
      <c r="T42" s="7">
        <f>VLOOKUP($C42,一覧表!$C$3:$V$121,18,FALSE)</f>
        <v>4.383</v>
      </c>
      <c r="U42" s="28">
        <f>VLOOKUP($C42,一覧表!$C$3:$V$121,19,FALSE)</f>
        <v>9.4915254237287715E-3</v>
      </c>
      <c r="V42" s="7" t="str">
        <f>VLOOKUP($C42,一覧表!$C$3:$V$121,20,FALSE)</f>
        <v>①老朽変圧器をトップランナー変圧器に更新　②冷暖房の温度設定の徹底（夏季28℃、冬季20℃）　③照明のLED化</v>
      </c>
    </row>
    <row r="43" spans="1:28" ht="48" customHeight="1">
      <c r="A43" s="5"/>
      <c r="B43" s="6">
        <v>40</v>
      </c>
      <c r="C43" s="103" t="s">
        <v>620</v>
      </c>
      <c r="D43" s="8" t="str">
        <f>VLOOKUP($C43,一覧表!$C$3:$V$121,2,FALSE)</f>
        <v>859-4813</v>
      </c>
      <c r="E43" s="7" t="str">
        <f>VLOOKUP($C43,一覧表!$C$3:$V$121,3,FALSE)</f>
        <v>平戸市田平町深月免１１０－５</v>
      </c>
      <c r="F43" s="7">
        <f>VLOOKUP($C43,一覧表!$C$3:$V$119,4,FALSE)</f>
        <v>0</v>
      </c>
      <c r="G43" s="7">
        <f>VLOOKUP($C43,一覧表!$C$3:$V$119,5,FALSE)</f>
        <v>0</v>
      </c>
      <c r="H43" s="7">
        <f>VLOOKUP($C43,一覧表!$C$3:$V$119,6,FALSE)</f>
        <v>0</v>
      </c>
      <c r="I43" s="7">
        <f>VLOOKUP($C43,一覧表!$C$3:$V$119,7,FALSE)</f>
        <v>31</v>
      </c>
      <c r="J43" s="7" t="str">
        <f>VLOOKUP($C43,一覧表!$C$3:$V$121,8,FALSE)</f>
        <v>自動車・二輪車・産業機器のアルミ部品製造</v>
      </c>
      <c r="K43" s="8" t="str">
        <f>VLOOKUP($C43,一覧表!$C$3:$V$121,9,FALSE)</f>
        <v>R3～R5</v>
      </c>
      <c r="L43" s="15">
        <f>VLOOKUP($C43,一覧表!$C$3:$V$121,10,FALSE)</f>
        <v>3623</v>
      </c>
      <c r="M43" s="15">
        <f>VLOOKUP($C43,一覧表!$C$3:$V$121,11,FALSE)</f>
        <v>3524</v>
      </c>
      <c r="N43" s="28">
        <f>VLOOKUP($C43,一覧表!$C$3:$V$121,12,FALSE)</f>
        <v>2.7325420921887937E-2</v>
      </c>
      <c r="O43" s="137">
        <f>VLOOKUP($C43,一覧表!$C$3:$V$121,13,FALSE)</f>
        <v>3727.1</v>
      </c>
      <c r="P43" s="28">
        <f>VLOOKUP($C43,一覧表!$C$3:$V$121,14,FALSE)</f>
        <v>-2.8733094120894261E-2</v>
      </c>
      <c r="Q43" s="7">
        <f>VLOOKUP($C43,一覧表!$C$3:$V$121,15,FALSE)</f>
        <v>1.37</v>
      </c>
      <c r="R43" s="7">
        <f>VLOOKUP($C43,一覧表!$C$3:$V$121,16,FALSE)</f>
        <v>1.33</v>
      </c>
      <c r="S43" s="28">
        <f>VLOOKUP($C43,一覧表!$C$3:$V$121,17,FALSE)</f>
        <v>2.9197080291970826E-2</v>
      </c>
      <c r="T43" s="7">
        <f>VLOOKUP($C43,一覧表!$C$3:$V$121,18,FALSE)</f>
        <v>1.65</v>
      </c>
      <c r="U43" s="28">
        <f>VLOOKUP($C43,一覧表!$C$3:$V$121,19,FALSE)</f>
        <v>-0.20437956204379545</v>
      </c>
      <c r="V43" s="7" t="str">
        <f>VLOOKUP($C43,一覧表!$C$3:$V$121,20,FALSE)</f>
        <v>①新炉導入（溶解量によって火力変化）</v>
      </c>
    </row>
    <row r="44" spans="1:28" ht="48" customHeight="1">
      <c r="A44" s="5"/>
      <c r="B44" s="6">
        <v>41</v>
      </c>
      <c r="C44" s="103" t="s">
        <v>656</v>
      </c>
      <c r="D44" s="8" t="str">
        <f>VLOOKUP($C44,一覧表!$C$3:$V$121,2,FALSE)</f>
        <v>857-0401</v>
      </c>
      <c r="E44" s="7" t="str">
        <f>VLOOKUP($C44,一覧表!$C$3:$V$121,3,FALSE)</f>
        <v>佐世保市小佐々町黒石３３２－１</v>
      </c>
      <c r="F44" s="7">
        <f>VLOOKUP($C44,一覧表!$C$3:$V$119,4,FALSE)</f>
        <v>0</v>
      </c>
      <c r="G44" s="7">
        <f>VLOOKUP($C44,一覧表!$C$3:$V$119,5,FALSE)</f>
        <v>0</v>
      </c>
      <c r="H44" s="7">
        <f>VLOOKUP($C44,一覧表!$C$3:$V$119,6,FALSE)</f>
        <v>0</v>
      </c>
      <c r="I44" s="7">
        <f>VLOOKUP($C44,一覧表!$C$3:$V$119,7,FALSE)</f>
        <v>31</v>
      </c>
      <c r="J44" s="7" t="str">
        <f>VLOOKUP($C44,一覧表!$C$3:$V$121,8,FALSE)</f>
        <v>自動車用無段変速機（CVT）の金属ベルトの製造・販売</v>
      </c>
      <c r="K44" s="8" t="str">
        <f>VLOOKUP($C44,一覧表!$C$3:$V$121,9,FALSE)</f>
        <v>R1～R3</v>
      </c>
      <c r="L44" s="15" t="str">
        <f>VLOOKUP($C44,一覧表!$C$3:$V$121,10,FALSE)</f>
        <v>-</v>
      </c>
      <c r="M44" s="15" t="str">
        <f>VLOOKUP($C44,一覧表!$C$3:$V$121,11,FALSE)</f>
        <v>-</v>
      </c>
      <c r="N44" s="28" t="str">
        <f>VLOOKUP($C44,一覧表!$C$3:$V$121,12,FALSE)</f>
        <v>-</v>
      </c>
      <c r="O44" s="137" t="str">
        <f>VLOOKUP($C44,一覧表!$C$3:$V$121,13,FALSE)</f>
        <v>-</v>
      </c>
      <c r="P44" s="28" t="str">
        <f>VLOOKUP($C44,一覧表!$C$3:$V$121,14,FALSE)</f>
        <v>-</v>
      </c>
      <c r="Q44" s="7">
        <f>VLOOKUP($C44,一覧表!$C$3:$V$121,15,FALSE)</f>
        <v>4.2590000000000003</v>
      </c>
      <c r="R44" s="7">
        <f>VLOOKUP($C44,一覧表!$C$3:$V$121,16,FALSE)</f>
        <v>4.13</v>
      </c>
      <c r="S44" s="28">
        <f>VLOOKUP($C44,一覧表!$C$3:$V$121,17,FALSE)</f>
        <v>3.0288800187837622E-2</v>
      </c>
      <c r="T44" s="7">
        <f>VLOOKUP($C44,一覧表!$C$3:$V$121,18,FALSE)</f>
        <v>4.5369999999999999</v>
      </c>
      <c r="U44" s="28">
        <f>VLOOKUP($C44,一覧表!$C$3:$V$121,19,FALSE)</f>
        <v>-6.5273538389293159E-2</v>
      </c>
      <c r="V44" s="7" t="str">
        <f>VLOOKUP($C44,一覧表!$C$3:$V$121,20,FALSE)</f>
        <v>①省エネアイテムの実施による電気使用量低減（原油換算▲304kL）
②省エネ委員会実施によるトップへのDRと省エネ実施フォロー</v>
      </c>
    </row>
    <row r="45" spans="1:28" ht="48" customHeight="1">
      <c r="A45" s="5"/>
      <c r="B45" s="6">
        <v>42</v>
      </c>
      <c r="C45" s="103" t="s">
        <v>296</v>
      </c>
      <c r="D45" s="8" t="str">
        <f>VLOOKUP($C45,一覧表!$C$3:$V$121,2,FALSE)</f>
        <v>851-0301</v>
      </c>
      <c r="E45" s="7" t="str">
        <f>VLOOKUP($C45,一覧表!$C$3:$V$121,3,FALSE)</f>
        <v>長崎市深堀町１－２－１</v>
      </c>
      <c r="F45" s="7">
        <f>VLOOKUP($C45,一覧表!$C$3:$V$119,4,FALSE)</f>
        <v>0</v>
      </c>
      <c r="G45" s="7">
        <f>VLOOKUP($C45,一覧表!$C$3:$V$119,5,FALSE)</f>
        <v>0</v>
      </c>
      <c r="H45" s="7">
        <f>VLOOKUP($C45,一覧表!$C$3:$V$119,6,FALSE)</f>
        <v>0</v>
      </c>
      <c r="I45" s="7">
        <f>VLOOKUP($C45,一覧表!$C$3:$V$119,7,FALSE)</f>
        <v>32</v>
      </c>
      <c r="J45" s="7" t="str">
        <f>VLOOKUP($C45,一覧表!$C$3:$V$121,8,FALSE)</f>
        <v>鉄構構造物製造</v>
      </c>
      <c r="K45" s="8" t="str">
        <f>VLOOKUP($C45,一覧表!$C$3:$V$121,9,FALSE)</f>
        <v>R2～R4</v>
      </c>
      <c r="L45" s="15" t="str">
        <f>VLOOKUP($C45,一覧表!$C$3:$V$121,10,FALSE)</f>
        <v>-</v>
      </c>
      <c r="M45" s="15" t="str">
        <f>VLOOKUP($C45,一覧表!$C$3:$V$121,11,FALSE)</f>
        <v>-</v>
      </c>
      <c r="N45" s="28" t="str">
        <f>VLOOKUP($C45,一覧表!$C$3:$V$121,12,FALSE)</f>
        <v>-</v>
      </c>
      <c r="O45" s="15" t="str">
        <f>VLOOKUP($C45,一覧表!$C$3:$V$121,13,FALSE)</f>
        <v>-</v>
      </c>
      <c r="P45" s="28" t="str">
        <f>VLOOKUP($C45,一覧表!$C$3:$V$121,14,FALSE)</f>
        <v>-</v>
      </c>
      <c r="Q45" s="7">
        <f>VLOOKUP($C45,一覧表!$C$3:$V$121,15,FALSE)</f>
        <v>82.9</v>
      </c>
      <c r="R45" s="7">
        <f>VLOOKUP($C45,一覧表!$C$3:$V$121,16,FALSE)</f>
        <v>80.5</v>
      </c>
      <c r="S45" s="28">
        <f>VLOOKUP($C45,一覧表!$C$3:$V$121,17,FALSE)</f>
        <v>2.8950542822677991E-2</v>
      </c>
      <c r="T45" s="7">
        <f>VLOOKUP($C45,一覧表!$C$3:$V$121,18,FALSE)</f>
        <v>86.3</v>
      </c>
      <c r="U45" s="28">
        <f>VLOOKUP($C45,一覧表!$C$3:$V$121,19,FALSE)</f>
        <v>-4.1013268998793623E-2</v>
      </c>
      <c r="V45" s="7" t="str">
        <f>VLOOKUP($C45,一覧表!$C$3:$V$121,20,FALSE)</f>
        <v>工場内大型設備での使用電力量を時間毎に把握するシステムを構築</v>
      </c>
    </row>
    <row r="46" spans="1:28" ht="28.5" customHeight="1">
      <c r="B46" s="213" t="s">
        <v>310</v>
      </c>
      <c r="C46" s="213"/>
      <c r="D46" s="213"/>
      <c r="E46" s="213"/>
      <c r="F46" s="213"/>
      <c r="G46" s="213"/>
      <c r="H46" s="213"/>
      <c r="I46" s="213"/>
      <c r="J46" s="213"/>
      <c r="K46" s="143"/>
      <c r="L46" s="136">
        <f>SUM(L3:L45)</f>
        <v>505025.3</v>
      </c>
      <c r="M46" s="93">
        <f>SUM(M3:M45)</f>
        <v>410588.6</v>
      </c>
      <c r="N46" s="10">
        <f>+(L46-M46)/L46</f>
        <v>0.18699399812247033</v>
      </c>
      <c r="O46" s="136">
        <f>SUM(O3:O45)</f>
        <v>518235.29999999993</v>
      </c>
      <c r="P46" s="11">
        <f>+(L46-O46)/L46</f>
        <v>-2.6157105396501804E-2</v>
      </c>
      <c r="Q46" s="24"/>
      <c r="R46" s="24"/>
      <c r="S46" s="20"/>
      <c r="T46" s="27"/>
      <c r="U46" s="28"/>
      <c r="V46" s="7"/>
    </row>
    <row r="49" spans="20:20">
      <c r="T49" s="32"/>
    </row>
  </sheetData>
  <autoFilter ref="B1:V46" xr:uid="{00000000-0009-0000-0000-000001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3:AB45">
    <sortCondition ref="A3:A45"/>
    <sortCondition ref="I3:I45"/>
  </sortState>
  <mergeCells count="25">
    <mergeCell ref="G32:G33"/>
    <mergeCell ref="H32:H33"/>
    <mergeCell ref="I32:I33"/>
    <mergeCell ref="J32:J33"/>
    <mergeCell ref="A32:A33"/>
    <mergeCell ref="B32:B33"/>
    <mergeCell ref="C32:C33"/>
    <mergeCell ref="D32:D33"/>
    <mergeCell ref="E32:E33"/>
    <mergeCell ref="K1:K2"/>
    <mergeCell ref="L1:P1"/>
    <mergeCell ref="Q1:U1"/>
    <mergeCell ref="V1:V2"/>
    <mergeCell ref="B46:J46"/>
    <mergeCell ref="B1:B2"/>
    <mergeCell ref="C1:C2"/>
    <mergeCell ref="D1:D2"/>
    <mergeCell ref="E1:E2"/>
    <mergeCell ref="I1:I2"/>
    <mergeCell ref="J1:J2"/>
    <mergeCell ref="K32:K33"/>
    <mergeCell ref="O32:P32"/>
    <mergeCell ref="V32:V33"/>
    <mergeCell ref="O33:P33"/>
    <mergeCell ref="F32:F33"/>
  </mergeCells>
  <phoneticPr fontId="2"/>
  <hyperlinks>
    <hyperlink ref="V23" location="日本遠洋旋網!A1" display="日本遠洋旋網!A1" xr:uid="{31DA55F2-1553-4B87-B55B-E713CA209E46}"/>
    <hyperlink ref="V11" location="九州スチールｾﾝﾀｰ!A1" display="九州スチールｾﾝﾀｰ!A1" xr:uid="{18BAAB13-9B92-49A8-AFDA-F46D9E20B146}"/>
    <hyperlink ref="V35" location="ソニー!A1" display="ソニー!A1" xr:uid="{774B9669-B092-42A5-9767-553275A39D48}"/>
  </hyperlinks>
  <printOptions horizontalCentered="1"/>
  <pageMargins left="0.19685039370078741" right="0.19685039370078741" top="0.55118110236220474" bottom="0.19685039370078741" header="0.31496062992125984" footer="0.51181102362204722"/>
  <pageSetup paperSize="8" scale="66" fitToHeight="15" orientation="landscape" r:id="rId1"/>
  <headerFooter alignWithMargins="0">
    <oddHeader>&amp;L□温室効果ガス排出削減状況（令和３年度）&amp;R&amp;10&amp;A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9"/>
  <sheetViews>
    <sheetView workbookViewId="0">
      <selection activeCell="H1" sqref="H1"/>
    </sheetView>
  </sheetViews>
  <sheetFormatPr defaultRowHeight="13.5"/>
  <cols>
    <col min="1" max="1" width="26.75" customWidth="1"/>
    <col min="2" max="6" width="11.125" customWidth="1"/>
    <col min="7" max="7" width="21.875" customWidth="1"/>
  </cols>
  <sheetData>
    <row r="1" spans="1:8">
      <c r="H1" s="35" t="s">
        <v>312</v>
      </c>
    </row>
    <row r="2" spans="1:8">
      <c r="A2" t="s">
        <v>329</v>
      </c>
      <c r="E2" t="s">
        <v>398</v>
      </c>
    </row>
    <row r="4" spans="1:8" s="1" customFormat="1">
      <c r="A4" s="233"/>
      <c r="B4" s="36" t="s">
        <v>10</v>
      </c>
      <c r="C4" s="235" t="s">
        <v>11</v>
      </c>
      <c r="D4" s="236"/>
      <c r="E4" s="235" t="s">
        <v>315</v>
      </c>
      <c r="F4" s="236"/>
      <c r="G4" s="242" t="s">
        <v>317</v>
      </c>
    </row>
    <row r="5" spans="1:8" s="1" customFormat="1">
      <c r="A5" s="234"/>
      <c r="B5" s="108" t="s">
        <v>632</v>
      </c>
      <c r="C5" s="82" t="s">
        <v>702</v>
      </c>
      <c r="D5" s="81" t="s">
        <v>314</v>
      </c>
      <c r="E5" s="82" t="s">
        <v>847</v>
      </c>
      <c r="F5" s="81" t="s">
        <v>316</v>
      </c>
      <c r="G5" s="243"/>
    </row>
    <row r="6" spans="1:8">
      <c r="A6" s="78" t="s">
        <v>330</v>
      </c>
      <c r="B6" s="37"/>
      <c r="C6" s="62"/>
      <c r="D6" s="39" t="e">
        <f>(B6-C6)/B6</f>
        <v>#DIV/0!</v>
      </c>
      <c r="E6" s="62"/>
      <c r="F6" s="39" t="e">
        <f t="shared" ref="F6:F12" si="0">-(E6-B6)/B6</f>
        <v>#DIV/0!</v>
      </c>
      <c r="G6" s="82" t="s">
        <v>331</v>
      </c>
      <c r="H6" t="s">
        <v>690</v>
      </c>
    </row>
    <row r="7" spans="1:8">
      <c r="A7" s="78" t="s">
        <v>689</v>
      </c>
      <c r="B7" s="62">
        <v>20.98</v>
      </c>
      <c r="C7" s="62">
        <v>0</v>
      </c>
      <c r="D7" s="39">
        <v>0</v>
      </c>
      <c r="E7" s="62">
        <v>26.81</v>
      </c>
      <c r="F7" s="20" t="s">
        <v>691</v>
      </c>
      <c r="G7" s="104" t="s">
        <v>331</v>
      </c>
      <c r="H7" t="s">
        <v>706</v>
      </c>
    </row>
    <row r="8" spans="1:8">
      <c r="A8" s="78" t="s">
        <v>399</v>
      </c>
      <c r="B8" s="37">
        <v>13.33</v>
      </c>
      <c r="C8" s="37">
        <v>13.19</v>
      </c>
      <c r="D8" s="39">
        <f t="shared" ref="D8:D11" si="1">(B8-C8)/B8</f>
        <v>1.0502625656414147E-2</v>
      </c>
      <c r="E8" s="45">
        <v>15.91</v>
      </c>
      <c r="F8" s="39">
        <f t="shared" si="0"/>
        <v>-0.19354838709677419</v>
      </c>
      <c r="G8" s="82" t="s">
        <v>331</v>
      </c>
    </row>
    <row r="9" spans="1:8">
      <c r="A9" s="78" t="s">
        <v>400</v>
      </c>
      <c r="B9" s="37">
        <v>18.61</v>
      </c>
      <c r="C9" s="62">
        <v>18.420000000000002</v>
      </c>
      <c r="D9" s="39">
        <f t="shared" si="1"/>
        <v>1.0209564750134214E-2</v>
      </c>
      <c r="E9" s="62">
        <v>20.84</v>
      </c>
      <c r="F9" s="39">
        <f t="shared" si="0"/>
        <v>-0.11982804943578723</v>
      </c>
      <c r="G9" s="82" t="s">
        <v>331</v>
      </c>
    </row>
    <row r="10" spans="1:8">
      <c r="A10" s="78" t="s">
        <v>332</v>
      </c>
      <c r="B10" s="37">
        <v>16.16</v>
      </c>
      <c r="C10" s="37">
        <v>15.99</v>
      </c>
      <c r="D10" s="39">
        <f t="shared" si="1"/>
        <v>1.0519801980198015E-2</v>
      </c>
      <c r="E10" s="62">
        <v>19.96</v>
      </c>
      <c r="F10" s="39">
        <f t="shared" si="0"/>
        <v>-0.23514851485148519</v>
      </c>
      <c r="G10" s="82" t="s">
        <v>331</v>
      </c>
    </row>
    <row r="11" spans="1:8">
      <c r="A11" s="78" t="s">
        <v>402</v>
      </c>
      <c r="B11" s="37">
        <v>0.51</v>
      </c>
      <c r="C11" s="62">
        <v>0.5</v>
      </c>
      <c r="D11" s="39">
        <f t="shared" si="1"/>
        <v>1.9607843137254919E-2</v>
      </c>
      <c r="E11" s="45">
        <v>0.52</v>
      </c>
      <c r="F11" s="39">
        <f t="shared" si="0"/>
        <v>-1.9607843137254919E-2</v>
      </c>
      <c r="G11" s="82" t="s">
        <v>331</v>
      </c>
    </row>
    <row r="12" spans="1:8">
      <c r="A12" s="56" t="s">
        <v>401</v>
      </c>
      <c r="B12" s="37">
        <f>SUM(B6:B11)</f>
        <v>69.59</v>
      </c>
      <c r="C12" s="37">
        <f t="shared" ref="C12:E12" si="2">SUM(C6:C11)</f>
        <v>48.1</v>
      </c>
      <c r="D12" s="39">
        <f>(B12-C12)/B12</f>
        <v>0.30880873688748384</v>
      </c>
      <c r="E12" s="37">
        <f t="shared" si="2"/>
        <v>84.04</v>
      </c>
      <c r="F12" s="39">
        <f t="shared" si="0"/>
        <v>-0.20764477654835467</v>
      </c>
      <c r="G12" s="82" t="s">
        <v>331</v>
      </c>
    </row>
    <row r="13" spans="1:8">
      <c r="B13" s="44" t="s">
        <v>467</v>
      </c>
    </row>
    <row r="15" spans="1:8">
      <c r="A15" t="s">
        <v>320</v>
      </c>
      <c r="B15" t="s">
        <v>389</v>
      </c>
    </row>
    <row r="17" spans="1:9">
      <c r="A17" s="233"/>
      <c r="B17" s="64" t="s">
        <v>10</v>
      </c>
      <c r="C17" s="235" t="s">
        <v>321</v>
      </c>
      <c r="D17" s="236"/>
      <c r="E17" s="235" t="s">
        <v>315</v>
      </c>
      <c r="F17" s="236"/>
      <c r="G17" s="40"/>
    </row>
    <row r="18" spans="1:9">
      <c r="A18" s="234"/>
      <c r="B18" s="108" t="s">
        <v>632</v>
      </c>
      <c r="C18" s="108" t="s">
        <v>702</v>
      </c>
      <c r="D18" s="107" t="s">
        <v>314</v>
      </c>
      <c r="E18" s="108" t="s">
        <v>847</v>
      </c>
      <c r="F18" s="107" t="s">
        <v>316</v>
      </c>
    </row>
    <row r="19" spans="1:9">
      <c r="A19" s="78" t="s">
        <v>330</v>
      </c>
      <c r="B19" s="112"/>
      <c r="C19" s="112"/>
      <c r="D19" s="67" t="e">
        <f>(B19-C19)/B19</f>
        <v>#DIV/0!</v>
      </c>
      <c r="E19" s="112"/>
      <c r="F19" s="28" t="e">
        <f>(B19-E19)/B19</f>
        <v>#DIV/0!</v>
      </c>
      <c r="G19" t="s">
        <v>690</v>
      </c>
    </row>
    <row r="20" spans="1:9">
      <c r="A20" s="78" t="s">
        <v>689</v>
      </c>
      <c r="B20" s="112">
        <v>408.2</v>
      </c>
      <c r="C20" s="112">
        <v>0</v>
      </c>
      <c r="D20" s="67">
        <v>0</v>
      </c>
      <c r="E20" s="112">
        <v>2169</v>
      </c>
      <c r="F20" s="20" t="s">
        <v>691</v>
      </c>
      <c r="G20" t="s">
        <v>705</v>
      </c>
    </row>
    <row r="21" spans="1:9">
      <c r="A21" s="78" t="s">
        <v>399</v>
      </c>
      <c r="B21" s="112">
        <v>948.3</v>
      </c>
      <c r="C21" s="112">
        <v>938.8</v>
      </c>
      <c r="D21" s="67">
        <f t="shared" ref="D21:D25" si="3">(B21-C21)/B21</f>
        <v>1.0017926816408311E-2</v>
      </c>
      <c r="E21" s="112">
        <v>1182</v>
      </c>
      <c r="F21" s="28">
        <f t="shared" ref="F21:F25" si="4">(B21-E21)/B21</f>
        <v>-0.24644099968364447</v>
      </c>
      <c r="G21" s="42"/>
    </row>
    <row r="22" spans="1:9">
      <c r="A22" s="78" t="s">
        <v>400</v>
      </c>
      <c r="B22" s="112">
        <v>2286</v>
      </c>
      <c r="C22" s="112">
        <v>2263</v>
      </c>
      <c r="D22" s="67">
        <f t="shared" si="3"/>
        <v>1.0061242344706912E-2</v>
      </c>
      <c r="E22" s="112">
        <v>2580</v>
      </c>
      <c r="F22" s="28">
        <f t="shared" si="4"/>
        <v>-0.12860892388451445</v>
      </c>
      <c r="G22" s="42"/>
    </row>
    <row r="23" spans="1:9">
      <c r="A23" s="78" t="s">
        <v>332</v>
      </c>
      <c r="B23" s="112">
        <v>539</v>
      </c>
      <c r="C23" s="112">
        <v>533.6</v>
      </c>
      <c r="D23" s="67">
        <f t="shared" si="3"/>
        <v>1.0018552875695691E-2</v>
      </c>
      <c r="E23" s="112">
        <v>607.20000000000005</v>
      </c>
      <c r="F23" s="28">
        <f t="shared" si="4"/>
        <v>-0.12653061224489803</v>
      </c>
      <c r="G23" s="42"/>
    </row>
    <row r="24" spans="1:9">
      <c r="A24" s="78" t="s">
        <v>402</v>
      </c>
      <c r="B24" s="112">
        <v>262</v>
      </c>
      <c r="C24" s="112">
        <v>259.3</v>
      </c>
      <c r="D24" s="67">
        <f t="shared" si="3"/>
        <v>1.0305343511450338E-2</v>
      </c>
      <c r="E24" s="112">
        <v>237</v>
      </c>
      <c r="F24" s="28">
        <f t="shared" si="4"/>
        <v>9.5419847328244281E-2</v>
      </c>
      <c r="G24" s="42"/>
    </row>
    <row r="25" spans="1:9">
      <c r="A25" s="56" t="s">
        <v>310</v>
      </c>
      <c r="B25" s="112">
        <f>SUM(B19:B24)</f>
        <v>4443.5</v>
      </c>
      <c r="C25" s="112">
        <f t="shared" ref="C25" si="5">SUM(C19:C24)</f>
        <v>3994.7000000000003</v>
      </c>
      <c r="D25" s="67">
        <f t="shared" si="3"/>
        <v>0.10100146281084724</v>
      </c>
      <c r="E25" s="112">
        <f t="shared" ref="E25" si="6">SUM(E19:E24)</f>
        <v>6775.2</v>
      </c>
      <c r="F25" s="28">
        <f t="shared" si="4"/>
        <v>-0.52474400810172162</v>
      </c>
      <c r="G25" s="44"/>
    </row>
    <row r="28" spans="1:9">
      <c r="A28" s="227" t="s">
        <v>848</v>
      </c>
      <c r="B28" s="228"/>
      <c r="C28" s="228"/>
      <c r="D28" s="228"/>
      <c r="E28" s="228"/>
      <c r="F28" s="228"/>
      <c r="G28" s="228"/>
      <c r="H28" s="228"/>
      <c r="I28" s="229"/>
    </row>
    <row r="29" spans="1:9" ht="57.6" customHeight="1">
      <c r="A29" s="230" t="s">
        <v>704</v>
      </c>
      <c r="B29" s="231"/>
      <c r="C29" s="231"/>
      <c r="D29" s="231"/>
      <c r="E29" s="231"/>
      <c r="F29" s="231"/>
      <c r="G29" s="231"/>
      <c r="H29" s="231"/>
      <c r="I29" s="232"/>
    </row>
  </sheetData>
  <mergeCells count="9">
    <mergeCell ref="A28:I28"/>
    <mergeCell ref="A29:I29"/>
    <mergeCell ref="A4:A5"/>
    <mergeCell ref="A17:A18"/>
    <mergeCell ref="G4:G5"/>
    <mergeCell ref="C4:D4"/>
    <mergeCell ref="E4:F4"/>
    <mergeCell ref="C17:D17"/>
    <mergeCell ref="E17:F17"/>
  </mergeCells>
  <phoneticPr fontId="2"/>
  <hyperlinks>
    <hyperlink ref="H1" location="一覧表!V55" display="戻る" xr:uid="{00000000-0004-0000-1200-000000000000}"/>
  </hyperlink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64F24-EAF7-4709-BF53-2A34FDE03F71}">
  <dimension ref="A1:G14"/>
  <sheetViews>
    <sheetView workbookViewId="0">
      <selection activeCell="G1" sqref="G1"/>
    </sheetView>
  </sheetViews>
  <sheetFormatPr defaultRowHeight="13.5"/>
  <cols>
    <col min="1" max="1" width="20" style="14" customWidth="1"/>
    <col min="2" max="6" width="9.375" customWidth="1"/>
    <col min="7" max="7" width="49.375" customWidth="1"/>
  </cols>
  <sheetData>
    <row r="1" spans="1:7">
      <c r="G1" s="142" t="s">
        <v>312</v>
      </c>
    </row>
    <row r="3" spans="1:7">
      <c r="A3" s="14" t="s">
        <v>856</v>
      </c>
    </row>
    <row r="6" spans="1:7" ht="16.899999999999999" customHeight="1">
      <c r="A6" s="235" t="s">
        <v>334</v>
      </c>
      <c r="B6" s="244"/>
      <c r="C6" s="244"/>
      <c r="D6" s="244"/>
      <c r="E6" s="244"/>
      <c r="F6" s="244"/>
      <c r="G6" s="236"/>
    </row>
    <row r="7" spans="1:7" ht="58.5" customHeight="1">
      <c r="A7" s="245" t="s">
        <v>861</v>
      </c>
      <c r="B7" s="250" t="s">
        <v>855</v>
      </c>
      <c r="C7" s="251"/>
      <c r="D7" s="251"/>
      <c r="E7" s="251"/>
      <c r="F7" s="251"/>
      <c r="G7" s="252"/>
    </row>
    <row r="8" spans="1:7" ht="58.5" customHeight="1">
      <c r="A8" s="246"/>
      <c r="B8" s="230" t="s">
        <v>857</v>
      </c>
      <c r="C8" s="240"/>
      <c r="D8" s="240"/>
      <c r="E8" s="240"/>
      <c r="F8" s="240"/>
      <c r="G8" s="241"/>
    </row>
    <row r="9" spans="1:7" ht="58.5" customHeight="1">
      <c r="A9" s="246"/>
      <c r="B9" s="253" t="s">
        <v>858</v>
      </c>
      <c r="C9" s="237"/>
      <c r="D9" s="237"/>
      <c r="E9" s="237"/>
      <c r="F9" s="237"/>
      <c r="G9" s="237"/>
    </row>
    <row r="10" spans="1:7" ht="58.5" customHeight="1">
      <c r="A10" s="246"/>
      <c r="B10" s="253" t="s">
        <v>859</v>
      </c>
      <c r="C10" s="237"/>
      <c r="D10" s="237"/>
      <c r="E10" s="237"/>
      <c r="F10" s="237"/>
      <c r="G10" s="237"/>
    </row>
    <row r="11" spans="1:7" ht="58.5" customHeight="1">
      <c r="A11" s="247"/>
      <c r="B11" s="253" t="s">
        <v>860</v>
      </c>
      <c r="C11" s="237"/>
      <c r="D11" s="237"/>
      <c r="E11" s="237"/>
      <c r="F11" s="237"/>
      <c r="G11" s="237"/>
    </row>
    <row r="12" spans="1:7" ht="58.5" customHeight="1">
      <c r="A12" s="26" t="s">
        <v>862</v>
      </c>
      <c r="B12" s="253" t="s">
        <v>866</v>
      </c>
      <c r="C12" s="237"/>
      <c r="D12" s="237"/>
      <c r="E12" s="237"/>
      <c r="F12" s="237"/>
      <c r="G12" s="237"/>
    </row>
    <row r="13" spans="1:7" ht="58.5" customHeight="1">
      <c r="A13" s="248" t="s">
        <v>865</v>
      </c>
      <c r="B13" s="253" t="s">
        <v>864</v>
      </c>
      <c r="C13" s="237"/>
      <c r="D13" s="237"/>
      <c r="E13" s="237"/>
      <c r="F13" s="237"/>
      <c r="G13" s="237"/>
    </row>
    <row r="14" spans="1:7" ht="58.5" customHeight="1">
      <c r="A14" s="249"/>
      <c r="B14" s="253" t="s">
        <v>863</v>
      </c>
      <c r="C14" s="237"/>
      <c r="D14" s="237"/>
      <c r="E14" s="237"/>
      <c r="F14" s="237"/>
      <c r="G14" s="237"/>
    </row>
  </sheetData>
  <mergeCells count="11">
    <mergeCell ref="A6:G6"/>
    <mergeCell ref="A7:A11"/>
    <mergeCell ref="A13:A14"/>
    <mergeCell ref="B7:G7"/>
    <mergeCell ref="B8:G8"/>
    <mergeCell ref="B9:G9"/>
    <mergeCell ref="B13:G13"/>
    <mergeCell ref="B14:G14"/>
    <mergeCell ref="B10:G10"/>
    <mergeCell ref="B11:G11"/>
    <mergeCell ref="B12:G12"/>
  </mergeCells>
  <phoneticPr fontId="2"/>
  <hyperlinks>
    <hyperlink ref="G1" location="一覧表!V88" display="戻る" xr:uid="{7DD94B22-A03C-4277-940A-23682FD46884}"/>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1"/>
  <sheetViews>
    <sheetView workbookViewId="0"/>
  </sheetViews>
  <sheetFormatPr defaultRowHeight="13.5"/>
  <cols>
    <col min="1" max="1" width="23.5" bestFit="1" customWidth="1"/>
    <col min="2" max="7" width="11.125" customWidth="1"/>
  </cols>
  <sheetData>
    <row r="1" spans="1:11">
      <c r="H1" s="35" t="s">
        <v>312</v>
      </c>
    </row>
    <row r="2" spans="1:11">
      <c r="A2" t="s">
        <v>324</v>
      </c>
      <c r="B2" t="s">
        <v>388</v>
      </c>
    </row>
    <row r="4" spans="1:11">
      <c r="A4" s="233"/>
      <c r="B4" s="36" t="s">
        <v>10</v>
      </c>
      <c r="C4" s="235" t="s">
        <v>11</v>
      </c>
      <c r="D4" s="236"/>
      <c r="E4" s="235" t="s">
        <v>315</v>
      </c>
      <c r="F4" s="236"/>
      <c r="G4" s="233" t="s">
        <v>317</v>
      </c>
    </row>
    <row r="5" spans="1:11">
      <c r="A5" s="234"/>
      <c r="B5" s="111" t="s">
        <v>630</v>
      </c>
      <c r="C5" s="80" t="s">
        <v>702</v>
      </c>
      <c r="D5" s="81" t="s">
        <v>314</v>
      </c>
      <c r="E5" s="82" t="s">
        <v>796</v>
      </c>
      <c r="F5" s="81" t="s">
        <v>316</v>
      </c>
      <c r="G5" s="234"/>
    </row>
    <row r="6" spans="1:11">
      <c r="A6" s="78" t="s">
        <v>325</v>
      </c>
      <c r="B6" s="37">
        <v>4.5319999999999999E-2</v>
      </c>
      <c r="C6" s="37">
        <v>4.3959999999999999E-2</v>
      </c>
      <c r="D6" s="39">
        <f>(B6-C6)/B6</f>
        <v>3.0008826125330984E-2</v>
      </c>
      <c r="E6" s="37">
        <v>5.1220000000000002E-2</v>
      </c>
      <c r="F6" s="28">
        <f>(B6-E6)/B6</f>
        <v>-0.13018534863195064</v>
      </c>
      <c r="G6" s="82" t="s">
        <v>466</v>
      </c>
    </row>
    <row r="7" spans="1:11">
      <c r="A7" s="78" t="s">
        <v>326</v>
      </c>
      <c r="B7" s="37">
        <v>9.2480000000000007E-2</v>
      </c>
      <c r="C7" s="37">
        <v>8.9700000000000002E-2</v>
      </c>
      <c r="D7" s="39">
        <f t="shared" ref="D7:D8" si="0">(B7-C7)/B7</f>
        <v>3.0060553633218041E-2</v>
      </c>
      <c r="E7" s="37">
        <v>0.11323</v>
      </c>
      <c r="F7" s="28">
        <f>(B7-E7)/B7</f>
        <v>-0.22437283737024211</v>
      </c>
      <c r="G7" s="82" t="s">
        <v>466</v>
      </c>
    </row>
    <row r="8" spans="1:11">
      <c r="A8" s="56" t="s">
        <v>386</v>
      </c>
      <c r="B8" s="37">
        <f>SUM(B6:B7)</f>
        <v>0.13780000000000001</v>
      </c>
      <c r="C8" s="37">
        <f t="shared" ref="C8:E8" si="1">SUM(C6:C7)</f>
        <v>0.13366</v>
      </c>
      <c r="D8" s="39">
        <f t="shared" si="0"/>
        <v>3.0043541364296114E-2</v>
      </c>
      <c r="E8" s="105">
        <f t="shared" si="1"/>
        <v>0.16444999999999999</v>
      </c>
      <c r="F8" s="28">
        <f>(B8-E8)/B8</f>
        <v>-0.19339622641509419</v>
      </c>
      <c r="G8" s="82" t="s">
        <v>466</v>
      </c>
    </row>
    <row r="9" spans="1:11">
      <c r="A9" s="44"/>
      <c r="B9" s="44" t="s">
        <v>467</v>
      </c>
      <c r="C9" s="44"/>
      <c r="D9" s="52"/>
      <c r="E9" s="44"/>
      <c r="F9" s="65"/>
      <c r="G9" s="44"/>
      <c r="K9" s="87"/>
    </row>
    <row r="11" spans="1:11">
      <c r="A11" t="s">
        <v>320</v>
      </c>
      <c r="B11" t="s">
        <v>389</v>
      </c>
    </row>
    <row r="13" spans="1:11">
      <c r="A13" s="233"/>
      <c r="B13" s="36" t="s">
        <v>10</v>
      </c>
      <c r="C13" s="235" t="s">
        <v>321</v>
      </c>
      <c r="D13" s="236"/>
      <c r="E13" s="235" t="s">
        <v>315</v>
      </c>
      <c r="F13" s="236"/>
      <c r="G13" s="40"/>
    </row>
    <row r="14" spans="1:11">
      <c r="A14" s="234"/>
      <c r="B14" s="111" t="s">
        <v>630</v>
      </c>
      <c r="C14" s="111" t="s">
        <v>702</v>
      </c>
      <c r="D14" s="110" t="s">
        <v>314</v>
      </c>
      <c r="E14" s="111" t="s">
        <v>796</v>
      </c>
      <c r="F14" s="110" t="s">
        <v>316</v>
      </c>
      <c r="G14" s="40"/>
    </row>
    <row r="15" spans="1:11">
      <c r="A15" s="78" t="s">
        <v>325</v>
      </c>
      <c r="B15" s="41">
        <v>3424</v>
      </c>
      <c r="C15" s="66"/>
      <c r="D15" s="66"/>
      <c r="E15" s="41">
        <v>3857</v>
      </c>
      <c r="F15" s="28">
        <f>(B15-E15)/B15</f>
        <v>-0.12646028037383178</v>
      </c>
      <c r="G15" s="42"/>
    </row>
    <row r="16" spans="1:11">
      <c r="A16" s="78" t="s">
        <v>326</v>
      </c>
      <c r="B16" s="41">
        <v>3257</v>
      </c>
      <c r="C16" s="66"/>
      <c r="D16" s="66"/>
      <c r="E16" s="41">
        <v>4157</v>
      </c>
      <c r="F16" s="28">
        <f>(B16-E16)/B16</f>
        <v>-0.27632790911882099</v>
      </c>
      <c r="G16" s="42"/>
    </row>
    <row r="17" spans="1:9">
      <c r="A17" s="56" t="s">
        <v>386</v>
      </c>
      <c r="B17" s="41">
        <f>SUM(B15:B16)</f>
        <v>6681</v>
      </c>
      <c r="C17" s="66"/>
      <c r="D17" s="66"/>
      <c r="E17" s="41">
        <f t="shared" ref="E17" si="2">SUM(E15:E16)</f>
        <v>8014</v>
      </c>
      <c r="F17" s="28">
        <f>(B17-E17)/B17</f>
        <v>-0.19952102978596017</v>
      </c>
      <c r="G17" s="44"/>
    </row>
    <row r="20" spans="1:9">
      <c r="A20" s="227" t="s">
        <v>799</v>
      </c>
      <c r="B20" s="228"/>
      <c r="C20" s="228"/>
      <c r="D20" s="228"/>
      <c r="E20" s="228"/>
      <c r="F20" s="228"/>
      <c r="G20" s="228"/>
      <c r="H20" s="83"/>
      <c r="I20" s="84"/>
    </row>
    <row r="21" spans="1:9" ht="77.45" customHeight="1">
      <c r="A21" s="230" t="s">
        <v>798</v>
      </c>
      <c r="B21" s="240"/>
      <c r="C21" s="240"/>
      <c r="D21" s="240"/>
      <c r="E21" s="240"/>
      <c r="F21" s="240"/>
      <c r="G21" s="240"/>
      <c r="H21" s="85"/>
      <c r="I21" s="86"/>
    </row>
  </sheetData>
  <mergeCells count="9">
    <mergeCell ref="A20:G20"/>
    <mergeCell ref="A21:G21"/>
    <mergeCell ref="E4:F4"/>
    <mergeCell ref="C4:D4"/>
    <mergeCell ref="C13:D13"/>
    <mergeCell ref="E13:F13"/>
    <mergeCell ref="A4:A5"/>
    <mergeCell ref="G4:G5"/>
    <mergeCell ref="A13:A14"/>
  </mergeCells>
  <phoneticPr fontId="2"/>
  <hyperlinks>
    <hyperlink ref="H1" location="一覧表!V93" display="戻る" xr:uid="{00000000-0004-0000-0F00-000000000000}"/>
  </hyperlink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ignoredErrors>
    <ignoredError sqref="D8"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7"/>
  <sheetViews>
    <sheetView workbookViewId="0">
      <selection activeCell="H1" sqref="H1"/>
    </sheetView>
  </sheetViews>
  <sheetFormatPr defaultRowHeight="13.5"/>
  <cols>
    <col min="1" max="1" width="27.375" customWidth="1"/>
    <col min="2" max="7" width="11.625" customWidth="1"/>
  </cols>
  <sheetData>
    <row r="1" spans="1:9">
      <c r="H1" s="35" t="s">
        <v>312</v>
      </c>
    </row>
    <row r="2" spans="1:9">
      <c r="A2" t="s">
        <v>371</v>
      </c>
    </row>
    <row r="5" spans="1:9">
      <c r="A5" t="s">
        <v>320</v>
      </c>
      <c r="B5" t="s">
        <v>327</v>
      </c>
    </row>
    <row r="7" spans="1:9">
      <c r="A7" s="233"/>
      <c r="B7" s="54" t="s">
        <v>10</v>
      </c>
      <c r="C7" s="235" t="s">
        <v>321</v>
      </c>
      <c r="D7" s="236"/>
      <c r="E7" s="235" t="s">
        <v>315</v>
      </c>
      <c r="F7" s="236"/>
      <c r="G7" s="40"/>
    </row>
    <row r="8" spans="1:9">
      <c r="A8" s="234"/>
      <c r="B8" s="109" t="s">
        <v>630</v>
      </c>
      <c r="C8" s="75" t="s">
        <v>713</v>
      </c>
      <c r="D8" s="89" t="s">
        <v>322</v>
      </c>
      <c r="E8" s="75" t="s">
        <v>789</v>
      </c>
      <c r="F8" s="89" t="s">
        <v>323</v>
      </c>
      <c r="G8" s="40"/>
    </row>
    <row r="9" spans="1:9">
      <c r="A9" s="78" t="s">
        <v>373</v>
      </c>
      <c r="B9" s="56">
        <v>47.3</v>
      </c>
      <c r="C9" s="56">
        <v>44.9</v>
      </c>
      <c r="D9" s="57">
        <f>(B9-C9)/B9</f>
        <v>5.0739957716701874E-2</v>
      </c>
      <c r="E9" s="56">
        <v>57.1</v>
      </c>
      <c r="F9" s="58">
        <f>(B9-E9)/B9</f>
        <v>-0.20718816067653287</v>
      </c>
      <c r="G9" s="40"/>
    </row>
    <row r="10" spans="1:9">
      <c r="A10" s="78" t="s">
        <v>374</v>
      </c>
      <c r="B10" s="59">
        <v>2497.1</v>
      </c>
      <c r="C10" s="59">
        <v>2946.5</v>
      </c>
      <c r="D10" s="39">
        <f>+(B10-C10)/B10</f>
        <v>-0.17996876376596857</v>
      </c>
      <c r="E10" s="59">
        <v>3648.3</v>
      </c>
      <c r="F10" s="39">
        <f>+(B10-E10)/B10</f>
        <v>-0.46101477714148426</v>
      </c>
      <c r="G10" s="42"/>
    </row>
    <row r="11" spans="1:9">
      <c r="A11" s="78" t="s">
        <v>375</v>
      </c>
      <c r="B11" s="59">
        <v>971.2</v>
      </c>
      <c r="C11" s="59">
        <v>950</v>
      </c>
      <c r="D11" s="39">
        <f>+(B11-C11)/B11</f>
        <v>2.1828665568369075E-2</v>
      </c>
      <c r="E11" s="59">
        <v>906.1</v>
      </c>
      <c r="F11" s="39">
        <f>+(B11-E11)/B11</f>
        <v>6.7030477759472837E-2</v>
      </c>
      <c r="G11" s="42"/>
    </row>
    <row r="12" spans="1:9">
      <c r="A12" s="78" t="s">
        <v>376</v>
      </c>
      <c r="B12" s="59">
        <v>396.9</v>
      </c>
      <c r="C12" s="59">
        <v>388.9</v>
      </c>
      <c r="D12" s="39">
        <f>+(B12-C12)/B12</f>
        <v>2.0156210632401111E-2</v>
      </c>
      <c r="E12" s="59">
        <v>519.9</v>
      </c>
      <c r="F12" s="39">
        <f>+(B12-E12)/B12</f>
        <v>-0.30990173847316704</v>
      </c>
      <c r="G12" s="42"/>
    </row>
    <row r="13" spans="1:9">
      <c r="A13" s="56" t="s">
        <v>310</v>
      </c>
      <c r="B13" s="59">
        <f t="shared" ref="B13" si="0">SUM(B9:B12)</f>
        <v>3912.5000000000005</v>
      </c>
      <c r="C13" s="59">
        <f>SUM(C9:C12)</f>
        <v>4330.3</v>
      </c>
      <c r="D13" s="39">
        <f>+(B13-C13)/B13</f>
        <v>-0.1067859424920127</v>
      </c>
      <c r="E13" s="59">
        <f t="shared" ref="E13" si="1">SUM(E9:E12)</f>
        <v>5131.3999999999996</v>
      </c>
      <c r="F13" s="39">
        <f>+(B13-E13)/B13</f>
        <v>-0.31153993610223618</v>
      </c>
      <c r="G13" s="44"/>
    </row>
    <row r="16" spans="1:9">
      <c r="A16" s="227" t="s">
        <v>850</v>
      </c>
      <c r="B16" s="228"/>
      <c r="C16" s="228"/>
      <c r="D16" s="228"/>
      <c r="E16" s="228"/>
      <c r="F16" s="228"/>
      <c r="G16" s="228"/>
      <c r="H16" s="228"/>
      <c r="I16" s="229"/>
    </row>
    <row r="17" spans="1:9" ht="120" customHeight="1">
      <c r="A17" s="230" t="s">
        <v>849</v>
      </c>
      <c r="B17" s="231"/>
      <c r="C17" s="231"/>
      <c r="D17" s="231"/>
      <c r="E17" s="231"/>
      <c r="F17" s="231"/>
      <c r="G17" s="231"/>
      <c r="H17" s="231"/>
      <c r="I17" s="232"/>
    </row>
  </sheetData>
  <mergeCells count="5">
    <mergeCell ref="A16:I16"/>
    <mergeCell ref="A17:I17"/>
    <mergeCell ref="A7:A8"/>
    <mergeCell ref="C7:D7"/>
    <mergeCell ref="E7:F7"/>
  </mergeCells>
  <phoneticPr fontId="2"/>
  <hyperlinks>
    <hyperlink ref="H1" location="一覧表!V103" display="戻る" xr:uid="{00000000-0004-0000-1400-000000000000}"/>
  </hyperlinks>
  <printOptions horizontalCentered="1" verticalCentered="1"/>
  <pageMargins left="0.70866141732283472" right="0.70866141732283472" top="0.74803149606299213" bottom="0.74803149606299213" header="0.31496062992125984" footer="0.31496062992125984"/>
  <pageSetup paperSize="9" orientation="landscape" verticalDpi="0" r:id="rId1"/>
  <ignoredErrors>
    <ignoredError sqref="D13"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1096-5E98-4558-95C5-43FA798AEAB7}">
  <sheetPr>
    <pageSetUpPr fitToPage="1"/>
  </sheetPr>
  <dimension ref="A1:I5"/>
  <sheetViews>
    <sheetView view="pageBreakPreview" zoomScaleNormal="100" zoomScaleSheetLayoutView="100" workbookViewId="0">
      <selection activeCell="I1" sqref="I1"/>
    </sheetView>
  </sheetViews>
  <sheetFormatPr defaultRowHeight="13.5"/>
  <cols>
    <col min="1" max="3" width="10" customWidth="1"/>
    <col min="6" max="9" width="9.5" customWidth="1"/>
    <col min="11" max="11" width="12" customWidth="1"/>
  </cols>
  <sheetData>
    <row r="1" spans="1:9">
      <c r="I1" s="35" t="s">
        <v>312</v>
      </c>
    </row>
    <row r="2" spans="1:9">
      <c r="A2" s="43" t="s">
        <v>881</v>
      </c>
    </row>
    <row r="4" spans="1:9">
      <c r="A4" t="s">
        <v>774</v>
      </c>
    </row>
    <row r="5" spans="1:9" ht="164.25" customHeight="1">
      <c r="A5" s="230" t="s">
        <v>939</v>
      </c>
      <c r="B5" s="240"/>
      <c r="C5" s="240"/>
      <c r="D5" s="240"/>
      <c r="E5" s="240"/>
      <c r="F5" s="240"/>
      <c r="G5" s="240"/>
      <c r="H5" s="240"/>
      <c r="I5" s="241"/>
    </row>
  </sheetData>
  <mergeCells count="1">
    <mergeCell ref="A5:I5"/>
  </mergeCells>
  <phoneticPr fontId="2"/>
  <hyperlinks>
    <hyperlink ref="I1" location="一覧表!V52" display="戻る" xr:uid="{6EEAC761-ADA3-4B5D-8AA8-89E4F3CBCCE9}"/>
  </hyperlinks>
  <pageMargins left="0.70866141732283472"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
  <sheetViews>
    <sheetView showGridLines="0" zoomScaleNormal="100" workbookViewId="0"/>
  </sheetViews>
  <sheetFormatPr defaultRowHeight="13.5"/>
  <cols>
    <col min="1" max="3" width="10" customWidth="1"/>
    <col min="6" max="9" width="9.5" customWidth="1"/>
    <col min="11" max="11" width="12" customWidth="1"/>
  </cols>
  <sheetData>
    <row r="1" spans="1:11">
      <c r="I1" s="35" t="s">
        <v>312</v>
      </c>
    </row>
    <row r="2" spans="1:11">
      <c r="A2" s="43" t="s">
        <v>775</v>
      </c>
    </row>
    <row r="4" spans="1:11">
      <c r="A4" t="s">
        <v>328</v>
      </c>
    </row>
    <row r="5" spans="1:11" ht="162" customHeight="1">
      <c r="A5" s="230" t="s">
        <v>773</v>
      </c>
      <c r="B5" s="240"/>
      <c r="C5" s="240"/>
      <c r="D5" s="240"/>
      <c r="E5" s="240"/>
      <c r="F5" s="240"/>
      <c r="G5" s="240"/>
      <c r="H5" s="240"/>
      <c r="I5" s="240"/>
      <c r="J5" s="240"/>
      <c r="K5" s="241"/>
    </row>
    <row r="6" spans="1:11" ht="13.15" customHeight="1">
      <c r="A6" s="51"/>
      <c r="B6" s="51"/>
      <c r="C6" s="51"/>
      <c r="D6" s="51"/>
      <c r="E6" s="51"/>
      <c r="F6" s="51"/>
      <c r="G6" s="51"/>
      <c r="H6" s="51"/>
      <c r="I6" s="51"/>
      <c r="J6" s="51"/>
      <c r="K6" s="51"/>
    </row>
  </sheetData>
  <mergeCells count="1">
    <mergeCell ref="A5:K5"/>
  </mergeCells>
  <phoneticPr fontId="2"/>
  <hyperlinks>
    <hyperlink ref="I1" location="一覧表!V53" display="戻る" xr:uid="{00000000-0004-0000-1000-000000000000}"/>
  </hyperlinks>
  <printOptions verticalCentered="1"/>
  <pageMargins left="0.74803149606299213" right="0.74803149606299213" top="0.9055118110236221" bottom="0.86614173228346458" header="0.51181102362204722" footer="0.51181102362204722"/>
  <pageSetup paperSize="9"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B106"/>
  <sheetViews>
    <sheetView view="pageBreakPreview" zoomScaleNormal="75" zoomScaleSheetLayoutView="100" workbookViewId="0">
      <pane xSplit="9" ySplit="2" topLeftCell="V3" activePane="bottomRight" state="frozenSplit"/>
      <selection activeCell="P2" sqref="P2"/>
      <selection pane="topRight" activeCell="P2" sqref="P2"/>
      <selection pane="bottomLeft" activeCell="P2" sqref="P2"/>
      <selection pane="bottomRight" activeCell="V3" sqref="V3"/>
    </sheetView>
  </sheetViews>
  <sheetFormatPr defaultRowHeight="13.5"/>
  <cols>
    <col min="1" max="1" width="16.125" customWidth="1"/>
    <col min="2" max="2" width="4.375" style="29" customWidth="1"/>
    <col min="3" max="3" width="22.125" style="30" customWidth="1"/>
    <col min="4" max="4" width="11.7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8" max="28" width="3.625" customWidth="1"/>
  </cols>
  <sheetData>
    <row r="1" spans="1:28" s="1" customFormat="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28" s="1" customFormat="1">
      <c r="A2" s="1" t="s">
        <v>640</v>
      </c>
      <c r="B2" s="194"/>
      <c r="C2" s="195"/>
      <c r="D2" s="196"/>
      <c r="E2" s="195"/>
      <c r="F2" s="2"/>
      <c r="G2" s="2"/>
      <c r="H2" s="2"/>
      <c r="I2" s="196"/>
      <c r="J2" s="197"/>
      <c r="K2" s="196"/>
      <c r="L2" s="144" t="s">
        <v>10</v>
      </c>
      <c r="M2" s="144" t="s">
        <v>11</v>
      </c>
      <c r="N2" s="144" t="s">
        <v>12</v>
      </c>
      <c r="O2" s="145" t="s">
        <v>785</v>
      </c>
      <c r="P2" s="144" t="s">
        <v>13</v>
      </c>
      <c r="Q2" s="144" t="s">
        <v>10</v>
      </c>
      <c r="R2" s="144" t="s">
        <v>11</v>
      </c>
      <c r="S2" s="4" t="s">
        <v>12</v>
      </c>
      <c r="T2" s="145" t="s">
        <v>785</v>
      </c>
      <c r="U2" s="144" t="s">
        <v>13</v>
      </c>
      <c r="V2" s="195"/>
    </row>
    <row r="3" spans="1:28" ht="48" customHeight="1">
      <c r="A3" s="127" t="s">
        <v>643</v>
      </c>
      <c r="B3" s="6">
        <v>1</v>
      </c>
      <c r="C3" s="33" t="s">
        <v>230</v>
      </c>
      <c r="D3" s="8" t="str">
        <f>VLOOKUP($C3,一覧表!$C$3:$V$121,2,FALSE)</f>
        <v>104-8165</v>
      </c>
      <c r="E3" s="7" t="str">
        <f>VLOOKUP($C3,一覧表!$C$3:$V$121,3,FALSE)</f>
        <v>東京都中央区銀座６－１５－１</v>
      </c>
      <c r="F3" s="7" t="str">
        <f>VLOOKUP($C3,一覧表!$C$3:$V$121,4,FALSE)</f>
        <v>火力発電所</v>
      </c>
      <c r="G3" s="7">
        <f>VLOOKUP($C3,一覧表!$C$3:$V$121,5,FALSE)</f>
        <v>0</v>
      </c>
      <c r="H3" s="7" t="str">
        <f>VLOOKUP($C3,一覧表!$C$3:$V$121,6,FALSE)</f>
        <v>（２カ所）</v>
      </c>
      <c r="I3" s="7">
        <f>VLOOKUP($C3,一覧表!$C$3:$V$121,7,FALSE)</f>
        <v>33</v>
      </c>
      <c r="J3" s="7" t="str">
        <f>VLOOKUP($C3,一覧表!$C$3:$V$121,8,FALSE)</f>
        <v>一般電気事業者への電力供給</v>
      </c>
      <c r="K3" s="7" t="str">
        <f>VLOOKUP($C3,一覧表!$C$3:$V$121,9,FALSE)</f>
        <v>R2～R4</v>
      </c>
      <c r="L3" s="15">
        <f>VLOOKUP($C3,一覧表!$C$3:$V$121,10,FALSE)</f>
        <v>918347</v>
      </c>
      <c r="M3" s="15">
        <f>VLOOKUP($C3,一覧表!$C$3:$V$121,11,FALSE)</f>
        <v>918348</v>
      </c>
      <c r="N3" s="28">
        <f>VLOOKUP($C3,一覧表!$C$3:$V$121,12,FALSE)</f>
        <v>-1.0889130143616738E-6</v>
      </c>
      <c r="O3" s="15">
        <f>VLOOKUP($C3,一覧表!$C$3:$V$121,13,FALSE)</f>
        <v>759105</v>
      </c>
      <c r="P3" s="28">
        <f>VLOOKUP($C3,一覧表!$C$3:$V$121,14,FALSE)</f>
        <v>0.17340068623298166</v>
      </c>
      <c r="Q3" s="7">
        <f>VLOOKUP($C3,一覧表!$C$3:$V$121,15,FALSE)</f>
        <v>0.71</v>
      </c>
      <c r="R3" s="7">
        <f>VLOOKUP($C3,一覧表!$C$3:$V$121,16,FALSE)</f>
        <v>0.71</v>
      </c>
      <c r="S3" s="28">
        <f>VLOOKUP($C3,一覧表!$C$3:$V$121,17,FALSE)</f>
        <v>0</v>
      </c>
      <c r="T3" s="7">
        <f>VLOOKUP($C3,一覧表!$C$3:$V$121,18,FALSE)</f>
        <v>0.7</v>
      </c>
      <c r="U3" s="28">
        <f>VLOOKUP($C3,一覧表!$C$3:$V$121,19,FALSE)</f>
        <v>1.4084507042253534E-2</v>
      </c>
      <c r="V3" s="19" t="str">
        <f>VLOOKUP($C3,一覧表!$C$3:$V$121,20,FALSE)</f>
        <v>電源開発</v>
      </c>
    </row>
    <row r="4" spans="1:28" ht="48" customHeight="1">
      <c r="A4" s="127" t="s">
        <v>643</v>
      </c>
      <c r="B4" s="6">
        <v>2</v>
      </c>
      <c r="C4" s="33" t="s">
        <v>273</v>
      </c>
      <c r="D4" s="8" t="str">
        <f>VLOOKUP($C4,一覧表!$C$3:$V$121,2,FALSE)</f>
        <v>859-3243</v>
      </c>
      <c r="E4" s="7" t="str">
        <f>VLOOKUP($C4,一覧表!$C$3:$V$121,3,FALSE)</f>
        <v>佐世保市ハウステンボス町５－３</v>
      </c>
      <c r="F4" s="7">
        <f>VLOOKUP($C4,一覧表!$C$3:$V$121,4,FALSE)</f>
        <v>0</v>
      </c>
      <c r="G4" s="7">
        <f>VLOOKUP($C4,一覧表!$C$3:$V$121,5,FALSE)</f>
        <v>0</v>
      </c>
      <c r="H4" s="7">
        <f>VLOOKUP($C4,一覧表!$C$3:$V$121,6,FALSE)</f>
        <v>0</v>
      </c>
      <c r="I4" s="7">
        <f>VLOOKUP($C4,一覧表!$C$3:$V$121,7,FALSE)</f>
        <v>35</v>
      </c>
      <c r="J4" s="7" t="str">
        <f>VLOOKUP($C4,一覧表!$C$3:$V$121,8,FALSE)</f>
        <v>佐世保ハウステンボス地区熱供給事業</v>
      </c>
      <c r="K4" s="7" t="str">
        <f>VLOOKUP($C4,一覧表!$C$3:$V$121,9,FALSE)</f>
        <v>R2～R4</v>
      </c>
      <c r="L4" s="15">
        <f>VLOOKUP($C4,一覧表!$C$3:$V$121,10,FALSE)</f>
        <v>8304</v>
      </c>
      <c r="M4" s="15">
        <f>VLOOKUP($C4,一覧表!$C$3:$V$121,11,FALSE)</f>
        <v>8304</v>
      </c>
      <c r="N4" s="28">
        <f>VLOOKUP($C4,一覧表!$C$3:$V$121,12,FALSE)</f>
        <v>0</v>
      </c>
      <c r="O4" s="15">
        <f>VLOOKUP($C4,一覧表!$C$3:$V$121,13,FALSE)</f>
        <v>8192</v>
      </c>
      <c r="P4" s="28">
        <f>VLOOKUP($C4,一覧表!$C$3:$V$121,14,FALSE)</f>
        <v>1.348747591522158E-2</v>
      </c>
      <c r="Q4" s="7">
        <f>VLOOKUP($C4,一覧表!$C$3:$V$121,15,FALSE)</f>
        <v>6.2E-2</v>
      </c>
      <c r="R4" s="7">
        <f>VLOOKUP($C4,一覧表!$C$3:$V$121,16,FALSE)</f>
        <v>6.2E-2</v>
      </c>
      <c r="S4" s="28">
        <f>VLOOKUP($C4,一覧表!$C$3:$V$121,17,FALSE)</f>
        <v>0</v>
      </c>
      <c r="T4" s="7">
        <f>VLOOKUP($C4,一覧表!$C$3:$V$121,18,FALSE)</f>
        <v>6.4000000000000001E-2</v>
      </c>
      <c r="U4" s="28">
        <f>VLOOKUP($C4,一覧表!$C$3:$V$121,19,FALSE)</f>
        <v>-3.2258064516129059E-2</v>
      </c>
      <c r="V4" s="7" t="str">
        <f>VLOOKUP($C4,一覧表!$C$3:$V$121,20,FALSE)</f>
        <v>①9号冷水供給ポンプを132kW→45kWに更新　②5号冷却塔取替補修工事を実施</v>
      </c>
    </row>
    <row r="5" spans="1:28" ht="60" customHeight="1">
      <c r="A5" s="127"/>
      <c r="B5" s="6">
        <v>3</v>
      </c>
      <c r="C5" s="7" t="s">
        <v>166</v>
      </c>
      <c r="D5" s="8" t="str">
        <f>VLOOKUP($C5,一覧表!$C$3:$V$121,2,FALSE)</f>
        <v>810-8720</v>
      </c>
      <c r="E5" s="7" t="str">
        <f>VLOOKUP($C5,一覧表!$C$3:$V$121,3,FALSE)</f>
        <v>福岡県福岡市中央区渡辺通２－１－８２</v>
      </c>
      <c r="F5" s="7" t="str">
        <f>VLOOKUP($C5,一覧表!$C$3:$V$121,4,FALSE)</f>
        <v>支社、営業所、発電施設</v>
      </c>
      <c r="G5" s="7">
        <f>VLOOKUP($C5,一覧表!$C$3:$V$121,5,FALSE)</f>
        <v>0</v>
      </c>
      <c r="H5" s="7" t="str">
        <f>VLOOKUP($C5,一覧表!$C$3:$V$121,6,FALSE)</f>
        <v>（支社等９、発電４）</v>
      </c>
      <c r="I5" s="7">
        <f>VLOOKUP($C5,一覧表!$C$3:$V$121,7,FALSE)</f>
        <v>33</v>
      </c>
      <c r="J5" s="7" t="str">
        <f>VLOOKUP($C5,一覧表!$C$3:$V$121,8,FALSE)</f>
        <v>電力供給事業</v>
      </c>
      <c r="K5" s="7" t="str">
        <f>VLOOKUP($C5,一覧表!$C$3:$V$121,9,FALSE)</f>
        <v>R2～R4</v>
      </c>
      <c r="L5" s="15">
        <f>VLOOKUP($C5,一覧表!$C$3:$V$121,10,FALSE)</f>
        <v>883</v>
      </c>
      <c r="M5" s="15">
        <f>VLOOKUP($C5,一覧表!$C$3:$V$121,11,FALSE)</f>
        <v>810</v>
      </c>
      <c r="N5" s="28" t="str">
        <f>VLOOKUP($C5,一覧表!$C$3:$V$121,12,FALSE)</f>
        <v>-</v>
      </c>
      <c r="O5" s="15">
        <f>VLOOKUP($C5,一覧表!$C$3:$V$121,13,FALSE)</f>
        <v>1541</v>
      </c>
      <c r="P5" s="28">
        <f>VLOOKUP($C5,一覧表!$C$3:$V$121,14,FALSE)</f>
        <v>-0.74518686296715742</v>
      </c>
      <c r="Q5" s="7" t="str">
        <f>VLOOKUP($C5,一覧表!$C$3:$V$121,15,FALSE)</f>
        <v>-</v>
      </c>
      <c r="R5" s="7" t="str">
        <f>VLOOKUP($C5,一覧表!$C$3:$V$121,16,FALSE)</f>
        <v>-</v>
      </c>
      <c r="S5" s="28" t="str">
        <f>VLOOKUP($C5,一覧表!$C$3:$V$121,17,FALSE)</f>
        <v>-</v>
      </c>
      <c r="T5" s="7" t="str">
        <f>VLOOKUP($C5,一覧表!$C$3:$V$121,18,FALSE)</f>
        <v>-</v>
      </c>
      <c r="U5" s="28" t="str">
        <f>VLOOKUP($C5,一覧表!$C$3:$V$121,19,FALSE)</f>
        <v>-</v>
      </c>
      <c r="V5" s="19" t="str">
        <f>VLOOKUP($C5,一覧表!$C$3:$V$121,20,FALSE)</f>
        <v>①事務室照明の適正管理（不要な照明の消灯、照明の間引き）②空調運転の適正管理（温度の適正管理、運転時間の短縮、不要な空調の停止）③ＯＡ機器等電源の適正管理（不要な機器等の電源断、節電モードの活用）④エレベーター利用の自粛（近接階への階段使用、稼働台数の削減）⑤その他（給湯器停止）⑥車両燃料使用削減（公共交通機関の利用、車両燃費管理の徹底、エコドライブの徹底、低公害車の導入検討）</v>
      </c>
      <c r="W5" s="14"/>
      <c r="X5" s="14"/>
      <c r="Y5" s="14"/>
      <c r="Z5" s="14"/>
      <c r="AA5" s="14"/>
      <c r="AB5" s="14"/>
    </row>
    <row r="6" spans="1:28" ht="60" customHeight="1">
      <c r="A6" s="5"/>
      <c r="B6" s="6">
        <v>4</v>
      </c>
      <c r="C6" s="7" t="s">
        <v>760</v>
      </c>
      <c r="D6" s="8" t="str">
        <f>VLOOKUP($C6,一覧表!$C$3:$V$121,2,FALSE)</f>
        <v>810-8705</v>
      </c>
      <c r="E6" s="7" t="str">
        <f>VLOOKUP($C6,一覧表!$C$3:$V$121,3,FALSE)</f>
        <v>福岡県福岡市中央区渡辺通２－１－８２</v>
      </c>
      <c r="F6" s="7">
        <f>VLOOKUP($C6,一覧表!$C$3:$V$121,4,FALSE)</f>
        <v>0</v>
      </c>
      <c r="G6" s="7">
        <f>VLOOKUP($C6,一覧表!$C$3:$V$121,5,FALSE)</f>
        <v>0</v>
      </c>
      <c r="H6" s="7">
        <f>VLOOKUP($C6,一覧表!$C$3:$V$121,6,FALSE)</f>
        <v>0</v>
      </c>
      <c r="I6" s="7">
        <f>VLOOKUP($C6,一覧表!$C$3:$V$121,7,FALSE)</f>
        <v>33</v>
      </c>
      <c r="J6" s="7" t="str">
        <f>VLOOKUP($C6,一覧表!$C$3:$V$121,8,FALSE)</f>
        <v>電力供給事業</v>
      </c>
      <c r="K6" s="7" t="str">
        <f>VLOOKUP($C6,一覧表!$C$3:$V$121,9,FALSE)</f>
        <v>R2～R4</v>
      </c>
      <c r="L6" s="15">
        <f>VLOOKUP($C6,一覧表!$C$3:$V$121,10,FALSE)</f>
        <v>316881</v>
      </c>
      <c r="M6" s="15" t="str">
        <f>VLOOKUP($C6,一覧表!$C$3:$V$121,11,FALSE)</f>
        <v>-</v>
      </c>
      <c r="N6" s="28" t="str">
        <f>VLOOKUP($C6,一覧表!$C$3:$V$121,12,FALSE)</f>
        <v>-</v>
      </c>
      <c r="O6" s="15">
        <f>VLOOKUP($C6,一覧表!$C$3:$V$121,13,FALSE)</f>
        <v>490662</v>
      </c>
      <c r="P6" s="28">
        <f>VLOOKUP($C6,一覧表!$C$3:$V$121,14,FALSE)</f>
        <v>-0.54841091766309746</v>
      </c>
      <c r="Q6" s="7">
        <f>VLOOKUP($C6,一覧表!$C$3:$V$121,15,FALSE)</f>
        <v>0.37</v>
      </c>
      <c r="R6" s="7" t="str">
        <f>VLOOKUP($C6,一覧表!$C$3:$V$121,16,FALSE)</f>
        <v>-</v>
      </c>
      <c r="S6" s="28" t="str">
        <f>VLOOKUP($C6,一覧表!$C$3:$V$121,17,FALSE)</f>
        <v>-</v>
      </c>
      <c r="T6" s="7">
        <f>VLOOKUP($C6,一覧表!$C$3:$V$121,18,FALSE)</f>
        <v>0.47899999999999998</v>
      </c>
      <c r="U6" s="28">
        <f>VLOOKUP($C6,一覧表!$C$3:$V$121,19,FALSE)</f>
        <v>-0.29459459459459458</v>
      </c>
      <c r="V6" s="19" t="str">
        <f>VLOOKUP($C6,一覧表!$C$3:$V$121,20,FALSE)</f>
        <v>①安全を大前提とした原子力発電の活用　②再生可能エネルギーの活用　③火力発電の更なる高効率化や適切な維持管理　④低炭素社旗に資する省エネ・省ＣＯ2サービスの提供</v>
      </c>
      <c r="W6" s="14"/>
      <c r="X6" s="14"/>
      <c r="Y6" s="14"/>
      <c r="Z6" s="14"/>
      <c r="AA6" s="14"/>
      <c r="AB6" s="14"/>
    </row>
    <row r="7" spans="1:28" ht="28.5" customHeight="1">
      <c r="A7" s="5"/>
      <c r="B7" s="213" t="s">
        <v>310</v>
      </c>
      <c r="C7" s="213"/>
      <c r="D7" s="213"/>
      <c r="E7" s="213"/>
      <c r="F7" s="213"/>
      <c r="G7" s="213"/>
      <c r="H7" s="213"/>
      <c r="I7" s="213"/>
      <c r="J7" s="213"/>
      <c r="K7" s="26"/>
      <c r="L7" s="136">
        <f>SUM(L3:L6)</f>
        <v>1244415</v>
      </c>
      <c r="M7" s="93">
        <f>SUM(M3:M6)</f>
        <v>927462</v>
      </c>
      <c r="N7" s="10">
        <f>+(L7-M7)/L7</f>
        <v>0.25470040139342581</v>
      </c>
      <c r="O7" s="136">
        <f>SUM(O3:O6)</f>
        <v>1259500</v>
      </c>
      <c r="P7" s="11">
        <f>+(L7-O7)/L7</f>
        <v>-1.2122161819007325E-2</v>
      </c>
      <c r="Q7" s="24"/>
      <c r="R7" s="24"/>
      <c r="S7" s="20"/>
      <c r="T7" s="27"/>
      <c r="U7" s="28"/>
      <c r="V7" s="7"/>
    </row>
    <row r="8" spans="1:28" ht="54" customHeight="1">
      <c r="A8" s="5"/>
    </row>
    <row r="9" spans="1:28" ht="30.75" customHeight="1">
      <c r="A9" s="5"/>
    </row>
    <row r="10" spans="1:28" ht="54" customHeight="1">
      <c r="A10" s="5"/>
      <c r="T10" s="32"/>
    </row>
    <row r="11" spans="1:28">
      <c r="A11" s="5"/>
      <c r="T11" s="32"/>
    </row>
    <row r="12" spans="1:28">
      <c r="A12" s="5"/>
      <c r="T12" s="32"/>
    </row>
    <row r="13" spans="1:28" ht="36.75" customHeight="1">
      <c r="A13" s="5"/>
      <c r="W13" s="14"/>
      <c r="X13" s="14"/>
      <c r="Y13" s="14"/>
      <c r="Z13" s="14"/>
      <c r="AA13" s="14"/>
      <c r="AB13" s="14"/>
    </row>
    <row r="14" spans="1:28">
      <c r="A14" s="5"/>
    </row>
    <row r="15" spans="1:28" ht="37.5" customHeight="1">
      <c r="A15" s="5"/>
    </row>
    <row r="16" spans="1:28" ht="37.5" customHeight="1">
      <c r="A16" s="5"/>
    </row>
    <row r="17" spans="1:22" ht="36.75" customHeight="1">
      <c r="A17" s="5"/>
    </row>
    <row r="18" spans="1:22" ht="38.25" customHeight="1">
      <c r="A18" s="5"/>
    </row>
    <row r="19" spans="1:22" ht="35.25" customHeight="1">
      <c r="A19" s="5"/>
    </row>
    <row r="20" spans="1:22" ht="35.25" customHeight="1">
      <c r="A20" s="5"/>
    </row>
    <row r="21" spans="1:22" ht="50.25" customHeight="1">
      <c r="A21" s="5"/>
    </row>
    <row r="22" spans="1:22" ht="35.25" customHeight="1">
      <c r="A22" s="5"/>
    </row>
    <row r="23" spans="1:22" ht="50.25" customHeight="1">
      <c r="A23" s="5"/>
    </row>
    <row r="24" spans="1:22" ht="36.75" customHeight="1">
      <c r="A24" s="5"/>
    </row>
    <row r="25" spans="1:22" ht="35.25" customHeight="1">
      <c r="A25" s="5"/>
    </row>
    <row r="26" spans="1:22" ht="35.25" customHeight="1">
      <c r="A26" s="5"/>
    </row>
    <row r="27" spans="1:22" ht="35.25" customHeight="1">
      <c r="A27" s="5"/>
    </row>
    <row r="28" spans="1:22" ht="35.25" customHeight="1">
      <c r="A28" s="5"/>
    </row>
    <row r="29" spans="1:22">
      <c r="A29" s="5"/>
    </row>
    <row r="30" spans="1:22" ht="23.25" customHeight="1">
      <c r="A30" s="5"/>
    </row>
    <row r="31" spans="1:22" s="14" customFormat="1">
      <c r="A31" s="5"/>
      <c r="B31" s="29"/>
      <c r="C31" s="30"/>
      <c r="D31" s="1"/>
      <c r="E31" s="30"/>
      <c r="F31"/>
      <c r="G31"/>
      <c r="H31"/>
      <c r="I31"/>
      <c r="J31" s="31"/>
      <c r="K31"/>
      <c r="L31"/>
      <c r="M31"/>
      <c r="N31"/>
      <c r="O31"/>
      <c r="P31"/>
      <c r="Q31"/>
      <c r="R31"/>
      <c r="S31" s="32"/>
      <c r="T31"/>
      <c r="U31"/>
      <c r="V31" s="30"/>
    </row>
    <row r="32" spans="1:22" ht="21" customHeight="1">
      <c r="A32" s="5"/>
    </row>
    <row r="33" spans="1:28" ht="58.5" customHeight="1">
      <c r="A33" s="5"/>
    </row>
    <row r="34" spans="1:28" ht="41.25" customHeight="1">
      <c r="A34" s="5"/>
    </row>
    <row r="35" spans="1:28" ht="36.75" customHeight="1">
      <c r="A35" s="5"/>
    </row>
    <row r="36" spans="1:28" ht="33" customHeight="1">
      <c r="A36" s="5"/>
    </row>
    <row r="37" spans="1:28" ht="41.25" customHeight="1">
      <c r="A37" s="5"/>
    </row>
    <row r="38" spans="1:28">
      <c r="A38" s="5"/>
    </row>
    <row r="39" spans="1:28" ht="41.25" customHeight="1">
      <c r="A39" s="5"/>
    </row>
    <row r="40" spans="1:28">
      <c r="A40" s="5"/>
    </row>
    <row r="41" spans="1:28" ht="39" customHeight="1">
      <c r="A41" s="5"/>
    </row>
    <row r="42" spans="1:28" ht="39" customHeight="1">
      <c r="A42" s="5"/>
      <c r="W42" s="14"/>
      <c r="X42" s="14"/>
      <c r="Y42" s="14"/>
      <c r="Z42" s="14"/>
      <c r="AA42" s="14"/>
      <c r="AB42" s="14"/>
    </row>
    <row r="43" spans="1:28" ht="48.75" customHeight="1">
      <c r="A43" s="5"/>
    </row>
    <row r="44" spans="1:28" ht="50.25" customHeight="1">
      <c r="A44" s="5"/>
    </row>
    <row r="45" spans="1:28" ht="34.5" customHeight="1">
      <c r="A45" s="5"/>
    </row>
    <row r="46" spans="1:28" ht="36.75" customHeight="1">
      <c r="A46" s="5"/>
    </row>
    <row r="47" spans="1:28" ht="36.75" customHeight="1">
      <c r="A47" s="5"/>
    </row>
    <row r="48" spans="1:28">
      <c r="A48" s="5"/>
      <c r="W48" s="14"/>
      <c r="X48" s="14"/>
      <c r="Y48" s="14"/>
      <c r="Z48" s="14"/>
      <c r="AA48" s="14"/>
      <c r="AB48" s="14"/>
    </row>
    <row r="49" spans="1:28" ht="30.75" customHeight="1">
      <c r="A49" s="5"/>
    </row>
    <row r="50" spans="1:28" s="14" customFormat="1" ht="23.25" customHeight="1">
      <c r="A50" s="18"/>
      <c r="B50" s="29"/>
      <c r="C50" s="30"/>
      <c r="D50" s="1"/>
      <c r="E50" s="30"/>
      <c r="F50"/>
      <c r="G50"/>
      <c r="H50"/>
      <c r="I50"/>
      <c r="J50" s="31"/>
      <c r="K50"/>
      <c r="L50"/>
      <c r="M50"/>
      <c r="N50"/>
      <c r="O50"/>
      <c r="P50"/>
      <c r="Q50"/>
      <c r="R50"/>
      <c r="S50" s="32"/>
      <c r="T50"/>
      <c r="U50"/>
      <c r="V50" s="30"/>
    </row>
    <row r="51" spans="1:28">
      <c r="A51" s="5"/>
    </row>
    <row r="52" spans="1:28" ht="41.25" customHeight="1">
      <c r="A52" s="5"/>
      <c r="W52" s="14"/>
      <c r="X52" s="14"/>
      <c r="Y52" s="14"/>
      <c r="Z52" s="14"/>
      <c r="AA52" s="14"/>
      <c r="AB52" s="14"/>
    </row>
    <row r="53" spans="1:28" ht="27" customHeight="1">
      <c r="A53" s="5"/>
    </row>
    <row r="54" spans="1:28" ht="33" customHeight="1">
      <c r="A54" s="5"/>
    </row>
    <row r="55" spans="1:28">
      <c r="A55" s="5"/>
    </row>
    <row r="56" spans="1:28">
      <c r="A56" s="5"/>
    </row>
    <row r="57" spans="1:28" ht="24.75" customHeight="1">
      <c r="A57" s="5"/>
    </row>
    <row r="58" spans="1:28">
      <c r="A58" s="5"/>
    </row>
    <row r="59" spans="1:28">
      <c r="A59" s="5"/>
    </row>
    <row r="60" spans="1:28" ht="29.25" customHeight="1">
      <c r="A60" s="5"/>
    </row>
    <row r="61" spans="1:28" ht="36.75" customHeight="1">
      <c r="A61" s="5"/>
    </row>
    <row r="62" spans="1:28" ht="39" customHeight="1">
      <c r="A62" s="5"/>
    </row>
    <row r="63" spans="1:28" ht="48" customHeight="1">
      <c r="A63" s="5"/>
    </row>
    <row r="64" spans="1:28" ht="34.5" customHeight="1">
      <c r="A64" s="5"/>
    </row>
    <row r="65" spans="1:28">
      <c r="A65" s="5"/>
    </row>
    <row r="66" spans="1:28">
      <c r="A66" s="5"/>
    </row>
    <row r="67" spans="1:28">
      <c r="A67" s="5"/>
    </row>
    <row r="68" spans="1:28">
      <c r="A68" s="5"/>
    </row>
    <row r="69" spans="1:28" ht="34.5" customHeight="1">
      <c r="A69" s="5"/>
    </row>
    <row r="70" spans="1:28" ht="33" customHeight="1">
      <c r="A70" s="5"/>
    </row>
    <row r="71" spans="1:28">
      <c r="A71" s="5"/>
    </row>
    <row r="72" spans="1:28" ht="41.25" customHeight="1">
      <c r="A72" s="18"/>
    </row>
    <row r="73" spans="1:28">
      <c r="A73" s="5"/>
      <c r="W73" s="14"/>
      <c r="X73" s="14"/>
      <c r="Y73" s="14"/>
      <c r="Z73" s="14"/>
      <c r="AA73" s="14"/>
      <c r="AB73" s="14"/>
    </row>
    <row r="74" spans="1:28" ht="33" customHeight="1"/>
    <row r="75" spans="1:28" ht="44.25" customHeight="1">
      <c r="A75" s="5"/>
    </row>
    <row r="76" spans="1:28" ht="27.75" customHeight="1">
      <c r="A76" s="5"/>
    </row>
    <row r="77" spans="1:28" ht="27" customHeight="1">
      <c r="A77" s="5"/>
    </row>
    <row r="79" spans="1:28" ht="39" customHeight="1">
      <c r="A79" s="5"/>
    </row>
    <row r="80" spans="1:28" ht="37.5" customHeight="1">
      <c r="A80" s="5"/>
    </row>
    <row r="82" spans="1:1">
      <c r="A82" s="5"/>
    </row>
    <row r="83" spans="1:1">
      <c r="A83" s="5"/>
    </row>
    <row r="84" spans="1:1" ht="39" customHeight="1">
      <c r="A84" s="5"/>
    </row>
    <row r="85" spans="1:1" ht="36.75" customHeight="1">
      <c r="A85" s="5"/>
    </row>
    <row r="86" spans="1:1" ht="21.75" customHeight="1">
      <c r="A86" s="18"/>
    </row>
    <row r="87" spans="1:1">
      <c r="A87" s="5"/>
    </row>
    <row r="88" spans="1:1" ht="36.75" customHeight="1"/>
    <row r="89" spans="1:1" ht="39" customHeight="1">
      <c r="A89" s="5"/>
    </row>
    <row r="90" spans="1:1" ht="56.25" customHeight="1">
      <c r="A90" s="5"/>
    </row>
    <row r="92" spans="1:1" ht="25.5" customHeight="1">
      <c r="A92" s="5"/>
    </row>
    <row r="93" spans="1:1" ht="63.75" customHeight="1">
      <c r="A93" s="5"/>
    </row>
    <row r="94" spans="1:1" ht="34.5" customHeight="1">
      <c r="A94" s="5"/>
    </row>
    <row r="95" spans="1:1">
      <c r="A95" s="5"/>
    </row>
    <row r="96" spans="1:1">
      <c r="A96" s="5"/>
    </row>
    <row r="97" spans="1:1">
      <c r="A97" s="5"/>
    </row>
    <row r="98" spans="1:1" ht="34.5" customHeight="1"/>
    <row r="99" spans="1:1" ht="36.75" customHeight="1">
      <c r="A99" s="5"/>
    </row>
    <row r="100" spans="1:1" ht="19.5" customHeight="1">
      <c r="A100" s="5"/>
    </row>
    <row r="101" spans="1:1" ht="33" customHeight="1">
      <c r="A101" s="5"/>
    </row>
    <row r="102" spans="1:1" ht="42.75" customHeight="1">
      <c r="A102" s="5"/>
    </row>
    <row r="103" spans="1:1">
      <c r="A103" s="5"/>
    </row>
    <row r="104" spans="1:1">
      <c r="A104" s="5"/>
    </row>
    <row r="105" spans="1:1">
      <c r="A105" s="5"/>
    </row>
    <row r="106" spans="1:1" ht="68.25" customHeight="1"/>
  </sheetData>
  <autoFilter ref="B1:V7" xr:uid="{00000000-0009-0000-0000-000002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3:AB6">
    <sortCondition ref="A3:A6"/>
    <sortCondition ref="I3:I6"/>
  </sortState>
  <mergeCells count="11">
    <mergeCell ref="K1:K2"/>
    <mergeCell ref="L1:P1"/>
    <mergeCell ref="Q1:U1"/>
    <mergeCell ref="V1:V2"/>
    <mergeCell ref="B7:J7"/>
    <mergeCell ref="B1:B2"/>
    <mergeCell ref="C1:C2"/>
    <mergeCell ref="D1:D2"/>
    <mergeCell ref="E1:E2"/>
    <mergeCell ref="I1:I2"/>
    <mergeCell ref="J1:J2"/>
  </mergeCells>
  <phoneticPr fontId="2"/>
  <hyperlinks>
    <hyperlink ref="V5" location="九電!A1" display="九電!A1" xr:uid="{F4977296-2ABE-492E-AC29-3F5471C4CA67}"/>
    <hyperlink ref="V6" location="九電送配電!A1" display="九電送配電!A1" xr:uid="{73AF881F-7DA0-4CF5-8991-F9F0961F24AB}"/>
    <hyperlink ref="V3" location="電源開発!A1" display="電源開発!A1" xr:uid="{4C37E35F-CCAA-4FCE-9894-2FD4C7855AA1}"/>
  </hyperlinks>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D104"/>
  <sheetViews>
    <sheetView view="pageBreakPreview" zoomScaleNormal="75" zoomScaleSheetLayoutView="100" workbookViewId="0">
      <pane xSplit="9" ySplit="2" topLeftCell="J3" activePane="bottomRight" state="frozenSplit"/>
      <selection activeCell="P2" sqref="P2"/>
      <selection pane="topRight" activeCell="P2" sqref="P2"/>
      <selection pane="bottomLeft" activeCell="P2" sqref="P2"/>
      <selection pane="bottomRight" activeCell="W1" sqref="W1:X1048576"/>
    </sheetView>
  </sheetViews>
  <sheetFormatPr defaultRowHeight="13.5"/>
  <cols>
    <col min="1" max="1" width="16.125" customWidth="1"/>
    <col min="2" max="2" width="4.375" style="29" customWidth="1"/>
    <col min="3" max="3" width="22.125" style="30" customWidth="1"/>
    <col min="4" max="4" width="9.62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3" max="23" width="14.375" customWidth="1"/>
    <col min="30" max="30" width="3.625" customWidth="1"/>
  </cols>
  <sheetData>
    <row r="1" spans="1:30" s="1" customFormat="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30" s="1" customFormat="1">
      <c r="A2" s="1" t="s">
        <v>640</v>
      </c>
      <c r="B2" s="194"/>
      <c r="C2" s="195"/>
      <c r="D2" s="196"/>
      <c r="E2" s="195"/>
      <c r="F2" s="2"/>
      <c r="G2" s="2"/>
      <c r="H2" s="2"/>
      <c r="I2" s="196"/>
      <c r="J2" s="197"/>
      <c r="K2" s="196"/>
      <c r="L2" s="144" t="s">
        <v>10</v>
      </c>
      <c r="M2" s="144" t="s">
        <v>11</v>
      </c>
      <c r="N2" s="144" t="s">
        <v>12</v>
      </c>
      <c r="O2" s="145" t="s">
        <v>785</v>
      </c>
      <c r="P2" s="144" t="s">
        <v>13</v>
      </c>
      <c r="Q2" s="144" t="s">
        <v>10</v>
      </c>
      <c r="R2" s="144" t="s">
        <v>11</v>
      </c>
      <c r="S2" s="4" t="s">
        <v>12</v>
      </c>
      <c r="T2" s="145" t="s">
        <v>785</v>
      </c>
      <c r="U2" s="144" t="s">
        <v>13</v>
      </c>
      <c r="V2" s="195"/>
      <c r="W2" s="5"/>
    </row>
    <row r="3" spans="1:30" ht="45" customHeight="1">
      <c r="A3" s="127" t="s">
        <v>643</v>
      </c>
      <c r="B3" s="6">
        <v>1</v>
      </c>
      <c r="C3" s="33" t="s">
        <v>197</v>
      </c>
      <c r="D3" s="8" t="str">
        <f>VLOOKUP($C3,一覧表!$C$3:$V$121,2,FALSE)</f>
        <v>855-0861</v>
      </c>
      <c r="E3" s="7" t="str">
        <f>VLOOKUP($C3,一覧表!$C$3:$V$121,3,FALSE)</f>
        <v>島原市下川尻町７２－７６</v>
      </c>
      <c r="F3" s="7" t="str">
        <f>VLOOKUP($C3,一覧表!$C$3:$V$121,4,FALSE)</f>
        <v>本社、駅、ホテルなど</v>
      </c>
      <c r="G3" s="7">
        <f>VLOOKUP($C3,一覧表!$C$3:$V$121,5,FALSE)</f>
        <v>0</v>
      </c>
      <c r="H3" s="7" t="str">
        <f>VLOOKUP($C3,一覧表!$C$3:$V$121,6,FALSE)</f>
        <v>（39カ所）</v>
      </c>
      <c r="I3" s="7">
        <f>VLOOKUP($C3,一覧表!$C$3:$V$121,7,FALSE)</f>
        <v>42</v>
      </c>
      <c r="J3" s="7" t="str">
        <f>VLOOKUP($C3,一覧表!$C$3:$V$121,8,FALSE)</f>
        <v>島原半島中心に運輸業を展開</v>
      </c>
      <c r="K3" s="7" t="str">
        <f>VLOOKUP($C3,一覧表!$C$3:$V$121,9,FALSE)</f>
        <v>R2～R4</v>
      </c>
      <c r="L3" s="15">
        <f>VLOOKUP($C3,一覧表!$C$3:$V$121,10,FALSE)</f>
        <v>7499</v>
      </c>
      <c r="M3" s="15">
        <f>VLOOKUP($C3,一覧表!$C$3:$V$121,11,FALSE)</f>
        <v>7424</v>
      </c>
      <c r="N3" s="28">
        <f>VLOOKUP($C3,一覧表!$C$3:$V$121,12,FALSE)</f>
        <v>1.0001333511134818E-2</v>
      </c>
      <c r="O3" s="15">
        <f>VLOOKUP($C3,一覧表!$C$3:$V$121,13,FALSE)</f>
        <v>5728</v>
      </c>
      <c r="P3" s="28">
        <f>VLOOKUP($C3,一覧表!$C$3:$V$121,14,FALSE)</f>
        <v>0.23616482197626351</v>
      </c>
      <c r="Q3" s="7" t="str">
        <f>VLOOKUP($C3,一覧表!$C$3:$V$121,15,FALSE)</f>
        <v>-</v>
      </c>
      <c r="R3" s="7" t="str">
        <f>VLOOKUP($C3,一覧表!$C$3:$V$121,16,FALSE)</f>
        <v>-</v>
      </c>
      <c r="S3" s="28" t="str">
        <f>VLOOKUP($C3,一覧表!$C$3:$V$121,17,FALSE)</f>
        <v>-</v>
      </c>
      <c r="T3" s="7" t="str">
        <f>VLOOKUP($C3,一覧表!$C$3:$V$121,18,FALSE)</f>
        <v>-</v>
      </c>
      <c r="U3" s="28" t="str">
        <f>VLOOKUP($C3,一覧表!$C$3:$V$121,19,FALSE)</f>
        <v>-</v>
      </c>
      <c r="V3" s="7" t="str">
        <f>VLOOKUP($C3,一覧表!$C$3:$V$121,20,FALSE)</f>
        <v>冷却水の温度管理の徹底</v>
      </c>
      <c r="W3" s="123"/>
      <c r="X3" s="124"/>
    </row>
    <row r="4" spans="1:30" ht="43.5" customHeight="1">
      <c r="A4" s="127" t="s">
        <v>643</v>
      </c>
      <c r="B4" s="6">
        <v>2</v>
      </c>
      <c r="C4" s="33" t="s">
        <v>248</v>
      </c>
      <c r="D4" s="8" t="str">
        <f>VLOOKUP($C4,一覧表!$C$3:$V$121,2,FALSE)</f>
        <v>850-8501</v>
      </c>
      <c r="E4" s="7" t="str">
        <f>VLOOKUP($C4,一覧表!$C$3:$V$121,3,FALSE)</f>
        <v>長崎市新地町３－１７</v>
      </c>
      <c r="F4" s="7" t="str">
        <f>VLOOKUP($C4,一覧表!$C$3:$V$121,4,FALSE)</f>
        <v>長崎バス、ココウォーク等</v>
      </c>
      <c r="G4" s="7">
        <f>VLOOKUP($C4,一覧表!$C$3:$V$121,5,FALSE)</f>
        <v>0</v>
      </c>
      <c r="H4" s="7">
        <f>VLOOKUP($C4,一覧表!$C$3:$V$121,6,FALSE)</f>
        <v>0</v>
      </c>
      <c r="I4" s="7">
        <f>VLOOKUP($C4,一覧表!$C$3:$V$121,7,FALSE)</f>
        <v>43</v>
      </c>
      <c r="J4" s="7" t="str">
        <f>VLOOKUP($C4,一覧表!$C$3:$V$121,8,FALSE)</f>
        <v>路線バス事業ほか</v>
      </c>
      <c r="K4" s="7" t="str">
        <f>VLOOKUP($C4,一覧表!$C$3:$V$121,9,FALSE)</f>
        <v>R2～R4</v>
      </c>
      <c r="L4" s="15">
        <f>VLOOKUP($C4,一覧表!$C$3:$V$121,10,FALSE)</f>
        <v>10227</v>
      </c>
      <c r="M4" s="15">
        <f>VLOOKUP($C4,一覧表!$C$3:$V$121,11,FALSE)</f>
        <v>11000</v>
      </c>
      <c r="N4" s="28">
        <f>VLOOKUP($C4,一覧表!$C$3:$V$121,12,FALSE)</f>
        <v>-7.5584237801896936E-2</v>
      </c>
      <c r="O4" s="15">
        <f>VLOOKUP($C4,一覧表!$C$3:$V$121,13,FALSE)</f>
        <v>8828</v>
      </c>
      <c r="P4" s="28">
        <f>VLOOKUP($C4,一覧表!$C$3:$V$121,14,FALSE)</f>
        <v>0.13679475897135035</v>
      </c>
      <c r="Q4" s="7" t="str">
        <f>VLOOKUP($C4,一覧表!$C$3:$V$121,15,FALSE)</f>
        <v>-</v>
      </c>
      <c r="R4" s="7" t="str">
        <f>VLOOKUP($C4,一覧表!$C$3:$V$121,16,FALSE)</f>
        <v>-</v>
      </c>
      <c r="S4" s="28" t="str">
        <f>VLOOKUP($C4,一覧表!$C$3:$V$121,17,FALSE)</f>
        <v>-</v>
      </c>
      <c r="T4" s="7" t="str">
        <f>VLOOKUP($C4,一覧表!$C$3:$V$121,18,FALSE)</f>
        <v>-</v>
      </c>
      <c r="U4" s="28" t="str">
        <f>VLOOKUP($C4,一覧表!$C$3:$V$121,19,FALSE)</f>
        <v>-</v>
      </c>
      <c r="V4" s="7" t="str">
        <f>VLOOKUP($C4,一覧表!$C$3:$V$121,20,FALSE)</f>
        <v>空調設定温度２８℃、こまめな消灯等による温室効果ガス排出削減</v>
      </c>
      <c r="W4" s="123"/>
      <c r="X4" s="124"/>
    </row>
    <row r="5" spans="1:30" ht="54" customHeight="1">
      <c r="A5" s="127" t="s">
        <v>643</v>
      </c>
      <c r="B5" s="6">
        <v>3</v>
      </c>
      <c r="C5" s="33" t="s">
        <v>379</v>
      </c>
      <c r="D5" s="91" t="str">
        <f>VLOOKUP($C5,一覧表!$C$3:$V$121,2,FALSE)</f>
        <v>100-8792</v>
      </c>
      <c r="E5" s="7" t="str">
        <f>VLOOKUP($C5,一覧表!$C$3:$V$121,3,FALSE)</f>
        <v>東京都千代田区大手町二丁目３－１</v>
      </c>
      <c r="F5" s="7">
        <f>VLOOKUP($C5,一覧表!$C$3:$V$121,4,FALSE)</f>
        <v>0</v>
      </c>
      <c r="G5" s="7">
        <f>VLOOKUP($C5,一覧表!$C$3:$V$121,5,FALSE)</f>
        <v>0</v>
      </c>
      <c r="H5" s="7" t="str">
        <f>VLOOKUP($C5,一覧表!$C$3:$V$121,6,FALSE)</f>
        <v>（310郵便局）</v>
      </c>
      <c r="I5" s="7">
        <f>VLOOKUP($C5,一覧表!$C$3:$V$121,7,FALSE)</f>
        <v>49</v>
      </c>
      <c r="J5" s="7" t="str">
        <f>VLOOKUP($C5,一覧表!$C$3:$V$121,8,FALSE)</f>
        <v>郵便局</v>
      </c>
      <c r="K5" s="7" t="str">
        <f>VLOOKUP($C5,一覧表!$C$3:$V$121,9,FALSE)</f>
        <v>R1～R3</v>
      </c>
      <c r="L5" s="15">
        <f>VLOOKUP($C5,一覧表!$C$3:$V$121,10,FALSE)</f>
        <v>8060.4</v>
      </c>
      <c r="M5" s="15">
        <f>VLOOKUP($C5,一覧表!$C$3:$V$121,11,FALSE)</f>
        <v>7818.6</v>
      </c>
      <c r="N5" s="28">
        <f>VLOOKUP($C5,一覧表!$C$3:$V$121,12,FALSE)</f>
        <v>2.9998511240136878E-2</v>
      </c>
      <c r="O5" s="15">
        <f>VLOOKUP($C5,一覧表!$C$3:$V$121,13,FALSE)</f>
        <v>6786.4</v>
      </c>
      <c r="P5" s="28">
        <f>VLOOKUP($C5,一覧表!$C$3:$V$121,14,FALSE)</f>
        <v>0.15805667212545285</v>
      </c>
      <c r="Q5" s="7" t="str">
        <f>VLOOKUP($C5,一覧表!$C$3:$V$121,15,FALSE)</f>
        <v>-</v>
      </c>
      <c r="R5" s="7" t="str">
        <f>VLOOKUP($C5,一覧表!$C$3:$V$121,16,FALSE)</f>
        <v>-</v>
      </c>
      <c r="S5" s="28" t="str">
        <f>VLOOKUP($C5,一覧表!$C$3:$V$121,17,FALSE)</f>
        <v>-</v>
      </c>
      <c r="T5" s="7" t="str">
        <f>VLOOKUP($C5,一覧表!$C$3:$V$121,18,FALSE)</f>
        <v>-</v>
      </c>
      <c r="U5" s="28" t="str">
        <f>VLOOKUP($C5,一覧表!$C$3:$V$121,19,FALSE)</f>
        <v>-</v>
      </c>
      <c r="V5" s="7" t="str">
        <f>VLOOKUP($C5,一覧表!$C$3:$V$121,20,FALSE)</f>
        <v>①照明の消灯　②空調の温度管理（夏季28℃、冬季18℃）　③電源機器の未使用時電源オフ　④コピー機の省エネモード設定等　⑤空調機器の更新　⑥照明のLED化　⑦車両の買替</v>
      </c>
      <c r="W5" s="123"/>
      <c r="X5" s="124"/>
    </row>
    <row r="6" spans="1:30" ht="45" customHeight="1">
      <c r="A6" s="127"/>
      <c r="B6" s="6">
        <v>4</v>
      </c>
      <c r="C6" s="103" t="s">
        <v>188</v>
      </c>
      <c r="D6" s="8" t="str">
        <f>VLOOKUP($C6,一覧表!$C$3:$V$121,2,FALSE)</f>
        <v>857-0862</v>
      </c>
      <c r="E6" s="7" t="str">
        <f>VLOOKUP($C6,一覧表!$C$3:$V$121,3,FALSE)</f>
        <v>佐世保市白南風町９－２</v>
      </c>
      <c r="F6" s="7">
        <f>VLOOKUP($C6,一覧表!$C$3:$V$121,4,FALSE)</f>
        <v>0</v>
      </c>
      <c r="G6" s="7">
        <f>VLOOKUP($C6,一覧表!$C$3:$V$121,5,FALSE)</f>
        <v>0</v>
      </c>
      <c r="H6" s="7" t="str">
        <f>VLOOKUP($C6,一覧表!$C$3:$V$121,6,FALSE)</f>
        <v>（８事業所）</v>
      </c>
      <c r="I6" s="7">
        <f>VLOOKUP($C6,一覧表!$C$3:$V$121,7,FALSE)</f>
        <v>43</v>
      </c>
      <c r="J6" s="7" t="str">
        <f>VLOOKUP($C6,一覧表!$C$3:$V$121,8,FALSE)</f>
        <v>旅客運送業</v>
      </c>
      <c r="K6" s="7" t="str">
        <f>VLOOKUP($C6,一覧表!$C$3:$V$121,9,FALSE)</f>
        <v>R2～R4</v>
      </c>
      <c r="L6" s="15">
        <f>VLOOKUP($C6,一覧表!$C$3:$V$121,10,FALSE)</f>
        <v>10434</v>
      </c>
      <c r="M6" s="15">
        <f>VLOOKUP($C6,一覧表!$C$3:$V$121,11,FALSE)</f>
        <v>10121</v>
      </c>
      <c r="N6" s="28">
        <f>VLOOKUP($C6,一覧表!$C$3:$V$121,12,FALSE)</f>
        <v>2.999808318957255E-2</v>
      </c>
      <c r="O6" s="15">
        <f>VLOOKUP($C6,一覧表!$C$3:$V$121,13,FALSE)</f>
        <v>10128</v>
      </c>
      <c r="P6" s="28">
        <f>VLOOKUP($C6,一覧表!$C$3:$V$121,14,FALSE)</f>
        <v>2.9327199539965498E-2</v>
      </c>
      <c r="Q6" s="7" t="str">
        <f>VLOOKUP($C6,一覧表!$C$3:$V$121,15,FALSE)</f>
        <v>-</v>
      </c>
      <c r="R6" s="7" t="str">
        <f>VLOOKUP($C6,一覧表!$C$3:$V$121,16,FALSE)</f>
        <v>-</v>
      </c>
      <c r="S6" s="28" t="str">
        <f>VLOOKUP($C6,一覧表!$C$3:$V$121,17,FALSE)</f>
        <v>-</v>
      </c>
      <c r="T6" s="7" t="str">
        <f>VLOOKUP($C6,一覧表!$C$3:$V$121,18,FALSE)</f>
        <v>-</v>
      </c>
      <c r="U6" s="28" t="str">
        <f>VLOOKUP($C6,一覧表!$C$3:$V$121,19,FALSE)</f>
        <v>-</v>
      </c>
      <c r="V6" s="7" t="str">
        <f>VLOOKUP($C6,一覧表!$C$3:$V$121,20,FALSE)</f>
        <v>①エアコン温度設定 夏季28℃、冬季20℃　②デジタコのデーターを用いたエコ運転指導強化</v>
      </c>
      <c r="W6" s="123"/>
      <c r="X6" s="124"/>
    </row>
    <row r="7" spans="1:30" ht="49.5" customHeight="1">
      <c r="A7" s="63"/>
      <c r="B7" s="6">
        <v>5</v>
      </c>
      <c r="C7" s="103" t="s">
        <v>169</v>
      </c>
      <c r="D7" s="8" t="str">
        <f>VLOOKUP($C7,一覧表!$C$3:$V$121,2,FALSE)</f>
        <v>811-2501</v>
      </c>
      <c r="E7" s="7" t="str">
        <f>VLOOKUP($C7,一覧表!$C$3:$V$121,3,FALSE)</f>
        <v>福岡県糟屋郡久山町大字久原字松浦１６０</v>
      </c>
      <c r="F7" s="7">
        <f>VLOOKUP($C7,一覧表!$C$3:$V$121,4,FALSE)</f>
        <v>0</v>
      </c>
      <c r="G7" s="7">
        <f>VLOOKUP($C7,一覧表!$C$3:$V$121,5,FALSE)</f>
        <v>0</v>
      </c>
      <c r="H7" s="7" t="str">
        <f>VLOOKUP($C7,一覧表!$C$3:$V$121,6,FALSE)</f>
        <v>（３支店・１営業所）</v>
      </c>
      <c r="I7" s="7">
        <f>VLOOKUP($C7,一覧表!$C$3:$V$121,7,FALSE)</f>
        <v>44</v>
      </c>
      <c r="J7" s="7" t="str">
        <f>VLOOKUP($C7,一覧表!$C$3:$V$121,8,FALSE)</f>
        <v>一般貨物運送事業者として県内に４事業所を展開</v>
      </c>
      <c r="K7" s="7" t="str">
        <f>VLOOKUP($C7,一覧表!$C$3:$V$121,9,FALSE)</f>
        <v>R2～R4</v>
      </c>
      <c r="L7" s="15">
        <f>VLOOKUP($C7,一覧表!$C$3:$V$121,10,FALSE)</f>
        <v>5960</v>
      </c>
      <c r="M7" s="15">
        <f>VLOOKUP($C7,一覧表!$C$3:$V$121,11,FALSE)</f>
        <v>5781</v>
      </c>
      <c r="N7" s="28">
        <f>VLOOKUP($C7,一覧表!$C$3:$V$121,12,FALSE)</f>
        <v>3.0033557046979867E-2</v>
      </c>
      <c r="O7" s="15">
        <f>VLOOKUP($C7,一覧表!$C$3:$V$121,13,FALSE)</f>
        <v>5848</v>
      </c>
      <c r="P7" s="28">
        <f>VLOOKUP($C7,一覧表!$C$3:$V$121,14,FALSE)</f>
        <v>1.8791946308724831E-2</v>
      </c>
      <c r="Q7" s="7" t="str">
        <f>VLOOKUP($C7,一覧表!$C$3:$V$121,15,FALSE)</f>
        <v>-</v>
      </c>
      <c r="R7" s="7" t="str">
        <f>VLOOKUP($C7,一覧表!$C$3:$V$121,16,FALSE)</f>
        <v>-</v>
      </c>
      <c r="S7" s="28" t="str">
        <f>VLOOKUP($C7,一覧表!$C$3:$V$121,17,FALSE)</f>
        <v>-</v>
      </c>
      <c r="T7" s="7" t="str">
        <f>VLOOKUP($C7,一覧表!$C$3:$V$121,18,FALSE)</f>
        <v>-</v>
      </c>
      <c r="U7" s="28" t="str">
        <f>VLOOKUP($C7,一覧表!$C$3:$V$121,19,FALSE)</f>
        <v>-</v>
      </c>
      <c r="V7" s="7" t="str">
        <f>VLOOKUP($C7,一覧表!$C$3:$V$121,20,FALSE)</f>
        <v>①新長期車両の導入　②運行ダイヤの見直し</v>
      </c>
      <c r="W7" s="123"/>
      <c r="X7" s="124"/>
    </row>
    <row r="8" spans="1:30" ht="54" customHeight="1">
      <c r="A8" s="5"/>
      <c r="B8" s="213" t="s">
        <v>310</v>
      </c>
      <c r="C8" s="213"/>
      <c r="D8" s="213"/>
      <c r="E8" s="213"/>
      <c r="F8" s="213"/>
      <c r="G8" s="213"/>
      <c r="H8" s="213"/>
      <c r="I8" s="213"/>
      <c r="J8" s="213"/>
      <c r="K8" s="26"/>
      <c r="L8" s="136">
        <f>SUM(L3:L7)</f>
        <v>42180.4</v>
      </c>
      <c r="M8" s="93">
        <f>SUM(M3:M7)</f>
        <v>42144.6</v>
      </c>
      <c r="N8" s="10">
        <f t="shared" ref="N8" si="0">+(L8-M8)/L8</f>
        <v>8.4873543162233898E-4</v>
      </c>
      <c r="O8" s="136">
        <f>SUM(O3:O7)</f>
        <v>37318.400000000001</v>
      </c>
      <c r="P8" s="11">
        <f>+(L8-O8)/L8</f>
        <v>0.11526680638400773</v>
      </c>
      <c r="Q8" s="24"/>
      <c r="R8" s="24"/>
      <c r="S8" s="20"/>
      <c r="T8" s="27"/>
      <c r="U8" s="28"/>
      <c r="V8" s="7"/>
    </row>
    <row r="9" spans="1:30">
      <c r="A9" s="5"/>
    </row>
    <row r="10" spans="1:30">
      <c r="A10" s="5"/>
    </row>
    <row r="11" spans="1:30" ht="36.75" customHeight="1">
      <c r="A11" s="5"/>
      <c r="T11" s="32"/>
      <c r="W11" s="14"/>
      <c r="X11" s="14"/>
      <c r="Y11" s="14"/>
      <c r="Z11" s="14"/>
      <c r="AA11" s="14"/>
      <c r="AB11" s="14"/>
      <c r="AC11" s="14"/>
      <c r="AD11" s="14"/>
    </row>
    <row r="12" spans="1:30">
      <c r="A12" s="5"/>
      <c r="T12" s="32"/>
    </row>
    <row r="13" spans="1:30" ht="37.5" customHeight="1">
      <c r="A13" s="5"/>
      <c r="T13" s="32"/>
    </row>
    <row r="14" spans="1:30" ht="37.5" customHeight="1">
      <c r="A14" s="5"/>
    </row>
    <row r="15" spans="1:30" ht="36.75" customHeight="1">
      <c r="A15" s="5"/>
    </row>
    <row r="16" spans="1:30" ht="38.25" customHeight="1">
      <c r="A16" s="5"/>
    </row>
    <row r="17" spans="1:22" ht="35.25" customHeight="1">
      <c r="A17" s="5"/>
    </row>
    <row r="18" spans="1:22" ht="35.25" customHeight="1">
      <c r="A18" s="5"/>
    </row>
    <row r="19" spans="1:22" ht="50.25" customHeight="1">
      <c r="A19" s="5"/>
    </row>
    <row r="20" spans="1:22" ht="35.25" customHeight="1">
      <c r="A20" s="5"/>
    </row>
    <row r="21" spans="1:22" ht="50.25" customHeight="1">
      <c r="A21" s="5"/>
    </row>
    <row r="22" spans="1:22" ht="36.75" customHeight="1">
      <c r="A22" s="5"/>
    </row>
    <row r="23" spans="1:22" ht="35.25" customHeight="1">
      <c r="A23" s="5"/>
    </row>
    <row r="24" spans="1:22" ht="35.25" customHeight="1">
      <c r="A24" s="5"/>
    </row>
    <row r="25" spans="1:22" ht="35.25" customHeight="1">
      <c r="A25" s="5"/>
    </row>
    <row r="26" spans="1:22" ht="35.25" customHeight="1">
      <c r="A26" s="5"/>
    </row>
    <row r="27" spans="1:22">
      <c r="A27" s="5"/>
    </row>
    <row r="28" spans="1:22" ht="23.25" customHeight="1">
      <c r="A28" s="5"/>
    </row>
    <row r="29" spans="1:22" s="14" customFormat="1">
      <c r="A29" s="5"/>
      <c r="B29" s="29"/>
      <c r="C29" s="30"/>
      <c r="D29" s="1"/>
      <c r="E29" s="30"/>
      <c r="F29"/>
      <c r="G29"/>
      <c r="H29"/>
      <c r="I29"/>
      <c r="J29" s="31"/>
      <c r="K29"/>
      <c r="L29"/>
      <c r="M29"/>
      <c r="N29"/>
      <c r="O29"/>
      <c r="P29"/>
      <c r="Q29"/>
      <c r="R29"/>
      <c r="S29" s="32"/>
      <c r="T29"/>
      <c r="U29"/>
      <c r="V29" s="30"/>
    </row>
    <row r="30" spans="1:22" ht="21" customHeight="1">
      <c r="A30" s="5"/>
    </row>
    <row r="31" spans="1:22" ht="58.5" customHeight="1">
      <c r="A31" s="5"/>
    </row>
    <row r="32" spans="1:22" ht="41.25" customHeight="1">
      <c r="A32" s="5"/>
    </row>
    <row r="33" spans="1:30" ht="36.75" customHeight="1">
      <c r="A33" s="5"/>
    </row>
    <row r="34" spans="1:30" ht="33" customHeight="1">
      <c r="A34" s="5"/>
    </row>
    <row r="35" spans="1:30" ht="41.25" customHeight="1">
      <c r="A35" s="5"/>
    </row>
    <row r="36" spans="1:30">
      <c r="A36" s="5"/>
    </row>
    <row r="37" spans="1:30" ht="41.25" customHeight="1">
      <c r="A37" s="5"/>
    </row>
    <row r="38" spans="1:30">
      <c r="A38" s="5"/>
    </row>
    <row r="39" spans="1:30" ht="39" customHeight="1">
      <c r="A39" s="5"/>
    </row>
    <row r="40" spans="1:30" ht="39" customHeight="1">
      <c r="A40" s="5"/>
      <c r="W40" s="14"/>
      <c r="X40" s="14"/>
      <c r="Y40" s="14"/>
      <c r="Z40" s="14"/>
      <c r="AA40" s="14"/>
      <c r="AB40" s="14"/>
      <c r="AC40" s="14"/>
      <c r="AD40" s="14"/>
    </row>
    <row r="41" spans="1:30" ht="48.75" customHeight="1">
      <c r="A41" s="5"/>
    </row>
    <row r="42" spans="1:30" ht="50.25" customHeight="1">
      <c r="A42" s="5"/>
    </row>
    <row r="43" spans="1:30" ht="34.5" customHeight="1">
      <c r="A43" s="5"/>
    </row>
    <row r="44" spans="1:30" ht="36.75" customHeight="1">
      <c r="A44" s="5"/>
    </row>
    <row r="45" spans="1:30" ht="36.75" customHeight="1">
      <c r="A45" s="5"/>
    </row>
    <row r="46" spans="1:30">
      <c r="A46" s="5"/>
      <c r="W46" s="14"/>
      <c r="X46" s="14"/>
      <c r="Y46" s="14"/>
      <c r="Z46" s="14"/>
      <c r="AA46" s="14"/>
      <c r="AB46" s="14"/>
      <c r="AC46" s="14"/>
      <c r="AD46" s="14"/>
    </row>
    <row r="47" spans="1:30" ht="30.75" customHeight="1">
      <c r="A47" s="5"/>
    </row>
    <row r="48" spans="1:30" s="14" customFormat="1" ht="23.25" customHeight="1">
      <c r="A48" s="18"/>
      <c r="B48" s="29"/>
      <c r="C48" s="30"/>
      <c r="D48" s="1"/>
      <c r="E48" s="30"/>
      <c r="F48"/>
      <c r="G48"/>
      <c r="H48"/>
      <c r="I48"/>
      <c r="J48" s="31"/>
      <c r="K48"/>
      <c r="L48"/>
      <c r="M48"/>
      <c r="N48"/>
      <c r="O48"/>
      <c r="P48"/>
      <c r="Q48"/>
      <c r="R48"/>
      <c r="S48" s="32"/>
      <c r="T48"/>
      <c r="U48"/>
      <c r="V48" s="30"/>
    </row>
    <row r="49" spans="1:30">
      <c r="A49" s="5"/>
    </row>
    <row r="50" spans="1:30" ht="41.25" customHeight="1">
      <c r="A50" s="5"/>
      <c r="W50" s="14"/>
      <c r="X50" s="14"/>
      <c r="Y50" s="14"/>
      <c r="Z50" s="14"/>
      <c r="AA50" s="14"/>
      <c r="AB50" s="14"/>
      <c r="AC50" s="14"/>
      <c r="AD50" s="14"/>
    </row>
    <row r="51" spans="1:30" ht="27" customHeight="1">
      <c r="A51" s="5"/>
    </row>
    <row r="52" spans="1:30" ht="33" customHeight="1">
      <c r="A52" s="5"/>
    </row>
    <row r="53" spans="1:30">
      <c r="A53" s="5"/>
    </row>
    <row r="54" spans="1:30">
      <c r="A54" s="5"/>
    </row>
    <row r="55" spans="1:30" ht="24.75" customHeight="1">
      <c r="A55" s="5"/>
    </row>
    <row r="56" spans="1:30">
      <c r="A56" s="5"/>
    </row>
    <row r="57" spans="1:30">
      <c r="A57" s="5"/>
    </row>
    <row r="58" spans="1:30" ht="29.25" customHeight="1">
      <c r="A58" s="5"/>
    </row>
    <row r="59" spans="1:30" ht="36.75" customHeight="1">
      <c r="A59" s="5"/>
    </row>
    <row r="60" spans="1:30" ht="39" customHeight="1">
      <c r="A60" s="5"/>
    </row>
    <row r="61" spans="1:30" ht="48" customHeight="1">
      <c r="A61" s="5"/>
    </row>
    <row r="62" spans="1:30" ht="34.5" customHeight="1">
      <c r="A62" s="5"/>
    </row>
    <row r="63" spans="1:30">
      <c r="A63" s="5"/>
    </row>
    <row r="64" spans="1:30">
      <c r="A64" s="5"/>
    </row>
    <row r="65" spans="1:30">
      <c r="A65" s="5"/>
    </row>
    <row r="66" spans="1:30">
      <c r="A66" s="5"/>
    </row>
    <row r="67" spans="1:30" ht="34.5" customHeight="1">
      <c r="A67" s="5"/>
    </row>
    <row r="68" spans="1:30" ht="33" customHeight="1">
      <c r="A68" s="5"/>
    </row>
    <row r="69" spans="1:30">
      <c r="A69" s="5"/>
    </row>
    <row r="70" spans="1:30" ht="41.25" customHeight="1">
      <c r="A70" s="18"/>
    </row>
    <row r="71" spans="1:30">
      <c r="A71" s="5"/>
      <c r="W71" s="14"/>
      <c r="X71" s="14"/>
      <c r="Y71" s="14"/>
      <c r="Z71" s="14"/>
      <c r="AA71" s="14"/>
      <c r="AB71" s="14"/>
      <c r="AC71" s="14"/>
      <c r="AD71" s="14"/>
    </row>
    <row r="72" spans="1:30" ht="33" customHeight="1"/>
    <row r="73" spans="1:30" ht="44.25" customHeight="1">
      <c r="A73" s="5"/>
    </row>
    <row r="74" spans="1:30" ht="27.75" customHeight="1">
      <c r="A74" s="5"/>
    </row>
    <row r="75" spans="1:30" ht="27" customHeight="1">
      <c r="A75" s="5"/>
    </row>
    <row r="77" spans="1:30" ht="39" customHeight="1">
      <c r="A77" s="5"/>
    </row>
    <row r="78" spans="1:30" ht="37.5" customHeight="1">
      <c r="A78" s="5"/>
    </row>
    <row r="80" spans="1:30">
      <c r="A80" s="5"/>
    </row>
    <row r="81" spans="1:1">
      <c r="A81" s="5"/>
    </row>
    <row r="82" spans="1:1" ht="39" customHeight="1">
      <c r="A82" s="5"/>
    </row>
    <row r="83" spans="1:1" ht="36.75" customHeight="1">
      <c r="A83" s="5"/>
    </row>
    <row r="84" spans="1:1" ht="21.75" customHeight="1">
      <c r="A84" s="18"/>
    </row>
    <row r="85" spans="1:1">
      <c r="A85" s="5"/>
    </row>
    <row r="86" spans="1:1" ht="36.75" customHeight="1"/>
    <row r="87" spans="1:1" ht="39" customHeight="1">
      <c r="A87" s="5"/>
    </row>
    <row r="88" spans="1:1" ht="56.25" customHeight="1">
      <c r="A88" s="5"/>
    </row>
    <row r="90" spans="1:1" ht="25.5" customHeight="1">
      <c r="A90" s="5"/>
    </row>
    <row r="91" spans="1:1" ht="63.75" customHeight="1">
      <c r="A91" s="5"/>
    </row>
    <row r="92" spans="1:1" ht="34.5" customHeight="1">
      <c r="A92" s="5"/>
    </row>
    <row r="93" spans="1:1">
      <c r="A93" s="5"/>
    </row>
    <row r="94" spans="1:1">
      <c r="A94" s="5"/>
    </row>
    <row r="95" spans="1:1">
      <c r="A95" s="5"/>
    </row>
    <row r="96" spans="1:1" ht="34.5" customHeight="1"/>
    <row r="97" spans="1:1" ht="36.75" customHeight="1">
      <c r="A97" s="5"/>
    </row>
    <row r="98" spans="1:1" ht="19.5" customHeight="1">
      <c r="A98" s="5"/>
    </row>
    <row r="99" spans="1:1" ht="33" customHeight="1">
      <c r="A99" s="5"/>
    </row>
    <row r="100" spans="1:1" ht="42.75" customHeight="1">
      <c r="A100" s="5"/>
    </row>
    <row r="101" spans="1:1">
      <c r="A101" s="5"/>
    </row>
    <row r="102" spans="1:1">
      <c r="A102" s="5"/>
    </row>
    <row r="103" spans="1:1">
      <c r="A103" s="5"/>
    </row>
    <row r="104" spans="1:1" ht="68.25" customHeight="1"/>
  </sheetData>
  <autoFilter ref="B1:V8" xr:uid="{00000000-0009-0000-0000-000003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3:AD7">
    <sortCondition ref="A3:A7"/>
    <sortCondition ref="I3:I7"/>
    <sortCondition ref="X3:X7"/>
  </sortState>
  <mergeCells count="11">
    <mergeCell ref="K1:K2"/>
    <mergeCell ref="L1:P1"/>
    <mergeCell ref="Q1:U1"/>
    <mergeCell ref="V1:V2"/>
    <mergeCell ref="B8:J8"/>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D102"/>
  <sheetViews>
    <sheetView view="pageBreakPreview" zoomScaleNormal="75" zoomScaleSheetLayoutView="100" workbookViewId="0">
      <pane xSplit="9" ySplit="2" topLeftCell="J3" activePane="bottomRight" state="frozenSplit"/>
      <selection activeCell="A5" sqref="A5:A6"/>
      <selection pane="topRight" activeCell="A5" sqref="A5:A6"/>
      <selection pane="bottomLeft" activeCell="A5" sqref="A5:A6"/>
      <selection pane="bottomRight" activeCell="R16" sqref="R16"/>
    </sheetView>
  </sheetViews>
  <sheetFormatPr defaultRowHeight="13.5"/>
  <cols>
    <col min="1" max="1" width="16.125" customWidth="1"/>
    <col min="2" max="2" width="4.375" style="29" customWidth="1"/>
    <col min="3" max="3" width="22.125" style="30" customWidth="1"/>
    <col min="4" max="4" width="11.7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3" max="23" width="16" customWidth="1"/>
    <col min="30" max="30" width="3.625" customWidth="1"/>
  </cols>
  <sheetData>
    <row r="1" spans="1:30" s="1" customFormat="1">
      <c r="B1" s="194" t="s">
        <v>0</v>
      </c>
      <c r="C1" s="195" t="s">
        <v>1</v>
      </c>
      <c r="D1" s="196" t="s">
        <v>2</v>
      </c>
      <c r="E1" s="195" t="s">
        <v>3</v>
      </c>
      <c r="F1" s="69" t="s">
        <v>4</v>
      </c>
      <c r="G1" s="69" t="s">
        <v>2</v>
      </c>
      <c r="H1" s="69" t="s">
        <v>3</v>
      </c>
      <c r="I1" s="196" t="s">
        <v>5</v>
      </c>
      <c r="J1" s="197" t="s">
        <v>6</v>
      </c>
      <c r="K1" s="196" t="s">
        <v>7</v>
      </c>
      <c r="L1" s="196" t="s">
        <v>8</v>
      </c>
      <c r="M1" s="196"/>
      <c r="N1" s="196"/>
      <c r="O1" s="196"/>
      <c r="P1" s="196"/>
      <c r="Q1" s="196" t="s">
        <v>9</v>
      </c>
      <c r="R1" s="196"/>
      <c r="S1" s="196"/>
      <c r="T1" s="196"/>
      <c r="U1" s="196"/>
      <c r="V1" s="195" t="s">
        <v>882</v>
      </c>
    </row>
    <row r="2" spans="1:30" s="1" customFormat="1">
      <c r="A2" s="1" t="s">
        <v>640</v>
      </c>
      <c r="B2" s="194"/>
      <c r="C2" s="195"/>
      <c r="D2" s="196"/>
      <c r="E2" s="195"/>
      <c r="F2" s="69"/>
      <c r="G2" s="69"/>
      <c r="H2" s="69"/>
      <c r="I2" s="196"/>
      <c r="J2" s="197"/>
      <c r="K2" s="196"/>
      <c r="L2" s="144" t="s">
        <v>10</v>
      </c>
      <c r="M2" s="144" t="s">
        <v>11</v>
      </c>
      <c r="N2" s="144" t="s">
        <v>12</v>
      </c>
      <c r="O2" s="145" t="s">
        <v>785</v>
      </c>
      <c r="P2" s="144" t="s">
        <v>13</v>
      </c>
      <c r="Q2" s="144" t="s">
        <v>10</v>
      </c>
      <c r="R2" s="144" t="s">
        <v>11</v>
      </c>
      <c r="S2" s="4" t="s">
        <v>12</v>
      </c>
      <c r="T2" s="145" t="s">
        <v>785</v>
      </c>
      <c r="U2" s="144" t="s">
        <v>13</v>
      </c>
      <c r="V2" s="195"/>
      <c r="W2" s="5"/>
    </row>
    <row r="3" spans="1:30" s="1" customFormat="1" ht="60" customHeight="1">
      <c r="A3" s="63"/>
      <c r="B3" s="6">
        <v>1</v>
      </c>
      <c r="C3" s="103" t="s">
        <v>378</v>
      </c>
      <c r="D3" s="8" t="str">
        <f>VLOOKUP($C3,一覧表!$C$3:$V$121,2,FALSE)</f>
        <v>110-6150</v>
      </c>
      <c r="E3" s="7" t="str">
        <f>VLOOKUP($C3,一覧表!$C$3:$V$121,3,FALSE)</f>
        <v>東京都千代田区永田町2－11－1</v>
      </c>
      <c r="F3" s="7">
        <f>VLOOKUP($C3,一覧表!$C$3:$V$121,4,FALSE)</f>
        <v>0</v>
      </c>
      <c r="G3" s="7">
        <f>VLOOKUP($C3,一覧表!$C$3:$V$121,5,FALSE)</f>
        <v>0</v>
      </c>
      <c r="H3" s="7">
        <f>VLOOKUP($C3,一覧表!$C$3:$V$121,6,FALSE)</f>
        <v>0</v>
      </c>
      <c r="I3" s="7">
        <f>VLOOKUP($C3,一覧表!$C$3:$V$121,7,FALSE)</f>
        <v>37</v>
      </c>
      <c r="J3" s="7" t="str">
        <f>VLOOKUP($C3,一覧表!$C$3:$V$121,8,FALSE)</f>
        <v>通信業</v>
      </c>
      <c r="K3" s="7" t="str">
        <f>VLOOKUP($C3,一覧表!$C$3:$V$121,9,FALSE)</f>
        <v>R2～R4</v>
      </c>
      <c r="L3" s="15">
        <f>VLOOKUP($C3,一覧表!$C$3:$V$121,10,FALSE)</f>
        <v>5866</v>
      </c>
      <c r="M3" s="15">
        <f>VLOOKUP($C3,一覧表!$C$3:$V$121,11,FALSE)</f>
        <v>5690</v>
      </c>
      <c r="N3" s="28">
        <f>VLOOKUP($C3,一覧表!$C$3:$V$121,12,FALSE)</f>
        <v>3.0003409478349813E-2</v>
      </c>
      <c r="O3" s="15">
        <f>VLOOKUP($C3,一覧表!$C$3:$V$121,13,FALSE)</f>
        <v>7051</v>
      </c>
      <c r="P3" s="28">
        <f>VLOOKUP($C3,一覧表!$C$3:$V$121,14,FALSE)</f>
        <v>-0.20201159222638937</v>
      </c>
      <c r="Q3" s="7">
        <f>VLOOKUP($C3,一覧表!$C$3:$V$121,15,FALSE)</f>
        <v>5.8400000000000001E-2</v>
      </c>
      <c r="R3" s="7">
        <f>VLOOKUP($C3,一覧表!$C$3:$V$121,16,FALSE)</f>
        <v>5.6599999999999998E-2</v>
      </c>
      <c r="S3" s="28">
        <f>VLOOKUP($C3,一覧表!$C$3:$V$121,17,FALSE)</f>
        <v>3.0821917808219228E-2</v>
      </c>
      <c r="T3" s="7">
        <f>VLOOKUP($C3,一覧表!$C$3:$V$121,18,FALSE)</f>
        <v>6.8900000000000003E-2</v>
      </c>
      <c r="U3" s="28">
        <f>VLOOKUP($C3,一覧表!$C$3:$V$121,19,FALSE)</f>
        <v>-0.17979452054794526</v>
      </c>
      <c r="V3" s="7" t="str">
        <f>VLOOKUP($C3,一覧表!$C$3:$V$121,20,FALSE)</f>
        <v>設備の省エネ部会を組織し、昨年に引き続き電力逓減を図るための設備導入計画を継続している。</v>
      </c>
      <c r="W3" s="123"/>
      <c r="X3" s="124"/>
      <c r="Y3" s="14"/>
      <c r="Z3" s="14"/>
      <c r="AA3" s="14"/>
      <c r="AB3" s="14"/>
      <c r="AC3" s="14"/>
      <c r="AD3" s="14"/>
    </row>
    <row r="4" spans="1:30" ht="60" customHeight="1">
      <c r="A4" s="63"/>
      <c r="B4" s="6">
        <v>2</v>
      </c>
      <c r="C4" s="103" t="s">
        <v>309</v>
      </c>
      <c r="D4" s="8" t="str">
        <f>VLOOKUP($C4,一覧表!$C$3:$V$121,2,FALSE)</f>
        <v>105-7529</v>
      </c>
      <c r="E4" s="7" t="str">
        <f>VLOOKUP($C4,一覧表!$C$3:$V$121,3,FALSE)</f>
        <v>東京都港区海岸１－７－１</v>
      </c>
      <c r="F4" s="7" t="str">
        <f>VLOOKUP($C4,一覧表!$C$3:$V$121,4,FALSE)</f>
        <v>興善町イーストビル</v>
      </c>
      <c r="G4" s="7" t="str">
        <f>VLOOKUP($C4,一覧表!$C$3:$V$121,5,FALSE)</f>
        <v>850-0032</v>
      </c>
      <c r="H4" s="7" t="str">
        <f>VLOOKUP($C4,一覧表!$C$3:$V$121,6,FALSE)</f>
        <v>長崎市興善町６－５</v>
      </c>
      <c r="I4" s="7">
        <f>VLOOKUP($C4,一覧表!$C$3:$V$121,7,FALSE)</f>
        <v>37</v>
      </c>
      <c r="J4" s="7" t="str">
        <f>VLOOKUP($C4,一覧表!$C$3:$V$121,8,FALSE)</f>
        <v>通信業</v>
      </c>
      <c r="K4" s="7" t="str">
        <f>VLOOKUP($C4,一覧表!$C$3:$V$121,9,FALSE)</f>
        <v>R2～R4</v>
      </c>
      <c r="L4" s="15">
        <f>VLOOKUP($C4,一覧表!$C$3:$V$121,10,FALSE)</f>
        <v>3966</v>
      </c>
      <c r="M4" s="15">
        <f>VLOOKUP($C4,一覧表!$C$3:$V$121,11,FALSE)</f>
        <v>3864</v>
      </c>
      <c r="N4" s="28">
        <f>VLOOKUP($C4,一覧表!$C$3:$V$121,12,FALSE)</f>
        <v>2.5718608169440244E-2</v>
      </c>
      <c r="O4" s="15">
        <f>VLOOKUP($C4,一覧表!$C$3:$V$121,13,FALSE)</f>
        <v>5402</v>
      </c>
      <c r="P4" s="28">
        <f>VLOOKUP($C4,一覧表!$C$3:$V$121,14,FALSE)</f>
        <v>-0.362077660110943</v>
      </c>
      <c r="Q4" s="7">
        <f>VLOOKUP($C4,一覧表!$C$3:$V$121,15,FALSE)</f>
        <v>1</v>
      </c>
      <c r="R4" s="7">
        <f>VLOOKUP($C4,一覧表!$C$3:$V$121,16,FALSE)</f>
        <v>0.43</v>
      </c>
      <c r="S4" s="28">
        <f>VLOOKUP($C4,一覧表!$C$3:$V$121,17,FALSE)</f>
        <v>0.57000000000000006</v>
      </c>
      <c r="T4" s="7">
        <f>VLOOKUP($C4,一覧表!$C$3:$V$121,18,FALSE)</f>
        <v>1.048</v>
      </c>
      <c r="U4" s="28">
        <f>VLOOKUP($C4,一覧表!$C$3:$V$121,19,FALSE)</f>
        <v>-4.8000000000000043E-2</v>
      </c>
      <c r="V4" s="7" t="str">
        <f>VLOOKUP($C4,一覧表!$C$3:$V$121,20,FALSE)</f>
        <v>①基地局等受電契約設備の増設による排出量の増加を、設備の配置や規模の最適化に取り組むとともに、エネルギー効率の高い機器を用いることで抑制する。　②基地局で使用しているSBパワー供給の電力使用量の50%分（事業者全体の）の非化石証書付きメニューへの切り替えを実施しました。</v>
      </c>
      <c r="W4" s="123"/>
      <c r="X4" s="124"/>
    </row>
    <row r="5" spans="1:30" ht="60" customHeight="1">
      <c r="A5" s="63"/>
      <c r="B5" s="6">
        <v>3</v>
      </c>
      <c r="C5" s="126" t="s">
        <v>651</v>
      </c>
      <c r="D5" s="8" t="str">
        <f>VLOOKUP($C5,一覧表!$C$3:$V$121,2,FALSE)</f>
        <v>540-8511</v>
      </c>
      <c r="E5" s="7" t="str">
        <f>VLOOKUP($C5,一覧表!$C$3:$V$121,3,FALSE)</f>
        <v>大阪府大阪市都島区東野田町4-15-82</v>
      </c>
      <c r="F5" s="7" t="str">
        <f>VLOOKUP($C5,一覧表!$C$3:$V$121,4,FALSE)</f>
        <v>長崎支店</v>
      </c>
      <c r="G5" s="7" t="str">
        <f>VLOOKUP($C5,一覧表!$C$3:$V$121,5,FALSE)</f>
        <v>850-0862</v>
      </c>
      <c r="H5" s="7" t="str">
        <f>VLOOKUP($C5,一覧表!$C$3:$V$121,6,FALSE)</f>
        <v>長崎市出島町１１－１３</v>
      </c>
      <c r="I5" s="7">
        <f>VLOOKUP($C5,一覧表!$C$3:$V$121,7,FALSE)</f>
        <v>37</v>
      </c>
      <c r="J5" s="7" t="str">
        <f>VLOOKUP($C5,一覧表!$C$3:$V$121,8,FALSE)</f>
        <v>電気通信業</v>
      </c>
      <c r="K5" s="7" t="str">
        <f>VLOOKUP($C5,一覧表!$C$3:$V$121,9,FALSE)</f>
        <v>R3～R5</v>
      </c>
      <c r="L5" s="15">
        <f>VLOOKUP($C5,一覧表!$C$3:$V$121,10,FALSE)</f>
        <v>8977</v>
      </c>
      <c r="M5" s="15">
        <f>VLOOKUP($C5,一覧表!$C$3:$V$121,11,FALSE)</f>
        <v>8843</v>
      </c>
      <c r="N5" s="28">
        <f>VLOOKUP($C5,一覧表!$C$3:$V$121,12,FALSE)</f>
        <v>1.4927035758048346E-2</v>
      </c>
      <c r="O5" s="15">
        <f>VLOOKUP($C5,一覧表!$C$3:$V$121,13,FALSE)</f>
        <v>9878</v>
      </c>
      <c r="P5" s="28">
        <f>VLOOKUP($C5,一覧表!$C$3:$V$121,14,FALSE)</f>
        <v>-0.10036760610448925</v>
      </c>
      <c r="Q5" s="7" t="str">
        <f>VLOOKUP($C5,一覧表!$C$3:$V$121,15,FALSE)</f>
        <v>-</v>
      </c>
      <c r="R5" s="7" t="str">
        <f>VLOOKUP($C5,一覧表!$C$3:$V$121,16,FALSE)</f>
        <v>-</v>
      </c>
      <c r="S5" s="28" t="str">
        <f>VLOOKUP($C5,一覧表!$C$3:$V$121,17,FALSE)</f>
        <v>-</v>
      </c>
      <c r="T5" s="7" t="str">
        <f>VLOOKUP($C5,一覧表!$C$3:$V$121,18,FALSE)</f>
        <v>-</v>
      </c>
      <c r="U5" s="28" t="str">
        <f>VLOOKUP($C5,一覧表!$C$3:$V$121,19,FALSE)</f>
        <v>-</v>
      </c>
      <c r="V5" s="7" t="str">
        <f>VLOOKUP($C5,一覧表!$C$3:$V$121,20,FALSE)</f>
        <v>①エコオフィスの徹底（昼休みの消灯、就業開始時の点灯、PC省エネ設定、PCモニタ変更、ELV運転台数規制、階段の利用促進等）　②クールビズ・ウォームビズの実施　③高効率設備への更改（通信設備、空調設備等）　④電力使用量の測定（視える化）による省エネ取組効果の確認</v>
      </c>
      <c r="W5" s="123"/>
      <c r="X5" s="124"/>
      <c r="Y5" s="1"/>
      <c r="Z5" s="1"/>
      <c r="AA5" s="1"/>
      <c r="AB5" s="1"/>
      <c r="AC5" s="1"/>
      <c r="AD5" s="1"/>
    </row>
    <row r="6" spans="1:30" ht="54" customHeight="1">
      <c r="A6" s="5"/>
      <c r="B6" s="213" t="s">
        <v>310</v>
      </c>
      <c r="C6" s="213"/>
      <c r="D6" s="213"/>
      <c r="E6" s="213"/>
      <c r="F6" s="213"/>
      <c r="G6" s="213"/>
      <c r="H6" s="213"/>
      <c r="I6" s="213"/>
      <c r="J6" s="213"/>
      <c r="K6" s="26"/>
      <c r="L6" s="136">
        <f>SUM(L3:L5)</f>
        <v>18809</v>
      </c>
      <c r="M6" s="93">
        <f>SUM(M3:M5)</f>
        <v>18397</v>
      </c>
      <c r="N6" s="10">
        <f t="shared" ref="N6" si="0">+(L6-M6)/L6</f>
        <v>2.1904407464511669E-2</v>
      </c>
      <c r="O6" s="136">
        <f>SUM(O3:O5)</f>
        <v>22331</v>
      </c>
      <c r="P6" s="11">
        <f>+(L6-O6)/L6</f>
        <v>-0.18725078419905364</v>
      </c>
      <c r="Q6" s="24"/>
      <c r="R6" s="24"/>
      <c r="S6" s="20"/>
      <c r="T6" s="27"/>
      <c r="U6" s="28"/>
      <c r="V6" s="7"/>
    </row>
    <row r="7" spans="1:30">
      <c r="A7" s="5"/>
    </row>
    <row r="8" spans="1:30">
      <c r="A8" s="5"/>
    </row>
    <row r="9" spans="1:30" ht="36.75" customHeight="1">
      <c r="A9" s="5"/>
      <c r="T9" s="32"/>
      <c r="W9" s="14"/>
      <c r="X9" s="14"/>
      <c r="Y9" s="14"/>
      <c r="Z9" s="14"/>
      <c r="AA9" s="14"/>
      <c r="AB9" s="14"/>
      <c r="AC9" s="14"/>
      <c r="AD9" s="14"/>
    </row>
    <row r="10" spans="1:30">
      <c r="A10" s="5"/>
      <c r="T10" s="32"/>
    </row>
    <row r="11" spans="1:30" ht="37.5" customHeight="1">
      <c r="A11" s="5"/>
      <c r="T11" s="32"/>
    </row>
    <row r="12" spans="1:30" ht="37.5" customHeight="1">
      <c r="A12" s="5"/>
    </row>
    <row r="13" spans="1:30" ht="36.75" customHeight="1">
      <c r="A13" s="5"/>
    </row>
    <row r="14" spans="1:30" ht="38.25" customHeight="1">
      <c r="A14" s="5"/>
    </row>
    <row r="15" spans="1:30" ht="35.25" customHeight="1">
      <c r="A15" s="5"/>
    </row>
    <row r="16" spans="1:30" ht="35.25" customHeight="1">
      <c r="A16" s="5"/>
    </row>
    <row r="17" spans="1:22" ht="50.25" customHeight="1">
      <c r="A17" s="5"/>
    </row>
    <row r="18" spans="1:22" ht="35.25" customHeight="1">
      <c r="A18" s="5"/>
    </row>
    <row r="19" spans="1:22" ht="50.25" customHeight="1">
      <c r="A19" s="5"/>
    </row>
    <row r="20" spans="1:22" ht="36.75" customHeight="1">
      <c r="A20" s="5"/>
    </row>
    <row r="21" spans="1:22" ht="35.25" customHeight="1">
      <c r="A21" s="5"/>
    </row>
    <row r="22" spans="1:22" ht="35.25" customHeight="1">
      <c r="A22" s="5"/>
    </row>
    <row r="23" spans="1:22" ht="35.25" customHeight="1">
      <c r="A23" s="5"/>
    </row>
    <row r="24" spans="1:22" ht="35.25" customHeight="1">
      <c r="A24" s="5"/>
    </row>
    <row r="25" spans="1:22">
      <c r="A25" s="5"/>
    </row>
    <row r="26" spans="1:22" ht="23.25" customHeight="1">
      <c r="A26" s="5"/>
    </row>
    <row r="27" spans="1:22" s="14" customFormat="1">
      <c r="A27" s="5"/>
      <c r="B27" s="29"/>
      <c r="C27" s="30"/>
      <c r="D27" s="1"/>
      <c r="E27" s="30"/>
      <c r="F27"/>
      <c r="G27"/>
      <c r="H27"/>
      <c r="I27"/>
      <c r="J27" s="31"/>
      <c r="K27"/>
      <c r="L27"/>
      <c r="M27"/>
      <c r="N27"/>
      <c r="O27"/>
      <c r="P27"/>
      <c r="Q27"/>
      <c r="R27"/>
      <c r="S27" s="32"/>
      <c r="T27"/>
      <c r="U27"/>
      <c r="V27" s="30"/>
    </row>
    <row r="28" spans="1:22" ht="21" customHeight="1">
      <c r="A28" s="5"/>
    </row>
    <row r="29" spans="1:22" ht="58.5" customHeight="1">
      <c r="A29" s="5"/>
    </row>
    <row r="30" spans="1:22" ht="41.25" customHeight="1">
      <c r="A30" s="5"/>
    </row>
    <row r="31" spans="1:22" ht="36.75" customHeight="1">
      <c r="A31" s="5"/>
    </row>
    <row r="32" spans="1:22" ht="33" customHeight="1">
      <c r="A32" s="5"/>
    </row>
    <row r="33" spans="1:30" ht="41.25" customHeight="1">
      <c r="A33" s="5"/>
    </row>
    <row r="34" spans="1:30">
      <c r="A34" s="5"/>
    </row>
    <row r="35" spans="1:30" ht="41.25" customHeight="1">
      <c r="A35" s="5"/>
    </row>
    <row r="36" spans="1:30">
      <c r="A36" s="5"/>
    </row>
    <row r="37" spans="1:30" ht="39" customHeight="1">
      <c r="A37" s="5"/>
    </row>
    <row r="38" spans="1:30" ht="39" customHeight="1">
      <c r="A38" s="5"/>
      <c r="W38" s="14"/>
      <c r="X38" s="14"/>
      <c r="Y38" s="14"/>
      <c r="Z38" s="14"/>
      <c r="AA38" s="14"/>
      <c r="AB38" s="14"/>
      <c r="AC38" s="14"/>
      <c r="AD38" s="14"/>
    </row>
    <row r="39" spans="1:30" ht="48.75" customHeight="1">
      <c r="A39" s="5"/>
    </row>
    <row r="40" spans="1:30" ht="50.25" customHeight="1">
      <c r="A40" s="5"/>
    </row>
    <row r="41" spans="1:30" ht="34.5" customHeight="1">
      <c r="A41" s="5"/>
    </row>
    <row r="42" spans="1:30" ht="36.75" customHeight="1">
      <c r="A42" s="5"/>
    </row>
    <row r="43" spans="1:30" ht="36.75" customHeight="1">
      <c r="A43" s="5"/>
    </row>
    <row r="44" spans="1:30">
      <c r="A44" s="5"/>
      <c r="W44" s="14"/>
      <c r="X44" s="14"/>
      <c r="Y44" s="14"/>
      <c r="Z44" s="14"/>
      <c r="AA44" s="14"/>
      <c r="AB44" s="14"/>
      <c r="AC44" s="14"/>
      <c r="AD44" s="14"/>
    </row>
    <row r="45" spans="1:30" ht="30.75" customHeight="1">
      <c r="A45" s="5"/>
    </row>
    <row r="46" spans="1:30" s="14" customFormat="1" ht="23.25" customHeight="1">
      <c r="A46" s="18"/>
      <c r="B46" s="29"/>
      <c r="C46" s="30"/>
      <c r="D46" s="1"/>
      <c r="E46" s="30"/>
      <c r="F46"/>
      <c r="G46"/>
      <c r="H46"/>
      <c r="I46"/>
      <c r="J46" s="31"/>
      <c r="K46"/>
      <c r="L46"/>
      <c r="M46"/>
      <c r="N46"/>
      <c r="O46"/>
      <c r="P46"/>
      <c r="Q46"/>
      <c r="R46"/>
      <c r="S46" s="32"/>
      <c r="T46"/>
      <c r="U46"/>
      <c r="V46" s="30"/>
    </row>
    <row r="47" spans="1:30">
      <c r="A47" s="5"/>
    </row>
    <row r="48" spans="1:30" ht="41.25" customHeight="1">
      <c r="A48" s="5"/>
      <c r="W48" s="14"/>
      <c r="X48" s="14"/>
      <c r="Y48" s="14"/>
      <c r="Z48" s="14"/>
      <c r="AA48" s="14"/>
      <c r="AB48" s="14"/>
      <c r="AC48" s="14"/>
      <c r="AD48" s="14"/>
    </row>
    <row r="49" spans="1:1" ht="27" customHeight="1">
      <c r="A49" s="5"/>
    </row>
    <row r="50" spans="1:1" ht="33" customHeight="1">
      <c r="A50" s="5"/>
    </row>
    <row r="51" spans="1:1">
      <c r="A51" s="5"/>
    </row>
    <row r="52" spans="1:1">
      <c r="A52" s="5"/>
    </row>
    <row r="53" spans="1:1" ht="24.75" customHeight="1">
      <c r="A53" s="5"/>
    </row>
    <row r="54" spans="1:1">
      <c r="A54" s="5"/>
    </row>
    <row r="55" spans="1:1">
      <c r="A55" s="5"/>
    </row>
    <row r="56" spans="1:1" ht="29.25" customHeight="1">
      <c r="A56" s="5"/>
    </row>
    <row r="57" spans="1:1" ht="36.75" customHeight="1">
      <c r="A57" s="5"/>
    </row>
    <row r="58" spans="1:1" ht="39" customHeight="1">
      <c r="A58" s="5"/>
    </row>
    <row r="59" spans="1:1" ht="48" customHeight="1">
      <c r="A59" s="5"/>
    </row>
    <row r="60" spans="1:1" ht="34.5" customHeight="1">
      <c r="A60" s="5"/>
    </row>
    <row r="61" spans="1:1">
      <c r="A61" s="5"/>
    </row>
    <row r="62" spans="1:1">
      <c r="A62" s="5"/>
    </row>
    <row r="63" spans="1:1">
      <c r="A63" s="5"/>
    </row>
    <row r="64" spans="1:1">
      <c r="A64" s="5"/>
    </row>
    <row r="65" spans="1:30" ht="34.5" customHeight="1">
      <c r="A65" s="5"/>
    </row>
    <row r="66" spans="1:30" ht="33" customHeight="1">
      <c r="A66" s="5"/>
    </row>
    <row r="67" spans="1:30">
      <c r="A67" s="5"/>
    </row>
    <row r="68" spans="1:30" ht="41.25" customHeight="1">
      <c r="A68" s="18"/>
    </row>
    <row r="69" spans="1:30">
      <c r="A69" s="5"/>
      <c r="W69" s="14"/>
      <c r="X69" s="14"/>
      <c r="Y69" s="14"/>
      <c r="Z69" s="14"/>
      <c r="AA69" s="14"/>
      <c r="AB69" s="14"/>
      <c r="AC69" s="14"/>
      <c r="AD69" s="14"/>
    </row>
    <row r="70" spans="1:30" ht="33" customHeight="1"/>
    <row r="71" spans="1:30" ht="44.25" customHeight="1">
      <c r="A71" s="5"/>
    </row>
    <row r="72" spans="1:30" ht="27.75" customHeight="1">
      <c r="A72" s="5"/>
    </row>
    <row r="73" spans="1:30" ht="27" customHeight="1">
      <c r="A73" s="5"/>
    </row>
    <row r="75" spans="1:30" ht="39" customHeight="1">
      <c r="A75" s="5"/>
    </row>
    <row r="76" spans="1:30" ht="37.5" customHeight="1">
      <c r="A76" s="5"/>
    </row>
    <row r="78" spans="1:30">
      <c r="A78" s="5"/>
    </row>
    <row r="79" spans="1:30">
      <c r="A79" s="5"/>
    </row>
    <row r="80" spans="1:30" ht="39" customHeight="1">
      <c r="A80" s="5"/>
    </row>
    <row r="81" spans="1:1" ht="36.75" customHeight="1">
      <c r="A81" s="5"/>
    </row>
    <row r="82" spans="1:1" ht="21.75" customHeight="1">
      <c r="A82" s="18"/>
    </row>
    <row r="83" spans="1:1">
      <c r="A83" s="5"/>
    </row>
    <row r="84" spans="1:1" ht="36.75" customHeight="1"/>
    <row r="85" spans="1:1" ht="39" customHeight="1">
      <c r="A85" s="5"/>
    </row>
    <row r="86" spans="1:1" ht="56.25" customHeight="1">
      <c r="A86" s="5"/>
    </row>
    <row r="88" spans="1:1" ht="25.5" customHeight="1">
      <c r="A88" s="5"/>
    </row>
    <row r="89" spans="1:1" ht="63.75" customHeight="1">
      <c r="A89" s="5"/>
    </row>
    <row r="90" spans="1:1" ht="34.5" customHeight="1">
      <c r="A90" s="5"/>
    </row>
    <row r="91" spans="1:1">
      <c r="A91" s="5"/>
    </row>
    <row r="92" spans="1:1">
      <c r="A92" s="5"/>
    </row>
    <row r="93" spans="1:1">
      <c r="A93" s="5"/>
    </row>
    <row r="94" spans="1:1" ht="34.5" customHeight="1"/>
    <row r="95" spans="1:1" ht="36.75" customHeight="1">
      <c r="A95" s="5"/>
    </row>
    <row r="96" spans="1:1" ht="19.5" customHeight="1">
      <c r="A96" s="5"/>
    </row>
    <row r="97" spans="1:1" ht="33" customHeight="1">
      <c r="A97" s="5"/>
    </row>
    <row r="98" spans="1:1" ht="42.75" customHeight="1">
      <c r="A98" s="5"/>
    </row>
    <row r="99" spans="1:1">
      <c r="A99" s="5"/>
    </row>
    <row r="100" spans="1:1">
      <c r="A100" s="5"/>
    </row>
    <row r="101" spans="1:1">
      <c r="A101" s="5"/>
    </row>
    <row r="102" spans="1:1" ht="68.25" customHeight="1"/>
  </sheetData>
  <autoFilter ref="B1:V6" xr:uid="{00000000-0009-0000-0000-000004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3:AD5">
    <sortCondition ref="I3:I5"/>
    <sortCondition ref="X3:X5"/>
  </sortState>
  <mergeCells count="11">
    <mergeCell ref="K1:K2"/>
    <mergeCell ref="L1:P1"/>
    <mergeCell ref="Q1:U1"/>
    <mergeCell ref="V1:V2"/>
    <mergeCell ref="B6:J6"/>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D103"/>
  <sheetViews>
    <sheetView view="pageBreakPreview" zoomScaleNormal="75" zoomScaleSheetLayoutView="100" workbookViewId="0">
      <pane xSplit="9" ySplit="2" topLeftCell="Q12" activePane="bottomRight" state="frozenSplit"/>
      <selection activeCell="P2" sqref="P2"/>
      <selection pane="topRight" activeCell="P2" sqref="P2"/>
      <selection pane="bottomLeft" activeCell="P2" sqref="P2"/>
      <selection pane="bottomRight" activeCell="V14" sqref="V14"/>
    </sheetView>
  </sheetViews>
  <sheetFormatPr defaultRowHeight="13.5"/>
  <cols>
    <col min="1" max="1" width="16.125" customWidth="1"/>
    <col min="2" max="2" width="4.375" style="29" customWidth="1"/>
    <col min="3" max="3" width="22.125" style="30" customWidth="1"/>
    <col min="4" max="4" width="11.7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3" max="23" width="18.125" customWidth="1"/>
    <col min="30" max="30" width="3.625" customWidth="1"/>
  </cols>
  <sheetData>
    <row r="1" spans="1:30" s="1" customFormat="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30" s="1" customFormat="1">
      <c r="A2" s="1" t="s">
        <v>640</v>
      </c>
      <c r="B2" s="194"/>
      <c r="C2" s="195"/>
      <c r="D2" s="196"/>
      <c r="E2" s="195"/>
      <c r="F2" s="2"/>
      <c r="G2" s="2"/>
      <c r="H2" s="2"/>
      <c r="I2" s="196"/>
      <c r="J2" s="197"/>
      <c r="K2" s="196"/>
      <c r="L2" s="144" t="s">
        <v>10</v>
      </c>
      <c r="M2" s="144" t="s">
        <v>11</v>
      </c>
      <c r="N2" s="144" t="s">
        <v>12</v>
      </c>
      <c r="O2" s="145" t="s">
        <v>785</v>
      </c>
      <c r="P2" s="144" t="s">
        <v>13</v>
      </c>
      <c r="Q2" s="144" t="s">
        <v>10</v>
      </c>
      <c r="R2" s="144" t="s">
        <v>11</v>
      </c>
      <c r="S2" s="4" t="s">
        <v>12</v>
      </c>
      <c r="T2" s="145" t="s">
        <v>785</v>
      </c>
      <c r="U2" s="144" t="s">
        <v>13</v>
      </c>
      <c r="V2" s="195"/>
      <c r="W2" s="5"/>
    </row>
    <row r="3" spans="1:30" ht="45" customHeight="1">
      <c r="A3" s="127" t="s">
        <v>643</v>
      </c>
      <c r="B3" s="6">
        <v>1</v>
      </c>
      <c r="C3" s="33" t="s">
        <v>147</v>
      </c>
      <c r="D3" s="8" t="str">
        <f>VLOOKUP($C3,一覧表!$C$3:$V$121,2,FALSE)</f>
        <v>850-8510</v>
      </c>
      <c r="E3" s="7" t="str">
        <f>VLOOKUP($C3,一覧表!$C$3:$V$121,3,FALSE)</f>
        <v>長崎市浜町７－１１</v>
      </c>
      <c r="F3" s="7" t="str">
        <f>VLOOKUP($C3,一覧表!$C$3:$V$121,4,FALSE)</f>
        <v>浜屋百貨店</v>
      </c>
      <c r="G3" s="7">
        <f>VLOOKUP($C3,一覧表!$C$3:$V$121,5,FALSE)</f>
        <v>0</v>
      </c>
      <c r="H3" s="7" t="str">
        <f>VLOOKUP($C3,一覧表!$C$3:$V$121,6,FALSE)</f>
        <v>（6店舗）</v>
      </c>
      <c r="I3" s="7">
        <f>VLOOKUP($C3,一覧表!$C$3:$V$121,7,FALSE)</f>
        <v>56</v>
      </c>
      <c r="J3" s="7" t="str">
        <f>VLOOKUP($C3,一覧表!$C$3:$V$121,8,FALSE)</f>
        <v>百貨店１店、事務所と商品センター・サロン５店展開</v>
      </c>
      <c r="K3" s="7" t="str">
        <f>VLOOKUP($C3,一覧表!$C$3:$V$121,9,FALSE)</f>
        <v>H30～R3</v>
      </c>
      <c r="L3" s="15">
        <f>VLOOKUP($C3,一覧表!$C$3:$V$121,10,FALSE)</f>
        <v>3480</v>
      </c>
      <c r="M3" s="15">
        <f>VLOOKUP($C3,一覧表!$C$3:$V$121,11,FALSE)</f>
        <v>3300</v>
      </c>
      <c r="N3" s="28">
        <f>VLOOKUP($C3,一覧表!$C$3:$V$121,12,FALSE)</f>
        <v>5.1724137931034482E-2</v>
      </c>
      <c r="O3" s="15">
        <f>VLOOKUP($C3,一覧表!$C$3:$V$121,13,FALSE)</f>
        <v>2359</v>
      </c>
      <c r="P3" s="28">
        <f>VLOOKUP($C3,一覧表!$C$3:$V$121,14,FALSE)</f>
        <v>0.32212643678160918</v>
      </c>
      <c r="Q3" s="7" t="str">
        <f>VLOOKUP($C3,一覧表!$C$3:$V$121,15,FALSE)</f>
        <v>-</v>
      </c>
      <c r="R3" s="7" t="str">
        <f>VLOOKUP($C3,一覧表!$C$3:$V$121,16,FALSE)</f>
        <v>-</v>
      </c>
      <c r="S3" s="28" t="str">
        <f>VLOOKUP($C3,一覧表!$C$3:$V$121,17,FALSE)</f>
        <v>-</v>
      </c>
      <c r="T3" s="7" t="str">
        <f>VLOOKUP($C3,一覧表!$C$3:$V$121,18,FALSE)</f>
        <v>-</v>
      </c>
      <c r="U3" s="28" t="str">
        <f>VLOOKUP($C3,一覧表!$C$3:$V$121,19,FALSE)</f>
        <v>-</v>
      </c>
      <c r="V3" s="7" t="str">
        <f>VLOOKUP($C3,一覧表!$C$3:$V$121,20,FALSE)</f>
        <v>①店内照明のLEDへの改修　②空調機のタイムスケジュール管理による間欠運転　③自販機の省エネ設定及び取替</v>
      </c>
      <c r="W3" s="123"/>
      <c r="X3" s="124"/>
      <c r="Y3" s="14"/>
      <c r="Z3" s="14"/>
      <c r="AA3" s="14"/>
      <c r="AB3" s="14"/>
      <c r="AC3" s="14"/>
      <c r="AD3" s="14"/>
    </row>
    <row r="4" spans="1:30" ht="37.5" customHeight="1">
      <c r="A4" s="127" t="s">
        <v>643</v>
      </c>
      <c r="B4" s="6">
        <v>2</v>
      </c>
      <c r="C4" s="33" t="s">
        <v>435</v>
      </c>
      <c r="D4" s="8" t="str">
        <f>VLOOKUP($C4,一覧表!$C$3:$V$121,2,FALSE)</f>
        <v>854-0022</v>
      </c>
      <c r="E4" s="7" t="str">
        <f>VLOOKUP($C4,一覧表!$C$3:$V$121,3,FALSE)</f>
        <v>諫早市幸町３０８－１</v>
      </c>
      <c r="F4" s="7" t="str">
        <f>VLOOKUP($C4,一覧表!$C$3:$V$121,4,FALSE)</f>
        <v>まるたか生鮮市場</v>
      </c>
      <c r="G4" s="7">
        <f>VLOOKUP($C4,一覧表!$C$3:$V$121,5,FALSE)</f>
        <v>0</v>
      </c>
      <c r="H4" s="7" t="str">
        <f>VLOOKUP($C4,一覧表!$C$3:$V$121,6,FALSE)</f>
        <v>（18店舗）</v>
      </c>
      <c r="I4" s="7">
        <f>VLOOKUP($C4,一覧表!$C$3:$V$121,7,FALSE)</f>
        <v>56</v>
      </c>
      <c r="J4" s="7" t="str">
        <f>VLOOKUP($C4,一覧表!$C$3:$V$121,8,FALSE)</f>
        <v>食品スーパー</v>
      </c>
      <c r="K4" s="7" t="str">
        <f>VLOOKUP($C4,一覧表!$C$3:$V$121,9,FALSE)</f>
        <v>R3～R5</v>
      </c>
      <c r="L4" s="15">
        <f>VLOOKUP($C4,一覧表!$C$3:$V$121,10,FALSE)</f>
        <v>5470</v>
      </c>
      <c r="M4" s="15">
        <f>VLOOKUP($C4,一覧表!$C$3:$V$121,11,FALSE)</f>
        <v>5306</v>
      </c>
      <c r="N4" s="28">
        <f>VLOOKUP($C4,一覧表!$C$3:$V$121,12,FALSE)</f>
        <v>2.9981718464351007E-2</v>
      </c>
      <c r="O4" s="15">
        <f>VLOOKUP($C4,一覧表!$C$3:$V$121,13,FALSE)</f>
        <v>5236</v>
      </c>
      <c r="P4" s="28">
        <f>VLOOKUP($C4,一覧表!$C$3:$V$121,14,FALSE)</f>
        <v>4.2778793418647168E-2</v>
      </c>
      <c r="Q4" s="7" t="str">
        <f>VLOOKUP($C4,一覧表!$C$3:$V$121,15,FALSE)</f>
        <v>-</v>
      </c>
      <c r="R4" s="7" t="str">
        <f>VLOOKUP($C4,一覧表!$C$3:$V$121,16,FALSE)</f>
        <v>-</v>
      </c>
      <c r="S4" s="28" t="str">
        <f>VLOOKUP($C4,一覧表!$C$3:$V$121,17,FALSE)</f>
        <v>-</v>
      </c>
      <c r="T4" s="7" t="str">
        <f>VLOOKUP($C4,一覧表!$C$3:$V$121,18,FALSE)</f>
        <v>-</v>
      </c>
      <c r="U4" s="28" t="str">
        <f>VLOOKUP($C4,一覧表!$C$3:$V$121,19,FALSE)</f>
        <v>-</v>
      </c>
      <c r="V4" s="7" t="str">
        <f>VLOOKUP($C4,一覧表!$C$3:$V$121,20,FALSE)</f>
        <v>①新店舗出店時・改装時の高効率機器の導入　②既存店の照明のLEDへの切り替え　③デマンド監視装置による電力量の適正管理</v>
      </c>
      <c r="W4" s="123"/>
      <c r="X4" s="124"/>
      <c r="Y4" s="14"/>
      <c r="Z4" s="14"/>
      <c r="AA4" s="14"/>
      <c r="AB4" s="14"/>
      <c r="AC4" s="14"/>
      <c r="AD4" s="14"/>
    </row>
    <row r="5" spans="1:30" ht="48.6" customHeight="1">
      <c r="A5" s="127" t="s">
        <v>643</v>
      </c>
      <c r="B5" s="6">
        <v>3</v>
      </c>
      <c r="C5" s="33" t="s">
        <v>153</v>
      </c>
      <c r="D5" s="8" t="str">
        <f>VLOOKUP($C5,一覧表!$C$3:$V$121,2,FALSE)</f>
        <v>108-0023</v>
      </c>
      <c r="E5" s="7" t="str">
        <f>VLOOKUP($C5,一覧表!$C$3:$V$121,3,FALSE)</f>
        <v>東京都港区芝浦３－１－２１</v>
      </c>
      <c r="F5" s="7" t="str">
        <f>VLOOKUP($C5,一覧表!$C$3:$V$121,4,FALSE)</f>
        <v>ファミリーマート</v>
      </c>
      <c r="G5" s="7">
        <f>VLOOKUP($C5,一覧表!$C$3:$V$121,5,FALSE)</f>
        <v>0</v>
      </c>
      <c r="H5" s="7" t="str">
        <f>VLOOKUP($C5,一覧表!$C$3:$V$121,6,FALSE)</f>
        <v>（３営業所、145店舗）</v>
      </c>
      <c r="I5" s="7">
        <f>VLOOKUP($C5,一覧表!$C$3:$V$121,7,FALSE)</f>
        <v>58</v>
      </c>
      <c r="J5" s="7" t="str">
        <f>VLOOKUP($C5,一覧表!$C$3:$V$121,8,FALSE)</f>
        <v>コンビニエンスストア</v>
      </c>
      <c r="K5" s="7" t="str">
        <f>VLOOKUP($C5,一覧表!$C$3:$V$121,9,FALSE)</f>
        <v>R2～R4</v>
      </c>
      <c r="L5" s="15">
        <f>VLOOKUP($C5,一覧表!$C$3:$V$121,10,FALSE)</f>
        <v>11006.2</v>
      </c>
      <c r="M5" s="15">
        <f>VLOOKUP($C5,一覧表!$C$3:$V$121,11,FALSE)</f>
        <v>10676</v>
      </c>
      <c r="N5" s="28">
        <f>VLOOKUP($C5,一覧表!$C$3:$V$121,12,FALSE)</f>
        <v>3.000127201032152E-2</v>
      </c>
      <c r="O5" s="15">
        <f>VLOOKUP($C5,一覧表!$C$3:$V$121,13,FALSE)</f>
        <v>8822.6</v>
      </c>
      <c r="P5" s="28">
        <f>VLOOKUP($C5,一覧表!$C$3:$V$121,14,FALSE)</f>
        <v>0.19839726699496649</v>
      </c>
      <c r="Q5" s="7">
        <f>VLOOKUP($C5,一覧表!$C$3:$V$121,15,FALSE)</f>
        <v>75.400000000000006</v>
      </c>
      <c r="R5" s="7">
        <f>VLOOKUP($C5,一覧表!$C$3:$V$121,16,FALSE)</f>
        <v>73.099999999999994</v>
      </c>
      <c r="S5" s="28">
        <f>VLOOKUP($C5,一覧表!$C$3:$V$121,17,FALSE)</f>
        <v>3.0503978779840998E-2</v>
      </c>
      <c r="T5" s="7">
        <f>VLOOKUP($C5,一覧表!$C$3:$V$121,18,FALSE)</f>
        <v>60</v>
      </c>
      <c r="U5" s="28">
        <f>VLOOKUP($C5,一覧表!$C$3:$V$121,19,FALSE)</f>
        <v>0.20424403183023879</v>
      </c>
      <c r="V5" s="7" t="str">
        <f>VLOOKUP($C5,一覧表!$C$3:$V$121,20,FALSE)</f>
        <v>①空調機や什器のフィルター清掃　②新店、改装店に対する複合冷凍機、店内調光設備の導入　③店舗あて環境教育リーフレットによる省エネ教育実施　④太陽光発電設備による再生可能エネルギー（電力）の供給</v>
      </c>
      <c r="W5" s="123"/>
      <c r="X5" s="124"/>
    </row>
    <row r="6" spans="1:30" ht="48.6" customHeight="1">
      <c r="A6" s="127" t="s">
        <v>643</v>
      </c>
      <c r="B6" s="6">
        <v>4</v>
      </c>
      <c r="C6" s="33" t="s">
        <v>251</v>
      </c>
      <c r="D6" s="8" t="str">
        <f>VLOOKUP($C6,一覧表!$C$3:$V$121,2,FALSE)</f>
        <v>838-0065</v>
      </c>
      <c r="E6" s="7" t="str">
        <f>VLOOKUP($C6,一覧表!$C$3:$V$121,3,FALSE)</f>
        <v>福岡県朝倉市一木１１４８－１</v>
      </c>
      <c r="F6" s="7">
        <f>VLOOKUP($C6,一覧表!$C$3:$V$121,4,FALSE)</f>
        <v>0</v>
      </c>
      <c r="G6" s="7">
        <f>VLOOKUP($C6,一覧表!$C$3:$V$121,5,FALSE)</f>
        <v>0</v>
      </c>
      <c r="H6" s="7">
        <f>VLOOKUP($C6,一覧表!$C$3:$V$121,6,FALSE)</f>
        <v>0</v>
      </c>
      <c r="I6" s="7">
        <f>VLOOKUP($C6,一覧表!$C$3:$V$121,7,FALSE)</f>
        <v>60</v>
      </c>
      <c r="J6" s="7" t="str">
        <f>VLOOKUP($C6,一覧表!$C$3:$V$121,8,FALSE)</f>
        <v>ドラッグストア</v>
      </c>
      <c r="K6" s="7" t="str">
        <f>VLOOKUP($C6,一覧表!$C$3:$V$121,9,FALSE)</f>
        <v>R1～R3</v>
      </c>
      <c r="L6" s="15">
        <f>VLOOKUP($C6,一覧表!$C$3:$V$121,10,FALSE)</f>
        <v>5996.38</v>
      </c>
      <c r="M6" s="15">
        <f>VLOOKUP($C6,一覧表!$C$3:$V$121,11,FALSE)</f>
        <v>5936.42</v>
      </c>
      <c r="N6" s="28">
        <f>VLOOKUP($C6,一覧表!$C$3:$V$121,12,FALSE)</f>
        <v>9.9993662843248822E-3</v>
      </c>
      <c r="O6" s="15">
        <f>VLOOKUP($C6,一覧表!$C$3:$V$121,13,FALSE)</f>
        <v>5035.5</v>
      </c>
      <c r="P6" s="28">
        <f>VLOOKUP($C6,一覧表!$C$3:$V$121,14,FALSE)</f>
        <v>0.16024334681924762</v>
      </c>
      <c r="Q6" s="7" t="str">
        <f>VLOOKUP($C6,一覧表!$C$3:$V$121,15,FALSE)</f>
        <v>-</v>
      </c>
      <c r="R6" s="7" t="str">
        <f>VLOOKUP($C6,一覧表!$C$3:$V$121,16,FALSE)</f>
        <v>-</v>
      </c>
      <c r="S6" s="28" t="str">
        <f>VLOOKUP($C6,一覧表!$C$3:$V$121,17,FALSE)</f>
        <v>-</v>
      </c>
      <c r="T6" s="7" t="str">
        <f>VLOOKUP($C6,一覧表!$C$3:$V$121,18,FALSE)</f>
        <v>-</v>
      </c>
      <c r="U6" s="28" t="str">
        <f>VLOOKUP($C6,一覧表!$C$3:$V$121,19,FALSE)</f>
        <v>-</v>
      </c>
      <c r="V6" s="7" t="str">
        <f>VLOOKUP($C6,一覧表!$C$3:$V$121,20,FALSE)</f>
        <v>デマンド監視装置による空調節電</v>
      </c>
      <c r="W6" s="123"/>
      <c r="X6" s="124"/>
    </row>
    <row r="7" spans="1:30" ht="38.25" customHeight="1">
      <c r="A7" s="127" t="s">
        <v>311</v>
      </c>
      <c r="B7" s="6">
        <v>5</v>
      </c>
      <c r="C7" s="34" t="s">
        <v>105</v>
      </c>
      <c r="D7" s="8" t="str">
        <f>VLOOKUP($C7,一覧表!$C$3:$V$121,2,FALSE)</f>
        <v>857-1198</v>
      </c>
      <c r="E7" s="7" t="str">
        <f>VLOOKUP($C7,一覧表!$C$3:$V$121,3,FALSE)</f>
        <v>佐世保市大塔町８－２</v>
      </c>
      <c r="F7" s="7" t="str">
        <f>VLOOKUP($C7,一覧表!$C$3:$V$121,4,FALSE)</f>
        <v>エレナ、ダイソー、ツタヤ、なかよし村</v>
      </c>
      <c r="G7" s="7">
        <f>VLOOKUP($C7,一覧表!$C$3:$V$121,5,FALSE)</f>
        <v>0</v>
      </c>
      <c r="H7" s="7" t="str">
        <f>VLOOKUP($C7,一覧表!$C$3:$V$121,6,FALSE)</f>
        <v>（53店舗）R2.4月時点</v>
      </c>
      <c r="I7" s="7">
        <f>VLOOKUP($C7,一覧表!$C$3:$V$121,7,FALSE)</f>
        <v>56</v>
      </c>
      <c r="J7" s="7" t="str">
        <f>VLOOKUP($C7,一覧表!$C$3:$V$121,8,FALSE)</f>
        <v>食品スーパーや物販小売店舗</v>
      </c>
      <c r="K7" s="7" t="str">
        <f>VLOOKUP($C7,一覧表!$C$3:$V$121,9,FALSE)</f>
        <v>R2～R4</v>
      </c>
      <c r="L7" s="15">
        <f>VLOOKUP($C7,一覧表!$C$3:$V$121,10,FALSE)</f>
        <v>25968</v>
      </c>
      <c r="M7" s="15" t="str">
        <f>VLOOKUP($C7,一覧表!$C$3:$V$121,11,FALSE)</f>
        <v>-</v>
      </c>
      <c r="N7" s="28" t="str">
        <f>VLOOKUP($C7,一覧表!$C$3:$V$121,12,FALSE)</f>
        <v>-</v>
      </c>
      <c r="O7" s="15">
        <f>VLOOKUP($C7,一覧表!$C$3:$V$121,13,FALSE)</f>
        <v>24269</v>
      </c>
      <c r="P7" s="28">
        <f>VLOOKUP($C7,一覧表!$C$3:$V$121,14,FALSE)</f>
        <v>6.5426678989525575E-2</v>
      </c>
      <c r="Q7" s="7">
        <f>VLOOKUP($C7,一覧表!$C$3:$V$121,15,FALSE)</f>
        <v>4.75</v>
      </c>
      <c r="R7" s="7">
        <f>VLOOKUP($C7,一覧表!$C$3:$V$121,16,FALSE)</f>
        <v>4.51</v>
      </c>
      <c r="S7" s="28">
        <f>VLOOKUP($C7,一覧表!$C$3:$V$121,17,FALSE)</f>
        <v>5.0526315789473732E-2</v>
      </c>
      <c r="T7" s="7">
        <f>VLOOKUP($C7,一覧表!$C$3:$V$121,18,FALSE)</f>
        <v>4.4000000000000004</v>
      </c>
      <c r="U7" s="28">
        <f>VLOOKUP($C7,一覧表!$C$3:$V$121,19,FALSE)</f>
        <v>7.3684210526315713E-2</v>
      </c>
      <c r="V7" s="7" t="str">
        <f>VLOOKUP($C7,一覧表!$C$3:$V$121,20,FALSE)</f>
        <v>①社内省エネ管理標準に基づく省エネの取組 ②新店舗や改装店舗への積極的な省エネ設備導入</v>
      </c>
      <c r="W7" s="123"/>
      <c r="X7" s="124"/>
    </row>
    <row r="8" spans="1:30" ht="45" customHeight="1">
      <c r="A8" s="127" t="s">
        <v>311</v>
      </c>
      <c r="B8" s="6">
        <v>6</v>
      </c>
      <c r="C8" s="34" t="s">
        <v>163</v>
      </c>
      <c r="D8" s="8" t="str">
        <f>VLOOKUP($C8,一覧表!$C$3:$V$121,2,FALSE)</f>
        <v>141-8643</v>
      </c>
      <c r="E8" s="7" t="str">
        <f>VLOOKUP($C8,一覧表!$C$3:$V$121,3,FALSE)</f>
        <v>東京都品川区大崎１－１１－２</v>
      </c>
      <c r="F8" s="7" t="str">
        <f>VLOOKUP($C8,一覧表!$C$3:$V$121,4,FALSE)</f>
        <v>ローソン</v>
      </c>
      <c r="G8" s="7">
        <f>VLOOKUP($C8,一覧表!$C$3:$V$121,5,FALSE)</f>
        <v>0</v>
      </c>
      <c r="H8" s="7" t="str">
        <f>VLOOKUP($C8,一覧表!$C$3:$V$121,6,FALSE)</f>
        <v>（116店舗等）</v>
      </c>
      <c r="I8" s="7">
        <f>VLOOKUP($C8,一覧表!$C$3:$V$121,7,FALSE)</f>
        <v>58</v>
      </c>
      <c r="J8" s="7" t="str">
        <f>VLOOKUP($C8,一覧表!$C$3:$V$121,8,FALSE)</f>
        <v>コンビニエンスストア</v>
      </c>
      <c r="K8" s="7" t="str">
        <f>VLOOKUP($C8,一覧表!$C$3:$V$121,9,FALSE)</f>
        <v>R2～R4</v>
      </c>
      <c r="L8" s="15" t="str">
        <f>VLOOKUP($C8,一覧表!$C$3:$V$121,10,FALSE)</f>
        <v>-</v>
      </c>
      <c r="M8" s="15" t="str">
        <f>VLOOKUP($C8,一覧表!$C$3:$V$121,11,FALSE)</f>
        <v>-</v>
      </c>
      <c r="N8" s="28" t="str">
        <f>VLOOKUP($C8,一覧表!$C$3:$V$121,12,FALSE)</f>
        <v>-</v>
      </c>
      <c r="O8" s="15" t="str">
        <f>VLOOKUP($C8,一覧表!$C$3:$V$121,13,FALSE)</f>
        <v>-</v>
      </c>
      <c r="P8" s="28" t="str">
        <f>VLOOKUP($C8,一覧表!$C$3:$V$121,14,FALSE)</f>
        <v>-</v>
      </c>
      <c r="Q8" s="7">
        <f>VLOOKUP($C8,一覧表!$C$3:$V$121,15,FALSE)</f>
        <v>33.4</v>
      </c>
      <c r="R8" s="7">
        <f>VLOOKUP($C8,一覧表!$C$3:$V$121,16,FALSE)</f>
        <v>32.4</v>
      </c>
      <c r="S8" s="28">
        <f>VLOOKUP($C8,一覧表!$C$3:$V$121,17,FALSE)</f>
        <v>2.9940119760479042E-2</v>
      </c>
      <c r="T8" s="7">
        <f>VLOOKUP($C8,一覧表!$C$3:$V$121,18,FALSE)</f>
        <v>30.96</v>
      </c>
      <c r="U8" s="28">
        <f>VLOOKUP($C8,一覧表!$C$3:$V$121,19,FALSE)</f>
        <v>7.3053892215568794E-2</v>
      </c>
      <c r="V8" s="7" t="str">
        <f>VLOOKUP($C8,一覧表!$C$3:$V$121,20,FALSE)</f>
        <v>①既存店では、一定年数を経過した空調機、冷凍機を高効率な機器へ順次入れ替え実施
②新店では、LED照明（店内、看板）、CO2冷媒要冷・冷蔵システムを標準設備導入
③店舗での「省エネ10か条」（フィルター清掃・適正温度管理等）の促進</v>
      </c>
      <c r="W8" s="123"/>
      <c r="X8" s="124"/>
    </row>
    <row r="9" spans="1:30" ht="58.5" customHeight="1">
      <c r="A9" s="127" t="s">
        <v>311</v>
      </c>
      <c r="B9" s="6">
        <v>7</v>
      </c>
      <c r="C9" s="97" t="s">
        <v>121</v>
      </c>
      <c r="D9" s="8" t="str">
        <f>VLOOKUP($C9,一覧表!$C$3:$V$121,2,FALSE)</f>
        <v>812-0013</v>
      </c>
      <c r="E9" s="7" t="str">
        <f>VLOOKUP($C9,一覧表!$C$3:$V$121,3,FALSE)</f>
        <v>福岡県福岡市博多区博多駅東２-１０－１　第１福岡ビルS館４階</v>
      </c>
      <c r="F9" s="7" t="str">
        <f>VLOOKUP($C9,一覧表!$C$3:$V$121,4,FALSE)</f>
        <v>スーパードラッグコスモス</v>
      </c>
      <c r="G9" s="7">
        <f>VLOOKUP($C9,一覧表!$C$3:$V$121,5,FALSE)</f>
        <v>0</v>
      </c>
      <c r="H9" s="7" t="str">
        <f>VLOOKUP($C9,一覧表!$C$3:$V$121,6,FALSE)</f>
        <v>（40店舗）</v>
      </c>
      <c r="I9" s="7">
        <f>VLOOKUP($C9,一覧表!$C$3:$V$121,7,FALSE)</f>
        <v>60</v>
      </c>
      <c r="J9" s="7" t="str">
        <f>VLOOKUP($C9,一覧表!$C$3:$V$121,8,FALSE)</f>
        <v>県内にドラッグストアを44店舗展開</v>
      </c>
      <c r="K9" s="7" t="str">
        <f>VLOOKUP($C9,一覧表!$C$3:$V$121,9,FALSE)</f>
        <v>R2～R4</v>
      </c>
      <c r="L9" s="15" t="str">
        <f>VLOOKUP($C9,一覧表!$C$3:$V$121,10,FALSE)</f>
        <v>-</v>
      </c>
      <c r="M9" s="15" t="str">
        <f>VLOOKUP($C9,一覧表!$C$3:$V$121,11,FALSE)</f>
        <v>-</v>
      </c>
      <c r="N9" s="28" t="str">
        <f>VLOOKUP($C9,一覧表!$C$3:$V$121,12,FALSE)</f>
        <v>-</v>
      </c>
      <c r="O9" s="15" t="str">
        <f>VLOOKUP($C9,一覧表!$C$3:$V$121,13,FALSE)</f>
        <v>-</v>
      </c>
      <c r="P9" s="28" t="str">
        <f>VLOOKUP($C9,一覧表!$C$3:$V$121,14,FALSE)</f>
        <v>-</v>
      </c>
      <c r="Q9" s="7">
        <f>VLOOKUP($C9,一覧表!$C$3:$V$121,15,FALSE)</f>
        <v>8.9999999999999993E-3</v>
      </c>
      <c r="R9" s="7">
        <f>VLOOKUP($C9,一覧表!$C$3:$V$121,16,FALSE)</f>
        <v>8.6999999999999994E-3</v>
      </c>
      <c r="S9" s="28">
        <f>VLOOKUP($C9,一覧表!$C$3:$V$121,17,FALSE)</f>
        <v>3.3333333333333326E-2</v>
      </c>
      <c r="T9" s="7">
        <f>VLOOKUP($C9,一覧表!$C$3:$V$121,18,FALSE)</f>
        <v>6.4000000000000003E-3</v>
      </c>
      <c r="U9" s="28">
        <f>VLOOKUP($C9,一覧表!$C$3:$V$121,19,FALSE)</f>
        <v>0.28888888888888881</v>
      </c>
      <c r="V9" s="7" t="str">
        <f>VLOOKUP($C9,一覧表!$C$3:$V$121,20,FALSE)</f>
        <v>①各店舗における空調・照明についての管理ルールを周知しエネルギー使用量削減　②年数経過店舗及び新規出店店舗への省エネタイプの設備什器切替</v>
      </c>
      <c r="W9" s="123"/>
      <c r="X9" s="124"/>
    </row>
    <row r="10" spans="1:30" ht="46.15" customHeight="1">
      <c r="A10" s="127" t="s">
        <v>311</v>
      </c>
      <c r="B10" s="6">
        <v>8</v>
      </c>
      <c r="C10" s="34" t="s">
        <v>135</v>
      </c>
      <c r="D10" s="8" t="str">
        <f>VLOOKUP($C10,一覧表!$C$3:$V$121,2,FALSE)</f>
        <v>802-0006</v>
      </c>
      <c r="E10" s="7" t="str">
        <f>VLOOKUP($C10,一覧表!$C$3:$V$121,3,FALSE)</f>
        <v>福岡県北九州市小倉北区魚町２－６－１０</v>
      </c>
      <c r="F10" s="7" t="str">
        <f>VLOOKUP($C10,一覧表!$C$3:$V$121,4,FALSE)</f>
        <v>ホームプラザナフコ</v>
      </c>
      <c r="G10" s="7">
        <f>VLOOKUP($C10,一覧表!$C$3:$V$121,5,FALSE)</f>
        <v>0</v>
      </c>
      <c r="H10" s="7" t="str">
        <f>VLOOKUP($C10,一覧表!$C$3:$V$121,6,FALSE)</f>
        <v>（25店舗）</v>
      </c>
      <c r="I10" s="7">
        <f>VLOOKUP($C10,一覧表!$C$3:$V$121,7,FALSE)</f>
        <v>60</v>
      </c>
      <c r="J10" s="7" t="str">
        <f>VLOOKUP($C10,一覧表!$C$3:$V$121,8,FALSE)</f>
        <v>ホームセンター、家具小売店舗として県内に27店舗展開中</v>
      </c>
      <c r="K10" s="7" t="str">
        <f>VLOOKUP($C10,一覧表!$C$3:$V$121,9,FALSE)</f>
        <v>H30～R3</v>
      </c>
      <c r="L10" s="15">
        <f>VLOOKUP($C10,一覧表!$C$3:$V$121,10,FALSE)</f>
        <v>4302</v>
      </c>
      <c r="M10" s="15">
        <f>VLOOKUP($C10,一覧表!$C$3:$V$121,11,FALSE)</f>
        <v>4732</v>
      </c>
      <c r="N10" s="28">
        <f>VLOOKUP($C10,一覧表!$C$3:$V$121,12,FALSE)</f>
        <v>-9.9953509995351006E-2</v>
      </c>
      <c r="O10" s="15">
        <f>VLOOKUP($C10,一覧表!$C$3:$V$121,13,FALSE)</f>
        <v>3539</v>
      </c>
      <c r="P10" s="28">
        <f>VLOOKUP($C10,一覧表!$C$3:$V$121,14,FALSE)</f>
        <v>0.17735936773593677</v>
      </c>
      <c r="Q10" s="7">
        <f>VLOOKUP($C10,一覧表!$C$3:$V$121,15,FALSE)</f>
        <v>172</v>
      </c>
      <c r="R10" s="7">
        <f>VLOOKUP($C10,一覧表!$C$3:$V$121,16,FALSE)</f>
        <v>169</v>
      </c>
      <c r="S10" s="28">
        <f>VLOOKUP($C10,一覧表!$C$3:$V$121,17,FALSE)</f>
        <v>1.7441860465116279E-2</v>
      </c>
      <c r="T10" s="7">
        <f>VLOOKUP($C10,一覧表!$C$3:$V$121,18,FALSE)</f>
        <v>131</v>
      </c>
      <c r="U10" s="28">
        <f>VLOOKUP($C10,一覧表!$C$3:$V$121,19,FALSE)</f>
        <v>0.23837209302325582</v>
      </c>
      <c r="V10" s="7" t="str">
        <f>VLOOKUP($C10,一覧表!$C$3:$V$121,20,FALSE)</f>
        <v>【照明設備】既設照明器具をLED照明に交換
【空調設備】電気量削減のデマンドコントローラーの導入、旧型空調機を省エネタイプの空調機に変更</v>
      </c>
      <c r="W10" s="123"/>
      <c r="X10" s="124"/>
    </row>
    <row r="11" spans="1:30" ht="47.45" customHeight="1">
      <c r="A11" s="5"/>
      <c r="B11" s="6">
        <v>9</v>
      </c>
      <c r="C11" s="103" t="s">
        <v>80</v>
      </c>
      <c r="D11" s="8" t="str">
        <f>VLOOKUP($C11,一覧表!$C$3:$V$121,2,FALSE)</f>
        <v>812-0016</v>
      </c>
      <c r="E11" s="7" t="str">
        <f>VLOOKUP($C11,一覧表!$C$3:$V$121,3,FALSE)</f>
        <v>福岡県福岡市博多区博多駅南２－９－１１</v>
      </c>
      <c r="F11" s="7" t="str">
        <f>VLOOKUP($C11,一覧表!$C$3:$V$121,4,FALSE)</f>
        <v>イオンショッピングセンター、ホームワイド</v>
      </c>
      <c r="G11" s="7">
        <f>VLOOKUP($C11,一覧表!$C$3:$V$121,5,FALSE)</f>
        <v>0</v>
      </c>
      <c r="H11" s="7" t="str">
        <f>VLOOKUP($C11,一覧表!$C$3:$V$121,6,FALSE)</f>
        <v>（合計10店舗）</v>
      </c>
      <c r="I11" s="7">
        <f>VLOOKUP($C11,一覧表!$C$3:$V$121,7,FALSE)</f>
        <v>56</v>
      </c>
      <c r="J11" s="7" t="str">
        <f>VLOOKUP($C11,一覧表!$C$3:$V$121,8,FALSE)</f>
        <v>イオンショッピングセンター、ホームワイドの店舗運営</v>
      </c>
      <c r="K11" s="7" t="str">
        <f>VLOOKUP($C11,一覧表!$C$3:$V$121,9,FALSE)</f>
        <v>R3～R6</v>
      </c>
      <c r="L11" s="15">
        <f>VLOOKUP($C11,一覧表!$C$3:$V$121,10,FALSE)</f>
        <v>23830</v>
      </c>
      <c r="M11" s="15">
        <f>VLOOKUP($C11,一覧表!$C$3:$V$121,11,FALSE)</f>
        <v>17490</v>
      </c>
      <c r="N11" s="28">
        <f>VLOOKUP($C11,一覧表!$C$3:$V$121,12,FALSE)</f>
        <v>0.26605119597146454</v>
      </c>
      <c r="O11" s="15">
        <f>VLOOKUP($C11,一覧表!$C$3:$V$121,13,FALSE)</f>
        <v>23991.5</v>
      </c>
      <c r="P11" s="28">
        <f>VLOOKUP($C11,一覧表!$C$3:$V$121,14,FALSE)</f>
        <v>-6.7771716323961392E-3</v>
      </c>
      <c r="Q11" s="7" t="str">
        <f>VLOOKUP($C11,一覧表!$C$3:$V$121,15,FALSE)</f>
        <v>-</v>
      </c>
      <c r="R11" s="7" t="str">
        <f>VLOOKUP($C11,一覧表!$C$3:$V$121,16,FALSE)</f>
        <v>-</v>
      </c>
      <c r="S11" s="28" t="str">
        <f>VLOOKUP($C11,一覧表!$C$3:$V$121,17,FALSE)</f>
        <v>-</v>
      </c>
      <c r="T11" s="7" t="str">
        <f>VLOOKUP($C11,一覧表!$C$3:$V$121,18,FALSE)</f>
        <v>-</v>
      </c>
      <c r="U11" s="28" t="str">
        <f>VLOOKUP($C11,一覧表!$C$3:$V$121,19,FALSE)</f>
        <v>-</v>
      </c>
      <c r="V11" s="7" t="str">
        <f>VLOOKUP($C11,一覧表!$C$3:$V$121,20,FALSE)</f>
        <v>①機器運転状況の適正化（チェックリストを用いた運用実施）　②省エネ機器への更新（冷蔵ケース、冷凍機）　③冷蔵ケースの棚下照明ＬＥＤ化</v>
      </c>
      <c r="W11" s="123"/>
      <c r="X11" s="124"/>
    </row>
    <row r="12" spans="1:30" ht="66" customHeight="1">
      <c r="A12" s="5"/>
      <c r="B12" s="6">
        <v>10</v>
      </c>
      <c r="C12" s="103" t="s">
        <v>98</v>
      </c>
      <c r="D12" s="8" t="str">
        <f>VLOOKUP($C12,一覧表!$C$3:$V$121,2,FALSE)</f>
        <v>732-8555</v>
      </c>
      <c r="E12" s="7" t="str">
        <f>VLOOKUP($C12,一覧表!$C$3:$V$121,3,FALSE)</f>
        <v>広島県広島市東区二葉の里３－３－１</v>
      </c>
      <c r="F12" s="7" t="str">
        <f>VLOOKUP($C12,一覧表!$C$3:$V$121,4,FALSE)</f>
        <v>夢彩都</v>
      </c>
      <c r="G12" s="7" t="str">
        <f>VLOOKUP($C12,一覧表!$C$3:$V$121,5,FALSE)</f>
        <v>850-0035</v>
      </c>
      <c r="H12" s="7" t="str">
        <f>VLOOKUP($C12,一覧表!$C$3:$V$121,6,FALSE)</f>
        <v>長崎市元船町１０－１</v>
      </c>
      <c r="I12" s="7">
        <f>VLOOKUP($C12,一覧表!$C$3:$V$121,7,FALSE)</f>
        <v>56</v>
      </c>
      <c r="J12" s="7" t="str">
        <f>VLOOKUP($C12,一覧表!$C$3:$V$121,8,FALSE)</f>
        <v>綜合小売業として県内に２店舗を展開</v>
      </c>
      <c r="K12" s="7" t="str">
        <f>VLOOKUP($C12,一覧表!$C$3:$V$121,9,FALSE)</f>
        <v>R2～R4</v>
      </c>
      <c r="L12" s="15">
        <f>VLOOKUP($C12,一覧表!$C$3:$V$121,10,FALSE)</f>
        <v>3351</v>
      </c>
      <c r="M12" s="15">
        <f>VLOOKUP($C12,一覧表!$C$3:$V$121,11,FALSE)</f>
        <v>3250</v>
      </c>
      <c r="N12" s="28">
        <f>VLOOKUP($C12,一覧表!$C$3:$V$121,12,FALSE)</f>
        <v>3.0140256639809012E-2</v>
      </c>
      <c r="O12" s="15">
        <f>VLOOKUP($C12,一覧表!$C$3:$V$121,13,FALSE)</f>
        <v>3948</v>
      </c>
      <c r="P12" s="28">
        <f>VLOOKUP($C12,一覧表!$C$3:$V$121,14,FALSE)</f>
        <v>-0.17815577439570277</v>
      </c>
      <c r="Q12" s="7" t="str">
        <f>VLOOKUP($C12,一覧表!$C$3:$V$121,15,FALSE)</f>
        <v>-</v>
      </c>
      <c r="R12" s="7" t="str">
        <f>VLOOKUP($C12,一覧表!$C$3:$V$121,16,FALSE)</f>
        <v>-</v>
      </c>
      <c r="S12" s="28" t="str">
        <f>VLOOKUP($C12,一覧表!$C$3:$V$121,17,FALSE)</f>
        <v>-</v>
      </c>
      <c r="T12" s="7" t="str">
        <f>VLOOKUP($C12,一覧表!$C$3:$V$121,18,FALSE)</f>
        <v>-</v>
      </c>
      <c r="U12" s="28" t="str">
        <f>VLOOKUP($C12,一覧表!$C$3:$V$121,19,FALSE)</f>
        <v>-</v>
      </c>
      <c r="V12" s="7" t="str">
        <f>VLOOKUP($C12,一覧表!$C$3:$V$121,20,FALSE)</f>
        <v>①食品冷凍機の更新　②老朽化した空調機の更新　③誘導灯更新（ＬＥＤ化）　</v>
      </c>
      <c r="W12" s="123"/>
      <c r="X12" s="124"/>
    </row>
    <row r="13" spans="1:30" ht="35.25" customHeight="1">
      <c r="A13" s="5"/>
      <c r="B13" s="6">
        <v>11</v>
      </c>
      <c r="C13" s="103" t="s">
        <v>624</v>
      </c>
      <c r="D13" s="8" t="str">
        <f>VLOOKUP($C13,一覧表!$C$3:$V$121,2,FALSE)</f>
        <v>850-0992</v>
      </c>
      <c r="E13" s="7" t="str">
        <f>VLOOKUP($C13,一覧表!$C$3:$V$121,3,FALSE)</f>
        <v>長崎市江川町２３２</v>
      </c>
      <c r="F13" s="7" t="str">
        <f>VLOOKUP($C13,一覧表!$C$3:$V$121,4,FALSE)</f>
        <v>ジョイフルサン</v>
      </c>
      <c r="G13" s="7">
        <f>VLOOKUP($C13,一覧表!$C$3:$V$121,5,FALSE)</f>
        <v>0</v>
      </c>
      <c r="H13" s="7" t="str">
        <f>VLOOKUP($C13,一覧表!$C$3:$V$121,6,FALSE)</f>
        <v>（１４店舗）</v>
      </c>
      <c r="I13" s="7">
        <f>VLOOKUP($C13,一覧表!$C$3:$V$121,7,FALSE)</f>
        <v>56</v>
      </c>
      <c r="J13" s="7" t="str">
        <f>VLOOKUP($C13,一覧表!$C$3:$V$121,8,FALSE)</f>
        <v>食品・日用品スーパーとして長崎市内に１４店舗を展開</v>
      </c>
      <c r="K13" s="7" t="str">
        <f>VLOOKUP($C13,一覧表!$C$3:$V$121,9,FALSE)</f>
        <v>R3～R5</v>
      </c>
      <c r="L13" s="15">
        <f>VLOOKUP($C13,一覧表!$C$3:$V$121,10,FALSE)</f>
        <v>3831</v>
      </c>
      <c r="M13" s="15">
        <f>VLOOKUP($C13,一覧表!$C$3:$V$121,11,FALSE)</f>
        <v>3716</v>
      </c>
      <c r="N13" s="28">
        <f>VLOOKUP($C13,一覧表!$C$3:$V$121,12,FALSE)</f>
        <v>3.001827199164709E-2</v>
      </c>
      <c r="O13" s="15">
        <f>VLOOKUP($C13,一覧表!$C$3:$V$121,13,FALSE)</f>
        <v>3908</v>
      </c>
      <c r="P13" s="28">
        <f>VLOOKUP($C13,一覧表!$C$3:$V$121,14,FALSE)</f>
        <v>-2.0099190811798485E-2</v>
      </c>
      <c r="Q13" s="7">
        <f>VLOOKUP($C13,一覧表!$C$3:$V$121,15,FALSE)</f>
        <v>348</v>
      </c>
      <c r="R13" s="7">
        <f>VLOOKUP($C13,一覧表!$C$3:$V$121,16,FALSE)</f>
        <v>338</v>
      </c>
      <c r="S13" s="28">
        <f>VLOOKUP($C13,一覧表!$C$3:$V$121,17,FALSE)</f>
        <v>2.8735632183908046E-2</v>
      </c>
      <c r="T13" s="7">
        <f>VLOOKUP($C13,一覧表!$C$3:$V$121,18,FALSE)</f>
        <v>355</v>
      </c>
      <c r="U13" s="28">
        <f>VLOOKUP($C13,一覧表!$C$3:$V$121,19,FALSE)</f>
        <v>-2.0114942528735632E-2</v>
      </c>
      <c r="V13" s="7" t="str">
        <f>VLOOKUP($C13,一覧表!$C$3:$V$121,20,FALSE)</f>
        <v>ショーケース用照明を蛍光灯からＬＥＤに交換</v>
      </c>
      <c r="W13" s="123"/>
      <c r="X13" s="124"/>
    </row>
    <row r="14" spans="1:30" ht="56.45" customHeight="1">
      <c r="A14" s="5"/>
      <c r="B14" s="6">
        <v>12</v>
      </c>
      <c r="C14" s="103" t="s">
        <v>159</v>
      </c>
      <c r="D14" s="8" t="str">
        <f>VLOOKUP($C14,一覧表!$C$3:$V$121,2,FALSE)</f>
        <v>816-8567</v>
      </c>
      <c r="E14" s="7" t="str">
        <f>VLOOKUP($C14,一覧表!$C$3:$V$121,3,FALSE)</f>
        <v>福岡県大野城市山田５－３－１</v>
      </c>
      <c r="F14" s="7" t="str">
        <f>VLOOKUP($C14,一覧表!$C$3:$V$121,4,FALSE)</f>
        <v>マルキョウ</v>
      </c>
      <c r="G14" s="7">
        <f>VLOOKUP($C14,一覧表!$C$3:$V$121,5,FALSE)</f>
        <v>0</v>
      </c>
      <c r="H14" s="7" t="str">
        <f>VLOOKUP($C14,一覧表!$C$3:$V$121,6,FALSE)</f>
        <v>（１６店舗）</v>
      </c>
      <c r="I14" s="7">
        <f>VLOOKUP($C14,一覧表!$C$3:$V$121,7,FALSE)</f>
        <v>56</v>
      </c>
      <c r="J14" s="7" t="str">
        <f>VLOOKUP($C14,一覧表!$C$3:$V$121,8,FALSE)</f>
        <v>スーパーマーケットとして県内１６店舗を展開中</v>
      </c>
      <c r="K14" s="7" t="str">
        <f>VLOOKUP($C14,一覧表!$C$3:$V$121,9,FALSE)</f>
        <v>R2～R4</v>
      </c>
      <c r="L14" s="15">
        <f>VLOOKUP($C14,一覧表!$C$3:$V$121,10,FALSE)</f>
        <v>3479.3</v>
      </c>
      <c r="M14" s="15">
        <f>VLOOKUP($C14,一覧表!$C$3:$V$121,11,FALSE)</f>
        <v>3269.1</v>
      </c>
      <c r="N14" s="28">
        <f>VLOOKUP($C14,一覧表!$C$3:$V$121,12,FALSE)</f>
        <v>6.0414451182709238E-2</v>
      </c>
      <c r="O14" s="15">
        <f>VLOOKUP($C14,一覧表!$C$3:$V$121,13,FALSE)</f>
        <v>3783.7</v>
      </c>
      <c r="P14" s="28">
        <f>VLOOKUP($C14,一覧表!$C$3:$V$121,14,FALSE)</f>
        <v>-8.7488862702267592E-2</v>
      </c>
      <c r="Q14" s="7" t="str">
        <f>VLOOKUP($C14,一覧表!$C$3:$V$121,15,FALSE)</f>
        <v>-</v>
      </c>
      <c r="R14" s="7" t="str">
        <f>VLOOKUP($C14,一覧表!$C$3:$V$121,16,FALSE)</f>
        <v>-</v>
      </c>
      <c r="S14" s="28" t="str">
        <f>VLOOKUP($C14,一覧表!$C$3:$V$121,17,FALSE)</f>
        <v>-</v>
      </c>
      <c r="T14" s="7" t="str">
        <f>VLOOKUP($C14,一覧表!$C$3:$V$121,18,FALSE)</f>
        <v>-</v>
      </c>
      <c r="U14" s="28" t="str">
        <f>VLOOKUP($C14,一覧表!$C$3:$V$121,19,FALSE)</f>
        <v>-</v>
      </c>
      <c r="V14" s="19" t="str">
        <f>VLOOKUP($C14,一覧表!$C$3:$V$121,20,FALSE)</f>
        <v>マルキョウ</v>
      </c>
      <c r="W14" s="123"/>
      <c r="X14" s="124"/>
    </row>
    <row r="15" spans="1:30" ht="48.6" customHeight="1">
      <c r="A15" s="5"/>
      <c r="B15" s="6">
        <v>13</v>
      </c>
      <c r="C15" s="103" t="s">
        <v>129</v>
      </c>
      <c r="D15" s="8" t="str">
        <f>VLOOKUP($C15,一覧表!$C$3:$V$121,2,FALSE)</f>
        <v>102-8455</v>
      </c>
      <c r="E15" s="7" t="str">
        <f>VLOOKUP($C15,一覧表!$C$3:$V$121,3,FALSE)</f>
        <v>東京都千代田区二番町８－８</v>
      </c>
      <c r="F15" s="7" t="str">
        <f>VLOOKUP($C15,一覧表!$C$3:$V$121,4,FALSE)</f>
        <v>セブンイレブン</v>
      </c>
      <c r="G15" s="7">
        <f>VLOOKUP($C15,一覧表!$C$3:$V$121,5,FALSE)</f>
        <v>0</v>
      </c>
      <c r="H15" s="7" t="str">
        <f>VLOOKUP($C15,一覧表!$C$3:$V$121,6,FALSE)</f>
        <v>（202店舗、１本部事務所）</v>
      </c>
      <c r="I15" s="7">
        <f>VLOOKUP($C15,一覧表!$C$3:$V$121,7,FALSE)</f>
        <v>58</v>
      </c>
      <c r="J15" s="7" t="str">
        <f>VLOOKUP($C15,一覧表!$C$3:$V$121,8,FALSE)</f>
        <v>コンビニエンスストア事業の展開</v>
      </c>
      <c r="K15" s="7" t="str">
        <f>VLOOKUP($C15,一覧表!$C$3:$V$121,9,FALSE)</f>
        <v>R2～R4</v>
      </c>
      <c r="L15" s="15">
        <f>VLOOKUP($C15,一覧表!$C$3:$V$121,10,FALSE)</f>
        <v>9307.1</v>
      </c>
      <c r="M15" s="15">
        <f>VLOOKUP($C15,一覧表!$C$3:$V$121,11,FALSE)</f>
        <v>9027.9</v>
      </c>
      <c r="N15" s="28">
        <f>VLOOKUP($C15,一覧表!$C$3:$V$121,12,FALSE)</f>
        <v>2.9998603216899004E-2</v>
      </c>
      <c r="O15" s="15">
        <f>VLOOKUP($C15,一覧表!$C$3:$V$121,13,FALSE)</f>
        <v>10663.2</v>
      </c>
      <c r="P15" s="28">
        <f>VLOOKUP($C15,一覧表!$C$3:$V$121,14,FALSE)</f>
        <v>-0.1457059664127387</v>
      </c>
      <c r="Q15" s="7" t="str">
        <f>VLOOKUP($C15,一覧表!$C$3:$V$121,15,FALSE)</f>
        <v>-</v>
      </c>
      <c r="R15" s="7" t="str">
        <f>VLOOKUP($C15,一覧表!$C$3:$V$121,16,FALSE)</f>
        <v>-</v>
      </c>
      <c r="S15" s="28" t="str">
        <f>VLOOKUP($C15,一覧表!$C$3:$V$121,17,FALSE)</f>
        <v>-</v>
      </c>
      <c r="T15" s="7" t="str">
        <f>VLOOKUP($C15,一覧表!$C$3:$V$121,18,FALSE)</f>
        <v>-</v>
      </c>
      <c r="U15" s="28" t="str">
        <f>VLOOKUP($C15,一覧表!$C$3:$V$121,19,FALSE)</f>
        <v>-</v>
      </c>
      <c r="V15" s="7" t="str">
        <f>VLOOKUP($C15,一覧表!$C$3:$V$121,20,FALSE)</f>
        <v>①店舗への省エネ活動の啓蒙（省エネ動画配信）　②最新の省エネ性能が高い設備に更新（対象店舗のみ）LED照明9店舗、IHフライヤー更新20店舗、冷設設備更新41店舗、太陽光パネルを設置（R4年3月末現在125店舗）</v>
      </c>
      <c r="W15" s="123"/>
      <c r="X15" s="124"/>
    </row>
    <row r="16" spans="1:30" ht="54" customHeight="1">
      <c r="A16" s="5"/>
      <c r="B16" s="6">
        <v>14</v>
      </c>
      <c r="C16" s="103" t="s">
        <v>301</v>
      </c>
      <c r="D16" s="8" t="str">
        <f>VLOOKUP($C16,一覧表!$C$3:$V$121,2,FALSE)</f>
        <v>101-8585</v>
      </c>
      <c r="E16" s="7" t="str">
        <f>VLOOKUP($C16,一覧表!$C$3:$V$121,3,FALSE)</f>
        <v>東京都千代田区岩本町３－１０－１</v>
      </c>
      <c r="F16" s="7">
        <f>VLOOKUP($C16,一覧表!$C$3:$V$121,4,FALSE)</f>
        <v>0</v>
      </c>
      <c r="G16" s="7">
        <f>VLOOKUP($C16,一覧表!$C$3:$V$121,5,FALSE)</f>
        <v>0</v>
      </c>
      <c r="H16" s="7" t="str">
        <f>VLOOKUP($C16,一覧表!$C$3:$V$121,6,FALSE)</f>
        <v>（51店舗、１営業所、ストアベーカリー１店舗）</v>
      </c>
      <c r="I16" s="7">
        <f>VLOOKUP($C16,一覧表!$C$3:$V$121,7,FALSE)</f>
        <v>58</v>
      </c>
      <c r="J16" s="7" t="str">
        <f>VLOOKUP($C16,一覧表!$C$3:$V$121,8,FALSE)</f>
        <v>コンビニエンスストア等</v>
      </c>
      <c r="K16" s="7" t="str">
        <f>VLOOKUP($C16,一覧表!$C$3:$V$121,9,FALSE)</f>
        <v>R2～R4</v>
      </c>
      <c r="L16" s="15">
        <f>VLOOKUP($C16,一覧表!$C$3:$V$121,10,FALSE)</f>
        <v>2563</v>
      </c>
      <c r="M16" s="15">
        <f>VLOOKUP($C16,一覧表!$C$3:$V$121,11,FALSE)</f>
        <v>2563</v>
      </c>
      <c r="N16" s="28">
        <f>VLOOKUP($C16,一覧表!$C$3:$V$121,12,FALSE)</f>
        <v>0</v>
      </c>
      <c r="O16" s="15">
        <f>VLOOKUP($C16,一覧表!$C$3:$V$121,13,FALSE)</f>
        <v>2640</v>
      </c>
      <c r="P16" s="28">
        <f>VLOOKUP($C16,一覧表!$C$3:$V$121,14,FALSE)</f>
        <v>-3.0042918454935622E-2</v>
      </c>
      <c r="Q16" s="7">
        <f>VLOOKUP($C16,一覧表!$C$3:$V$121,15,FALSE)</f>
        <v>3.95E-2</v>
      </c>
      <c r="R16" s="7">
        <f>VLOOKUP($C16,一覧表!$C$3:$V$121,16,FALSE)</f>
        <v>3.8300000000000001E-2</v>
      </c>
      <c r="S16" s="28">
        <f>VLOOKUP($C16,一覧表!$C$3:$V$121,17,FALSE)</f>
        <v>3.037974683544303E-2</v>
      </c>
      <c r="T16" s="7">
        <f>VLOOKUP($C16,一覧表!$C$3:$V$121,18,FALSE)</f>
        <v>4.4299999999999999E-2</v>
      </c>
      <c r="U16" s="28">
        <f>VLOOKUP($C16,一覧表!$C$3:$V$121,19,FALSE)</f>
        <v>-0.12151898734177212</v>
      </c>
      <c r="V16" s="19" t="str">
        <f>VLOOKUP($C16,一覧表!$C$3:$V$121,20,FALSE)</f>
        <v>山崎製パン</v>
      </c>
      <c r="W16" s="123"/>
      <c r="X16" s="124"/>
    </row>
    <row r="17" spans="1:24" ht="45" customHeight="1">
      <c r="A17" s="5"/>
      <c r="B17" s="6">
        <v>15</v>
      </c>
      <c r="C17" s="103" t="s">
        <v>872</v>
      </c>
      <c r="D17" s="8" t="str">
        <f>VLOOKUP($C17,一覧表!$C$3:$V$121,2,FALSE)</f>
        <v>850-0841</v>
      </c>
      <c r="E17" s="7" t="str">
        <f>VLOOKUP($C17,一覧表!$C$3:$V$121,3,FALSE)</f>
        <v>群馬県高崎市栄町１－１</v>
      </c>
      <c r="F17" s="7" t="str">
        <f>VLOOKUP($C17,一覧表!$C$3:$V$121,4,FALSE)</f>
        <v>十八親和銀行</v>
      </c>
      <c r="G17" s="7">
        <f>VLOOKUP($C17,一覧表!$C$3:$V$121,5,FALSE)</f>
        <v>0</v>
      </c>
      <c r="H17" s="7">
        <f>VLOOKUP($C17,一覧表!$C$3:$V$121,6,FALSE)</f>
        <v>0</v>
      </c>
      <c r="I17" s="7">
        <f>VLOOKUP($C17,一覧表!$C$3:$V$121,7,FALSE)</f>
        <v>59</v>
      </c>
      <c r="J17" s="7" t="str">
        <f>VLOOKUP($C17,一覧表!$C$3:$V$121,8,FALSE)</f>
        <v>家電小売業</v>
      </c>
      <c r="K17" s="7" t="str">
        <f>VLOOKUP($C17,一覧表!$C$3:$V$121,9,FALSE)</f>
        <v>R3～R5</v>
      </c>
      <c r="L17" s="15">
        <f>VLOOKUP($C17,一覧表!$C$3:$V$121,10,FALSE)</f>
        <v>3100</v>
      </c>
      <c r="M17" s="15">
        <f>VLOOKUP($C17,一覧表!$C$3:$V$121,11,FALSE)</f>
        <v>3007</v>
      </c>
      <c r="N17" s="28">
        <f>VLOOKUP($C17,一覧表!$C$3:$V$121,12,FALSE)</f>
        <v>0.03</v>
      </c>
      <c r="O17" s="15">
        <f>VLOOKUP($C17,一覧表!$C$3:$V$121,13,FALSE)</f>
        <v>3091</v>
      </c>
      <c r="P17" s="28">
        <f>VLOOKUP($C17,一覧表!$C$3:$V$121,14,FALSE)</f>
        <v>2.9032258064516131E-3</v>
      </c>
      <c r="Q17" s="7">
        <f>VLOOKUP($C17,一覧表!$C$3:$V$121,15,FALSE)</f>
        <v>4.9299999999999997E-2</v>
      </c>
      <c r="R17" s="7">
        <f>VLOOKUP($C17,一覧表!$C$3:$V$121,16,FALSE)</f>
        <v>4.7820000000000001E-2</v>
      </c>
      <c r="S17" s="28">
        <f>VLOOKUP($C17,一覧表!$C$3:$V$121,17,FALSE)</f>
        <v>3.0020283975659135E-2</v>
      </c>
      <c r="T17" s="7">
        <f>VLOOKUP($C17,一覧表!$C$3:$V$121,18,FALSE)</f>
        <v>4.9149999999999999E-2</v>
      </c>
      <c r="U17" s="28">
        <f>VLOOKUP($C17,一覧表!$C$3:$V$121,19,FALSE)</f>
        <v>3.042596348884328E-3</v>
      </c>
      <c r="V17" s="7" t="str">
        <f>VLOOKUP($C17,一覧表!$C$3:$V$121,20,FALSE)</f>
        <v>①LEDへの照明交換　②営業時間外の節電　など</v>
      </c>
      <c r="W17" s="123"/>
      <c r="X17" s="124"/>
    </row>
    <row r="18" spans="1:24" ht="35.25" customHeight="1">
      <c r="A18" s="5"/>
      <c r="B18" s="213" t="s">
        <v>310</v>
      </c>
      <c r="C18" s="213"/>
      <c r="D18" s="213"/>
      <c r="E18" s="213"/>
      <c r="F18" s="213"/>
      <c r="G18" s="213"/>
      <c r="H18" s="213"/>
      <c r="I18" s="213"/>
      <c r="J18" s="213"/>
      <c r="K18" s="26"/>
      <c r="L18" s="136">
        <f>SUM(L3:L17)</f>
        <v>105683.98000000001</v>
      </c>
      <c r="M18" s="136">
        <f>SUM(M3:M17)</f>
        <v>72273.42</v>
      </c>
      <c r="N18" s="136">
        <f>SUM(N3:N17)</f>
        <v>0.46837576369720979</v>
      </c>
      <c r="O18" s="136">
        <f>SUM(O3:O17)</f>
        <v>101286.5</v>
      </c>
      <c r="P18" s="136">
        <f>SUM(P3:P17)</f>
        <v>0.50096523213654509</v>
      </c>
      <c r="Q18" s="24"/>
      <c r="R18" s="24"/>
      <c r="S18" s="20"/>
      <c r="T18" s="27"/>
      <c r="U18" s="28"/>
      <c r="V18" s="7"/>
    </row>
    <row r="19" spans="1:24" ht="50.25" customHeight="1">
      <c r="A19" s="5"/>
    </row>
    <row r="20" spans="1:24" ht="35.25" customHeight="1">
      <c r="A20" s="5"/>
    </row>
    <row r="21" spans="1:24" ht="36.75" customHeight="1">
      <c r="A21" s="5"/>
      <c r="T21" s="32"/>
    </row>
    <row r="22" spans="1:24" ht="35.25" customHeight="1">
      <c r="A22" s="5"/>
      <c r="T22" s="32"/>
    </row>
    <row r="23" spans="1:24" ht="35.25" customHeight="1">
      <c r="A23" s="5"/>
    </row>
    <row r="24" spans="1:24" ht="35.25" customHeight="1">
      <c r="A24" s="5"/>
    </row>
    <row r="25" spans="1:24" ht="35.25" customHeight="1">
      <c r="A25" s="5"/>
    </row>
    <row r="26" spans="1:24">
      <c r="A26" s="5"/>
    </row>
    <row r="27" spans="1:24" ht="23.25" customHeight="1">
      <c r="A27" s="5"/>
    </row>
    <row r="28" spans="1:24" s="14" customFormat="1">
      <c r="A28" s="5"/>
      <c r="B28" s="29"/>
      <c r="C28" s="30"/>
      <c r="D28" s="1"/>
      <c r="E28" s="30"/>
      <c r="F28"/>
      <c r="G28"/>
      <c r="H28"/>
      <c r="I28"/>
      <c r="J28" s="31"/>
      <c r="K28"/>
      <c r="L28"/>
      <c r="M28"/>
      <c r="N28"/>
      <c r="O28"/>
      <c r="P28"/>
      <c r="Q28"/>
      <c r="R28"/>
      <c r="S28" s="32"/>
      <c r="T28"/>
      <c r="U28"/>
      <c r="V28" s="30"/>
    </row>
    <row r="29" spans="1:24" ht="21" customHeight="1">
      <c r="A29" s="5"/>
    </row>
    <row r="30" spans="1:24" ht="58.5" customHeight="1">
      <c r="A30" s="5"/>
    </row>
    <row r="31" spans="1:24" ht="41.25" customHeight="1">
      <c r="A31" s="5"/>
    </row>
    <row r="32" spans="1:24" ht="36.75" customHeight="1">
      <c r="A32" s="5"/>
    </row>
    <row r="33" spans="1:30" ht="33" customHeight="1">
      <c r="A33" s="5"/>
    </row>
    <row r="34" spans="1:30" ht="41.25" customHeight="1">
      <c r="A34" s="5"/>
    </row>
    <row r="35" spans="1:30" ht="27.75" customHeight="1">
      <c r="A35" s="5"/>
    </row>
    <row r="36" spans="1:30" ht="41.25" customHeight="1">
      <c r="A36" s="5"/>
    </row>
    <row r="37" spans="1:30">
      <c r="A37" s="5"/>
    </row>
    <row r="38" spans="1:30" ht="39" customHeight="1">
      <c r="A38" s="5"/>
    </row>
    <row r="39" spans="1:30" ht="39" customHeight="1">
      <c r="A39" s="5"/>
      <c r="W39" s="14"/>
      <c r="X39" s="14"/>
      <c r="Y39" s="14"/>
      <c r="Z39" s="14"/>
      <c r="AA39" s="14"/>
      <c r="AB39" s="14"/>
      <c r="AC39" s="14"/>
      <c r="AD39" s="14"/>
    </row>
    <row r="40" spans="1:30" ht="48.75" customHeight="1">
      <c r="A40" s="5"/>
    </row>
    <row r="41" spans="1:30" ht="50.25" customHeight="1">
      <c r="A41" s="5"/>
    </row>
    <row r="42" spans="1:30" ht="34.5" customHeight="1">
      <c r="A42" s="5"/>
    </row>
    <row r="43" spans="1:30" ht="36.75" customHeight="1">
      <c r="A43" s="5"/>
    </row>
    <row r="44" spans="1:30" ht="36.75" customHeight="1">
      <c r="A44" s="5"/>
    </row>
    <row r="45" spans="1:30">
      <c r="A45" s="5"/>
      <c r="W45" s="14"/>
      <c r="X45" s="14"/>
      <c r="Y45" s="14"/>
      <c r="Z45" s="14"/>
      <c r="AA45" s="14"/>
      <c r="AB45" s="14"/>
      <c r="AC45" s="14"/>
      <c r="AD45" s="14"/>
    </row>
    <row r="46" spans="1:30" ht="30.75" customHeight="1">
      <c r="A46" s="5"/>
    </row>
    <row r="47" spans="1:30" s="14" customFormat="1" ht="23.25" customHeight="1">
      <c r="A47" s="18"/>
      <c r="B47" s="29"/>
      <c r="C47" s="30"/>
      <c r="D47" s="1"/>
      <c r="E47" s="30"/>
      <c r="F47"/>
      <c r="G47"/>
      <c r="H47"/>
      <c r="I47"/>
      <c r="J47" s="31"/>
      <c r="K47"/>
      <c r="L47"/>
      <c r="M47"/>
      <c r="N47"/>
      <c r="O47"/>
      <c r="P47"/>
      <c r="Q47"/>
      <c r="R47"/>
      <c r="S47" s="32"/>
      <c r="T47"/>
      <c r="U47"/>
      <c r="V47" s="30"/>
    </row>
    <row r="48" spans="1:30">
      <c r="A48" s="5"/>
    </row>
    <row r="49" spans="1:30" ht="41.25" customHeight="1">
      <c r="A49" s="5"/>
      <c r="W49" s="14"/>
      <c r="X49" s="14"/>
      <c r="Y49" s="14"/>
      <c r="Z49" s="14"/>
      <c r="AA49" s="14"/>
      <c r="AB49" s="14"/>
      <c r="AC49" s="14"/>
      <c r="AD49" s="14"/>
    </row>
    <row r="50" spans="1:30" ht="27" customHeight="1">
      <c r="A50" s="5"/>
    </row>
    <row r="51" spans="1:30" ht="33" customHeight="1">
      <c r="A51" s="5"/>
    </row>
    <row r="52" spans="1:30">
      <c r="A52" s="5"/>
    </row>
    <row r="53" spans="1:30">
      <c r="A53" s="5"/>
    </row>
    <row r="54" spans="1:30" ht="24.75" customHeight="1">
      <c r="A54" s="5"/>
    </row>
    <row r="55" spans="1:30">
      <c r="A55" s="5"/>
    </row>
    <row r="56" spans="1:30">
      <c r="A56" s="5"/>
    </row>
    <row r="57" spans="1:30" ht="29.25" customHeight="1">
      <c r="A57" s="5"/>
    </row>
    <row r="58" spans="1:30" ht="36.75" customHeight="1">
      <c r="A58" s="5"/>
    </row>
    <row r="59" spans="1:30" ht="39" customHeight="1">
      <c r="A59" s="5"/>
    </row>
    <row r="60" spans="1:30" ht="48" customHeight="1">
      <c r="A60" s="5"/>
    </row>
    <row r="61" spans="1:30" ht="34.5" customHeight="1">
      <c r="A61" s="5"/>
    </row>
    <row r="62" spans="1:30">
      <c r="A62" s="5"/>
    </row>
    <row r="63" spans="1:30">
      <c r="A63" s="5"/>
    </row>
    <row r="64" spans="1:30">
      <c r="A64" s="5"/>
    </row>
    <row r="65" spans="1:30">
      <c r="A65" s="5"/>
    </row>
    <row r="66" spans="1:30" ht="34.5" customHeight="1">
      <c r="A66" s="5"/>
    </row>
    <row r="67" spans="1:30" ht="33" customHeight="1">
      <c r="A67" s="5"/>
    </row>
    <row r="68" spans="1:30">
      <c r="A68" s="5"/>
    </row>
    <row r="69" spans="1:30" ht="41.25" customHeight="1">
      <c r="A69" s="18"/>
    </row>
    <row r="70" spans="1:30">
      <c r="A70" s="5"/>
      <c r="W70" s="14"/>
      <c r="X70" s="14"/>
      <c r="Y70" s="14"/>
      <c r="Z70" s="14"/>
      <c r="AA70" s="14"/>
      <c r="AB70" s="14"/>
      <c r="AC70" s="14"/>
      <c r="AD70" s="14"/>
    </row>
    <row r="71" spans="1:30" ht="33" customHeight="1"/>
    <row r="72" spans="1:30" ht="44.25" customHeight="1">
      <c r="A72" s="5"/>
    </row>
    <row r="73" spans="1:30" ht="27.75" customHeight="1">
      <c r="A73" s="5"/>
    </row>
    <row r="74" spans="1:30" ht="27" customHeight="1">
      <c r="A74" s="5"/>
    </row>
    <row r="76" spans="1:30" ht="39" customHeight="1">
      <c r="A76" s="5"/>
    </row>
    <row r="77" spans="1:30" ht="37.5" customHeight="1">
      <c r="A77" s="5"/>
    </row>
    <row r="79" spans="1:30">
      <c r="A79" s="5"/>
    </row>
    <row r="80" spans="1:30">
      <c r="A80" s="5"/>
    </row>
    <row r="81" spans="1:1" ht="39" customHeight="1">
      <c r="A81" s="5"/>
    </row>
    <row r="82" spans="1:1" ht="36.75" customHeight="1">
      <c r="A82" s="5"/>
    </row>
    <row r="83" spans="1:1" ht="21.75" customHeight="1">
      <c r="A83" s="18"/>
    </row>
    <row r="84" spans="1:1">
      <c r="A84" s="5"/>
    </row>
    <row r="85" spans="1:1" ht="36.75" customHeight="1"/>
    <row r="86" spans="1:1" ht="39" customHeight="1">
      <c r="A86" s="5"/>
    </row>
    <row r="87" spans="1:1" ht="56.25" customHeight="1">
      <c r="A87" s="5"/>
    </row>
    <row r="89" spans="1:1" ht="25.5" customHeight="1">
      <c r="A89" s="5"/>
    </row>
    <row r="90" spans="1:1" ht="63.75" customHeight="1">
      <c r="A90" s="5"/>
    </row>
    <row r="91" spans="1:1" ht="34.5" customHeight="1">
      <c r="A91" s="5"/>
    </row>
    <row r="92" spans="1:1">
      <c r="A92" s="5"/>
    </row>
    <row r="93" spans="1:1">
      <c r="A93" s="5"/>
    </row>
    <row r="94" spans="1:1">
      <c r="A94" s="5"/>
    </row>
    <row r="95" spans="1:1" ht="34.5" customHeight="1"/>
    <row r="96" spans="1:1" ht="36.75" customHeight="1">
      <c r="A96" s="5"/>
    </row>
    <row r="97" spans="1:1" ht="19.5" customHeight="1">
      <c r="A97" s="5"/>
    </row>
    <row r="98" spans="1:1" ht="33" customHeight="1">
      <c r="A98" s="5"/>
    </row>
    <row r="99" spans="1:1" ht="42.75" customHeight="1">
      <c r="A99" s="5"/>
    </row>
    <row r="100" spans="1:1">
      <c r="A100" s="5"/>
    </row>
    <row r="101" spans="1:1">
      <c r="A101" s="5"/>
    </row>
    <row r="102" spans="1:1">
      <c r="A102" s="5"/>
    </row>
    <row r="103" spans="1:1" ht="68.25" customHeight="1"/>
  </sheetData>
  <autoFilter ref="B1:V18" xr:uid="{00000000-0009-0000-0000-000005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3:AD17">
    <sortCondition ref="A3:A17"/>
    <sortCondition ref="I3:I17"/>
    <sortCondition ref="X3:X17"/>
  </sortState>
  <mergeCells count="11">
    <mergeCell ref="K1:K2"/>
    <mergeCell ref="L1:P1"/>
    <mergeCell ref="Q1:U1"/>
    <mergeCell ref="V1:V2"/>
    <mergeCell ref="B18:J18"/>
    <mergeCell ref="B1:B2"/>
    <mergeCell ref="C1:C2"/>
    <mergeCell ref="D1:D2"/>
    <mergeCell ref="E1:E2"/>
    <mergeCell ref="I1:I2"/>
    <mergeCell ref="J1:J2"/>
  </mergeCells>
  <phoneticPr fontId="2"/>
  <hyperlinks>
    <hyperlink ref="V16" location="山崎製パン!A1" display="山崎製パン!A1" xr:uid="{A7C276F5-914D-4E49-8F20-F82AC661DE7B}"/>
    <hyperlink ref="V14" location="マルキョウ!A1" display="マルキョウ!A1" xr:uid="{556767E6-DAE8-4003-909E-CDDC87FAA8F6}"/>
  </hyperlinks>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D105"/>
  <sheetViews>
    <sheetView view="pageBreakPreview" zoomScaleNormal="75" zoomScaleSheetLayoutView="100" workbookViewId="0">
      <pane xSplit="9" ySplit="2" topLeftCell="J3" activePane="bottomRight" state="frozenSplit"/>
      <selection activeCell="P2" sqref="P2"/>
      <selection pane="topRight" activeCell="P2" sqref="P2"/>
      <selection pane="bottomLeft" activeCell="P2" sqref="P2"/>
      <selection pane="bottomRight" activeCell="E17" sqref="E17"/>
    </sheetView>
  </sheetViews>
  <sheetFormatPr defaultRowHeight="13.5"/>
  <cols>
    <col min="1" max="1" width="16.125" customWidth="1"/>
    <col min="2" max="2" width="4.375" style="29" customWidth="1"/>
    <col min="3" max="3" width="22.125" style="30" customWidth="1"/>
    <col min="4" max="4" width="11.7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3" max="23" width="11.5" customWidth="1"/>
    <col min="30" max="30" width="3.625" customWidth="1"/>
  </cols>
  <sheetData>
    <row r="1" spans="1:30" s="1" customFormat="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30" s="1" customFormat="1">
      <c r="A2" s="1" t="s">
        <v>640</v>
      </c>
      <c r="B2" s="194"/>
      <c r="C2" s="195"/>
      <c r="D2" s="196"/>
      <c r="E2" s="195"/>
      <c r="F2" s="2"/>
      <c r="G2" s="2"/>
      <c r="H2" s="2"/>
      <c r="I2" s="196"/>
      <c r="J2" s="197"/>
      <c r="K2" s="196"/>
      <c r="L2" s="144" t="s">
        <v>10</v>
      </c>
      <c r="M2" s="144" t="s">
        <v>11</v>
      </c>
      <c r="N2" s="144" t="s">
        <v>12</v>
      </c>
      <c r="O2" s="145" t="s">
        <v>785</v>
      </c>
      <c r="P2" s="144" t="s">
        <v>13</v>
      </c>
      <c r="Q2" s="144" t="s">
        <v>10</v>
      </c>
      <c r="R2" s="144" t="s">
        <v>11</v>
      </c>
      <c r="S2" s="4" t="s">
        <v>12</v>
      </c>
      <c r="T2" s="145" t="s">
        <v>785</v>
      </c>
      <c r="U2" s="144" t="s">
        <v>13</v>
      </c>
      <c r="V2" s="195"/>
      <c r="W2" s="5"/>
    </row>
    <row r="3" spans="1:30" ht="54" customHeight="1">
      <c r="A3" s="127" t="s">
        <v>311</v>
      </c>
      <c r="B3" s="6">
        <v>1</v>
      </c>
      <c r="C3" s="34" t="s">
        <v>745</v>
      </c>
      <c r="D3" s="8" t="str">
        <f>VLOOKUP($C3,一覧表!$C$3:$V$121,2,FALSE)</f>
        <v>850-0841</v>
      </c>
      <c r="E3" s="7" t="str">
        <f>VLOOKUP($C3,一覧表!$C$3:$V$121,3,FALSE)</f>
        <v>長崎市銅座町１－１１</v>
      </c>
      <c r="F3" s="7" t="str">
        <f>VLOOKUP($C3,一覧表!$C$3:$V$121,4,FALSE)</f>
        <v>十八親和銀行</v>
      </c>
      <c r="G3" s="7">
        <f>VLOOKUP($C3,一覧表!$C$3:$V$121,5,FALSE)</f>
        <v>0</v>
      </c>
      <c r="H3" s="7">
        <f>VLOOKUP($C3,一覧表!$C$3:$V$121,6,FALSE)</f>
        <v>0</v>
      </c>
      <c r="I3" s="7">
        <f>VLOOKUP($C3,一覧表!$C$3:$V$121,7,FALSE)</f>
        <v>62</v>
      </c>
      <c r="J3" s="7" t="str">
        <f>VLOOKUP($C3,一覧表!$C$3:$V$121,8,FALSE)</f>
        <v>地方銀行</v>
      </c>
      <c r="K3" s="7" t="str">
        <f>VLOOKUP($C3,一覧表!$C$3:$V$121,9,FALSE)</f>
        <v>R2～R4</v>
      </c>
      <c r="L3" s="15" t="str">
        <f>VLOOKUP($C3,一覧表!$C$3:$V$121,10,FALSE)</f>
        <v>-</v>
      </c>
      <c r="M3" s="15" t="str">
        <f>VLOOKUP($C3,一覧表!$C$3:$V$121,11,FALSE)</f>
        <v>-</v>
      </c>
      <c r="N3" s="28" t="str">
        <f>VLOOKUP($C3,一覧表!$C$3:$V$121,12,FALSE)</f>
        <v>-</v>
      </c>
      <c r="O3" s="15" t="str">
        <f>VLOOKUP($C3,一覧表!$C$3:$V$121,13,FALSE)</f>
        <v>-</v>
      </c>
      <c r="P3" s="28" t="str">
        <f>VLOOKUP($C3,一覧表!$C$3:$V$121,14,FALSE)</f>
        <v>-</v>
      </c>
      <c r="Q3" s="7">
        <f>VLOOKUP($C3,一覧表!$C$3:$V$121,15,FALSE)</f>
        <v>2.64E-2</v>
      </c>
      <c r="R3" s="7">
        <f>VLOOKUP($C3,一覧表!$C$3:$V$121,16,FALSE)</f>
        <v>2.5600000000000001E-2</v>
      </c>
      <c r="S3" s="28">
        <f>VLOOKUP($C3,一覧表!$C$3:$V$121,17,FALSE)</f>
        <v>3.0303030303030252E-2</v>
      </c>
      <c r="T3" s="7">
        <f>VLOOKUP($C3,一覧表!$C$3:$V$121,18,FALSE)</f>
        <v>2.486E-2</v>
      </c>
      <c r="U3" s="28">
        <f>VLOOKUP($C3,一覧表!$C$3:$V$121,19,FALSE)</f>
        <v>5.833333333333332E-2</v>
      </c>
      <c r="V3" s="7" t="str">
        <f>VLOOKUP($C3,一覧表!$C$3:$V$121,20,FALSE)</f>
        <v>①本部及び営業店舗、室温管理の徹底（クールビズ28度設定、ウォームビズ20度設定）　②夏季軽装勤務の実施</v>
      </c>
      <c r="W3" s="123"/>
      <c r="X3" s="124"/>
    </row>
    <row r="4" spans="1:30" ht="45" customHeight="1">
      <c r="A4" s="127"/>
      <c r="B4" s="213" t="s">
        <v>310</v>
      </c>
      <c r="C4" s="213"/>
      <c r="D4" s="213"/>
      <c r="E4" s="213"/>
      <c r="F4" s="213"/>
      <c r="G4" s="213"/>
      <c r="H4" s="213"/>
      <c r="I4" s="213"/>
      <c r="J4" s="213"/>
      <c r="K4" s="26"/>
      <c r="L4" s="136">
        <f>SUM(L3:L3)</f>
        <v>0</v>
      </c>
      <c r="M4" s="93">
        <f>SUM(M3:M3)</f>
        <v>0</v>
      </c>
      <c r="N4" s="10" t="e">
        <f>+(L4-M4)/L4</f>
        <v>#DIV/0!</v>
      </c>
      <c r="O4" s="136">
        <f>SUM(O3:O3)</f>
        <v>0</v>
      </c>
      <c r="P4" s="11" t="e">
        <f>+(L4-O4)/L4</f>
        <v>#DIV/0!</v>
      </c>
      <c r="Q4" s="24"/>
      <c r="R4" s="24"/>
      <c r="S4" s="20"/>
      <c r="T4" s="27"/>
      <c r="U4" s="28"/>
      <c r="V4" s="7"/>
    </row>
    <row r="5" spans="1:30" ht="45" customHeight="1">
      <c r="A5" s="5"/>
      <c r="W5" s="14"/>
      <c r="X5" s="14"/>
      <c r="Y5" s="14"/>
      <c r="Z5" s="14"/>
      <c r="AA5" s="14"/>
      <c r="AB5" s="14"/>
      <c r="AC5" s="14"/>
      <c r="AD5" s="14"/>
    </row>
    <row r="6" spans="1:30" ht="28.5" customHeight="1">
      <c r="A6" s="5"/>
    </row>
    <row r="7" spans="1:30" ht="54" customHeight="1">
      <c r="A7" s="5"/>
      <c r="T7" s="32"/>
    </row>
    <row r="8" spans="1:30" ht="30.75" customHeight="1">
      <c r="A8" s="5"/>
      <c r="T8" s="32"/>
    </row>
    <row r="9" spans="1:30" ht="54" customHeight="1">
      <c r="A9" s="5"/>
      <c r="T9" s="32"/>
    </row>
    <row r="10" spans="1:30">
      <c r="A10" s="5"/>
    </row>
    <row r="11" spans="1:30">
      <c r="A11" s="5"/>
    </row>
    <row r="12" spans="1:30" ht="36.75" customHeight="1">
      <c r="A12" s="5"/>
      <c r="W12" s="14"/>
      <c r="X12" s="14"/>
      <c r="Y12" s="14"/>
      <c r="Z12" s="14"/>
      <c r="AA12" s="14"/>
      <c r="AB12" s="14"/>
      <c r="AC12" s="14"/>
      <c r="AD12" s="14"/>
    </row>
    <row r="13" spans="1:30">
      <c r="A13" s="5"/>
    </row>
    <row r="14" spans="1:30" ht="37.5" customHeight="1">
      <c r="A14" s="5"/>
    </row>
    <row r="15" spans="1:30" ht="37.5" customHeight="1">
      <c r="A15" s="5"/>
    </row>
    <row r="16" spans="1:30" ht="36.75" customHeight="1">
      <c r="A16" s="5"/>
    </row>
    <row r="17" spans="1:22" ht="38.25" customHeight="1">
      <c r="A17" s="5"/>
    </row>
    <row r="18" spans="1:22" ht="35.25" customHeight="1">
      <c r="A18" s="5"/>
    </row>
    <row r="19" spans="1:22" ht="35.25" customHeight="1">
      <c r="A19" s="5"/>
    </row>
    <row r="20" spans="1:22" ht="50.25" customHeight="1">
      <c r="A20" s="5"/>
    </row>
    <row r="21" spans="1:22" ht="35.25" customHeight="1">
      <c r="A21" s="5"/>
    </row>
    <row r="22" spans="1:22" ht="50.25" customHeight="1">
      <c r="A22" s="5"/>
    </row>
    <row r="23" spans="1:22" ht="36.75" customHeight="1">
      <c r="A23" s="5"/>
    </row>
    <row r="24" spans="1:22" ht="35.25" customHeight="1">
      <c r="A24" s="5"/>
    </row>
    <row r="25" spans="1:22" ht="35.25" customHeight="1">
      <c r="A25" s="5"/>
    </row>
    <row r="26" spans="1:22" ht="35.25" customHeight="1">
      <c r="A26" s="5"/>
    </row>
    <row r="27" spans="1:22" ht="35.25" customHeight="1">
      <c r="A27" s="5"/>
    </row>
    <row r="28" spans="1:22">
      <c r="A28" s="5"/>
    </row>
    <row r="29" spans="1:22" ht="23.25" customHeight="1">
      <c r="A29" s="5"/>
    </row>
    <row r="30" spans="1:22" s="14" customFormat="1">
      <c r="A30" s="5"/>
      <c r="B30" s="29"/>
      <c r="C30" s="30"/>
      <c r="D30" s="1"/>
      <c r="E30" s="30"/>
      <c r="F30"/>
      <c r="G30"/>
      <c r="H30"/>
      <c r="I30"/>
      <c r="J30" s="31"/>
      <c r="K30"/>
      <c r="L30"/>
      <c r="M30"/>
      <c r="N30"/>
      <c r="O30"/>
      <c r="P30"/>
      <c r="Q30"/>
      <c r="R30"/>
      <c r="S30" s="32"/>
      <c r="T30"/>
      <c r="U30"/>
      <c r="V30" s="30"/>
    </row>
    <row r="31" spans="1:22" ht="21" customHeight="1">
      <c r="A31" s="5"/>
    </row>
    <row r="32" spans="1:22" ht="58.5" customHeight="1">
      <c r="A32" s="5"/>
    </row>
    <row r="33" spans="1:30" ht="41.25" customHeight="1">
      <c r="A33" s="5"/>
    </row>
    <row r="34" spans="1:30" ht="36.75" customHeight="1">
      <c r="A34" s="5"/>
    </row>
    <row r="35" spans="1:30" ht="33" customHeight="1">
      <c r="A35" s="5"/>
    </row>
    <row r="36" spans="1:30" ht="41.25" customHeight="1">
      <c r="A36" s="5"/>
    </row>
    <row r="37" spans="1:30">
      <c r="A37" s="5"/>
    </row>
    <row r="38" spans="1:30" ht="41.25" customHeight="1">
      <c r="A38" s="5"/>
    </row>
    <row r="39" spans="1:30">
      <c r="A39" s="5"/>
    </row>
    <row r="40" spans="1:30" ht="39" customHeight="1">
      <c r="A40" s="5"/>
    </row>
    <row r="41" spans="1:30" ht="39" customHeight="1">
      <c r="A41" s="5"/>
      <c r="W41" s="14"/>
      <c r="X41" s="14"/>
      <c r="Y41" s="14"/>
      <c r="Z41" s="14"/>
      <c r="AA41" s="14"/>
      <c r="AB41" s="14"/>
      <c r="AC41" s="14"/>
      <c r="AD41" s="14"/>
    </row>
    <row r="42" spans="1:30" ht="48.75" customHeight="1">
      <c r="A42" s="5"/>
    </row>
    <row r="43" spans="1:30" ht="50.25" customHeight="1">
      <c r="A43" s="5"/>
    </row>
    <row r="44" spans="1:30" ht="34.5" customHeight="1">
      <c r="A44" s="5"/>
    </row>
    <row r="45" spans="1:30" ht="36.75" customHeight="1">
      <c r="A45" s="5"/>
    </row>
    <row r="46" spans="1:30" ht="36.75" customHeight="1">
      <c r="A46" s="5"/>
    </row>
    <row r="47" spans="1:30">
      <c r="A47" s="5"/>
      <c r="W47" s="14"/>
      <c r="X47" s="14"/>
      <c r="Y47" s="14"/>
      <c r="Z47" s="14"/>
      <c r="AA47" s="14"/>
      <c r="AB47" s="14"/>
      <c r="AC47" s="14"/>
      <c r="AD47" s="14"/>
    </row>
    <row r="48" spans="1:30" ht="30.75" customHeight="1">
      <c r="A48" s="5"/>
    </row>
    <row r="49" spans="1:30" s="14" customFormat="1" ht="23.25" customHeight="1">
      <c r="A49" s="18"/>
      <c r="B49" s="29"/>
      <c r="C49" s="30"/>
      <c r="D49" s="1"/>
      <c r="E49" s="30"/>
      <c r="F49"/>
      <c r="G49"/>
      <c r="H49"/>
      <c r="I49"/>
      <c r="J49" s="31"/>
      <c r="K49"/>
      <c r="L49"/>
      <c r="M49"/>
      <c r="N49"/>
      <c r="O49"/>
      <c r="P49"/>
      <c r="Q49"/>
      <c r="R49"/>
      <c r="S49" s="32"/>
      <c r="T49"/>
      <c r="U49"/>
      <c r="V49" s="30"/>
    </row>
    <row r="50" spans="1:30">
      <c r="A50" s="5"/>
    </row>
    <row r="51" spans="1:30" ht="41.25" customHeight="1">
      <c r="A51" s="5"/>
      <c r="W51" s="14"/>
      <c r="X51" s="14"/>
      <c r="Y51" s="14"/>
      <c r="Z51" s="14"/>
      <c r="AA51" s="14"/>
      <c r="AB51" s="14"/>
      <c r="AC51" s="14"/>
      <c r="AD51" s="14"/>
    </row>
    <row r="52" spans="1:30" ht="27" customHeight="1">
      <c r="A52" s="5"/>
    </row>
    <row r="53" spans="1:30" ht="33" customHeight="1">
      <c r="A53" s="5"/>
    </row>
    <row r="54" spans="1:30">
      <c r="A54" s="5"/>
    </row>
    <row r="55" spans="1:30">
      <c r="A55" s="5"/>
    </row>
    <row r="56" spans="1:30" ht="24.75" customHeight="1">
      <c r="A56" s="5"/>
    </row>
    <row r="57" spans="1:30">
      <c r="A57" s="5"/>
    </row>
    <row r="58" spans="1:30">
      <c r="A58" s="5"/>
    </row>
    <row r="59" spans="1:30" ht="29.25" customHeight="1">
      <c r="A59" s="5"/>
    </row>
    <row r="60" spans="1:30" ht="36.75" customHeight="1">
      <c r="A60" s="5"/>
    </row>
    <row r="61" spans="1:30" ht="39" customHeight="1">
      <c r="A61" s="5"/>
    </row>
    <row r="62" spans="1:30" ht="48" customHeight="1">
      <c r="A62" s="5"/>
    </row>
    <row r="63" spans="1:30" ht="34.5" customHeight="1">
      <c r="A63" s="5"/>
    </row>
    <row r="64" spans="1:30">
      <c r="A64" s="5"/>
    </row>
    <row r="65" spans="1:30">
      <c r="A65" s="5"/>
    </row>
    <row r="66" spans="1:30">
      <c r="A66" s="5"/>
    </row>
    <row r="67" spans="1:30">
      <c r="A67" s="5"/>
    </row>
    <row r="68" spans="1:30" ht="34.5" customHeight="1">
      <c r="A68" s="5"/>
    </row>
    <row r="69" spans="1:30" ht="33" customHeight="1">
      <c r="A69" s="5"/>
    </row>
    <row r="70" spans="1:30">
      <c r="A70" s="5"/>
    </row>
    <row r="71" spans="1:30" ht="41.25" customHeight="1">
      <c r="A71" s="18"/>
    </row>
    <row r="72" spans="1:30">
      <c r="A72" s="5"/>
      <c r="W72" s="14"/>
      <c r="X72" s="14"/>
      <c r="Y72" s="14"/>
      <c r="Z72" s="14"/>
      <c r="AA72" s="14"/>
      <c r="AB72" s="14"/>
      <c r="AC72" s="14"/>
      <c r="AD72" s="14"/>
    </row>
    <row r="73" spans="1:30" ht="33" customHeight="1"/>
    <row r="74" spans="1:30" ht="44.25" customHeight="1">
      <c r="A74" s="5"/>
    </row>
    <row r="75" spans="1:30" ht="27.75" customHeight="1">
      <c r="A75" s="5"/>
    </row>
    <row r="76" spans="1:30" ht="27" customHeight="1">
      <c r="A76" s="5"/>
    </row>
    <row r="78" spans="1:30" ht="39" customHeight="1">
      <c r="A78" s="5"/>
    </row>
    <row r="79" spans="1:30" ht="37.5" customHeight="1">
      <c r="A79" s="5"/>
    </row>
    <row r="81" spans="1:1">
      <c r="A81" s="5"/>
    </row>
    <row r="82" spans="1:1">
      <c r="A82" s="5"/>
    </row>
    <row r="83" spans="1:1" ht="39" customHeight="1">
      <c r="A83" s="5"/>
    </row>
    <row r="84" spans="1:1" ht="36.75" customHeight="1">
      <c r="A84" s="5"/>
    </row>
    <row r="85" spans="1:1" ht="21.75" customHeight="1">
      <c r="A85" s="18"/>
    </row>
    <row r="86" spans="1:1">
      <c r="A86" s="5"/>
    </row>
    <row r="87" spans="1:1" ht="36.75" customHeight="1"/>
    <row r="88" spans="1:1" ht="39" customHeight="1">
      <c r="A88" s="5"/>
    </row>
    <row r="89" spans="1:1" ht="56.25" customHeight="1">
      <c r="A89" s="5"/>
    </row>
    <row r="91" spans="1:1" ht="25.5" customHeight="1">
      <c r="A91" s="5"/>
    </row>
    <row r="92" spans="1:1" ht="63.75" customHeight="1">
      <c r="A92" s="5"/>
    </row>
    <row r="93" spans="1:1" ht="34.5" customHeight="1">
      <c r="A93" s="5"/>
    </row>
    <row r="94" spans="1:1">
      <c r="A94" s="5"/>
    </row>
    <row r="95" spans="1:1">
      <c r="A95" s="5"/>
    </row>
    <row r="96" spans="1:1">
      <c r="A96" s="5"/>
    </row>
    <row r="97" spans="1:1" ht="34.5" customHeight="1"/>
    <row r="98" spans="1:1" ht="36.75" customHeight="1">
      <c r="A98" s="5"/>
    </row>
    <row r="99" spans="1:1" ht="19.5" customHeight="1">
      <c r="A99" s="5"/>
    </row>
    <row r="100" spans="1:1" ht="33" customHeight="1">
      <c r="A100" s="5"/>
    </row>
    <row r="101" spans="1:1" ht="42.75" customHeight="1">
      <c r="A101" s="5"/>
    </row>
    <row r="102" spans="1:1">
      <c r="A102" s="5"/>
    </row>
    <row r="103" spans="1:1">
      <c r="A103" s="5"/>
    </row>
    <row r="104" spans="1:1">
      <c r="A104" s="5"/>
    </row>
    <row r="105" spans="1:1" ht="68.25" customHeight="1"/>
  </sheetData>
  <autoFilter ref="B1:V4" xr:uid="{00000000-0009-0000-0000-000006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4:J4"/>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D107"/>
  <sheetViews>
    <sheetView view="pageBreakPreview" zoomScaleNormal="75" zoomScaleSheetLayoutView="100" workbookViewId="0">
      <pane xSplit="9" ySplit="2" topLeftCell="J3" activePane="bottomRight" state="frozenSplit"/>
      <selection activeCell="P2" sqref="P2"/>
      <selection pane="topRight" activeCell="P2" sqref="P2"/>
      <selection pane="bottomLeft" activeCell="P2" sqref="P2"/>
      <selection pane="bottomRight" activeCell="W1" sqref="W1:X1048576"/>
    </sheetView>
  </sheetViews>
  <sheetFormatPr defaultRowHeight="13.5"/>
  <cols>
    <col min="1" max="1" width="16.125" customWidth="1"/>
    <col min="2" max="2" width="4.375" style="29" customWidth="1"/>
    <col min="3" max="3" width="22.125" style="30" customWidth="1"/>
    <col min="4" max="4" width="11.7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3" max="23" width="16" customWidth="1"/>
    <col min="30" max="30" width="3.625" customWidth="1"/>
  </cols>
  <sheetData>
    <row r="1" spans="1:30" s="1" customFormat="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30" s="1" customFormat="1">
      <c r="A2" s="1" t="s">
        <v>640</v>
      </c>
      <c r="B2" s="194"/>
      <c r="C2" s="195"/>
      <c r="D2" s="196"/>
      <c r="E2" s="195"/>
      <c r="F2" s="2"/>
      <c r="G2" s="2"/>
      <c r="H2" s="2"/>
      <c r="I2" s="196"/>
      <c r="J2" s="197"/>
      <c r="K2" s="196"/>
      <c r="L2" s="144" t="s">
        <v>10</v>
      </c>
      <c r="M2" s="144" t="s">
        <v>11</v>
      </c>
      <c r="N2" s="144" t="s">
        <v>12</v>
      </c>
      <c r="O2" s="145" t="s">
        <v>785</v>
      </c>
      <c r="P2" s="144" t="s">
        <v>13</v>
      </c>
      <c r="Q2" s="144" t="s">
        <v>10</v>
      </c>
      <c r="R2" s="144" t="s">
        <v>11</v>
      </c>
      <c r="S2" s="4" t="s">
        <v>12</v>
      </c>
      <c r="T2" s="145" t="s">
        <v>785</v>
      </c>
      <c r="U2" s="144" t="s">
        <v>13</v>
      </c>
      <c r="V2" s="195"/>
      <c r="W2" s="5"/>
    </row>
    <row r="3" spans="1:30" ht="65.25" customHeight="1">
      <c r="A3" s="127" t="s">
        <v>643</v>
      </c>
      <c r="B3" s="6">
        <v>1</v>
      </c>
      <c r="C3" s="33" t="s">
        <v>71</v>
      </c>
      <c r="D3" s="8" t="str">
        <f>VLOOKUP($C3,一覧表!$C$3:$V$121,2,FALSE)</f>
        <v>859-3296</v>
      </c>
      <c r="E3" s="7" t="str">
        <f>VLOOKUP($C3,一覧表!$C$3:$V$121,3,FALSE)</f>
        <v>佐世保市ハウステンボス町１０</v>
      </c>
      <c r="F3" s="7" t="str">
        <f>VLOOKUP($C3,一覧表!$C$3:$V$121,4,FALSE)</f>
        <v>ホテルオークラJRハウステンボス</v>
      </c>
      <c r="G3" s="7" t="str">
        <f>VLOOKUP($C3,一覧表!$C$3:$V$121,5,FALSE)</f>
        <v>859-3296</v>
      </c>
      <c r="H3" s="7" t="str">
        <f>VLOOKUP($C3,一覧表!$C$3:$V$121,6,FALSE)</f>
        <v>佐世保市ハウステンボス町１０</v>
      </c>
      <c r="I3" s="7">
        <f>VLOOKUP($C3,一覧表!$C$3:$V$121,7,FALSE)</f>
        <v>75</v>
      </c>
      <c r="J3" s="7" t="str">
        <f>VLOOKUP($C3,一覧表!$C$3:$V$121,8,FALSE)</f>
        <v>宿泊・料飲・宴会場を持つリゾートホテル</v>
      </c>
      <c r="K3" s="7" t="str">
        <f>VLOOKUP($C3,一覧表!$C$3:$V$121,9,FALSE)</f>
        <v>R2～R4</v>
      </c>
      <c r="L3" s="15">
        <f>VLOOKUP($C3,一覧表!$C$3:$V$121,10,FALSE)</f>
        <v>4694</v>
      </c>
      <c r="M3" s="15">
        <f>VLOOKUP($C3,一覧表!$C$3:$V$121,11,FALSE)</f>
        <v>4647</v>
      </c>
      <c r="N3" s="28">
        <f>VLOOKUP($C3,一覧表!$C$3:$V$121,12,FALSE)</f>
        <v>1.0012782275244993E-2</v>
      </c>
      <c r="O3" s="15">
        <f>VLOOKUP($C3,一覧表!$C$3:$V$121,13,FALSE)</f>
        <v>3711</v>
      </c>
      <c r="P3" s="28">
        <f>VLOOKUP($C3,一覧表!$C$3:$V$121,14,FALSE)</f>
        <v>0.2094162760971453</v>
      </c>
      <c r="Q3" s="7" t="str">
        <f>VLOOKUP($C3,一覧表!$C$3:$V$121,15,FALSE)</f>
        <v>-</v>
      </c>
      <c r="R3" s="7" t="str">
        <f>VLOOKUP($C3,一覧表!$C$3:$V$121,16,FALSE)</f>
        <v>-</v>
      </c>
      <c r="S3" s="28" t="str">
        <f>VLOOKUP($C3,一覧表!$C$3:$V$121,17,FALSE)</f>
        <v>-</v>
      </c>
      <c r="T3" s="7" t="str">
        <f>VLOOKUP($C3,一覧表!$C$3:$V$121,18,FALSE)</f>
        <v>-</v>
      </c>
      <c r="U3" s="28" t="str">
        <f>VLOOKUP($C3,一覧表!$C$3:$V$121,19,FALSE)</f>
        <v>-</v>
      </c>
      <c r="V3" s="7" t="str">
        <f>VLOOKUP($C3,一覧表!$C$3:$V$121,20,FALSE)</f>
        <v>①ホテル館内照明の間引き点灯　②ホテル従業員による不要照明の点灯等節電処置</v>
      </c>
      <c r="W3" s="123"/>
      <c r="X3" s="124"/>
    </row>
    <row r="4" spans="1:30" ht="65.25" customHeight="1">
      <c r="A4" s="127" t="s">
        <v>643</v>
      </c>
      <c r="B4" s="6">
        <v>2</v>
      </c>
      <c r="C4" s="33" t="s">
        <v>264</v>
      </c>
      <c r="D4" s="8" t="str">
        <f>VLOOKUP($C4,一覧表!$C$3:$V$121,2,FALSE)</f>
        <v>850-0057</v>
      </c>
      <c r="E4" s="7" t="str">
        <f>VLOOKUP($C4,一覧表!$C$3:$V$121,3,FALSE)</f>
        <v>長崎市大黒町１４－５</v>
      </c>
      <c r="F4" s="7" t="str">
        <f>VLOOKUP($C4,一覧表!$C$3:$V$121,4,FALSE)</f>
        <v>ホテルニュー長崎</v>
      </c>
      <c r="G4" s="7" t="str">
        <f>VLOOKUP($C4,一覧表!$C$3:$V$121,5,FALSE)</f>
        <v>850-0057</v>
      </c>
      <c r="H4" s="7" t="str">
        <f>VLOOKUP($C4,一覧表!$C$3:$V$121,6,FALSE)</f>
        <v>長崎市大黒町１４番５号</v>
      </c>
      <c r="I4" s="7">
        <f>VLOOKUP($C4,一覧表!$C$3:$V$121,7,FALSE)</f>
        <v>75</v>
      </c>
      <c r="J4" s="7" t="str">
        <f>VLOOKUP($C4,一覧表!$C$3:$V$121,8,FALSE)</f>
        <v>ホテル及びテナント貸室業</v>
      </c>
      <c r="K4" s="7" t="str">
        <f>VLOOKUP($C4,一覧表!$C$3:$V$121,9,FALSE)</f>
        <v>R2～R4</v>
      </c>
      <c r="L4" s="15">
        <f>VLOOKUP($C4,一覧表!$C$3:$V$121,10,FALSE)</f>
        <v>2270</v>
      </c>
      <c r="M4" s="15">
        <f>VLOOKUP($C4,一覧表!$C$3:$V$121,11,FALSE)</f>
        <v>2202</v>
      </c>
      <c r="N4" s="28">
        <f>VLOOKUP($C4,一覧表!$C$3:$V$121,12,FALSE)</f>
        <v>2.9955947136563875E-2</v>
      </c>
      <c r="O4" s="15">
        <f>VLOOKUP($C4,一覧表!$C$3:$V$121,13,FALSE)</f>
        <v>2037</v>
      </c>
      <c r="P4" s="28">
        <f>VLOOKUP($C4,一覧表!$C$3:$V$121,14,FALSE)</f>
        <v>0.1026431718061674</v>
      </c>
      <c r="Q4" s="7">
        <f>VLOOKUP($C4,一覧表!$C$3:$V$121,15,FALSE)</f>
        <v>0.6724</v>
      </c>
      <c r="R4" s="7">
        <f>VLOOKUP($C4,一覧表!$C$3:$V$121,16,FALSE)</f>
        <v>0.6522</v>
      </c>
      <c r="S4" s="28">
        <f>VLOOKUP($C4,一覧表!$C$3:$V$121,17,FALSE)</f>
        <v>3.0041641879833426E-2</v>
      </c>
      <c r="T4" s="7">
        <f>VLOOKUP($C4,一覧表!$C$3:$V$121,18,FALSE)</f>
        <v>1.2535000000000001</v>
      </c>
      <c r="U4" s="28">
        <f>VLOOKUP($C4,一覧表!$C$3:$V$121,19,FALSE)</f>
        <v>-0.8642177275431292</v>
      </c>
      <c r="V4" s="7" t="str">
        <f>VLOOKUP($C4,一覧表!$C$3:$V$121,20,FALSE)</f>
        <v>①1階テナントの空調（エアコン）の一部更新　②　電球類のＬＥＤへの変換を計画的に行っている　③デマンド監視を強化しピークカットと節電協力を指示</v>
      </c>
      <c r="W4" s="123"/>
      <c r="X4" s="124"/>
    </row>
    <row r="5" spans="1:30" ht="65.25" customHeight="1">
      <c r="A5" s="127" t="s">
        <v>643</v>
      </c>
      <c r="B5" s="6">
        <v>3</v>
      </c>
      <c r="C5" s="33" t="s">
        <v>151</v>
      </c>
      <c r="D5" s="8" t="str">
        <f>VLOOKUP($C5,一覧表!$C$3:$V$121,2,FALSE)</f>
        <v>850-8585</v>
      </c>
      <c r="E5" s="7" t="str">
        <f>VLOOKUP($C5,一覧表!$C$3:$V$121,3,FALSE)</f>
        <v>西彼杵郡時津町左底郷1650-4</v>
      </c>
      <c r="F5" s="7" t="str">
        <f>VLOOKUP($C5,一覧表!$C$3:$V$121,4,FALSE)</f>
        <v>幸咲屋・ジョイフル、遊ing、ほか</v>
      </c>
      <c r="G5" s="7">
        <f>VLOOKUP($C5,一覧表!$C$3:$V$121,5,FALSE)</f>
        <v>0</v>
      </c>
      <c r="H5" s="7" t="str">
        <f>VLOOKUP($C5,一覧表!$C$3:$V$121,6,FALSE)</f>
        <v>（飲食33店舗、書籍小売りほか）</v>
      </c>
      <c r="I5" s="7">
        <f>VLOOKUP($C5,一覧表!$C$3:$V$121,7,FALSE)</f>
        <v>76</v>
      </c>
      <c r="J5" s="7" t="str">
        <f>VLOOKUP($C5,一覧表!$C$3:$V$121,8,FALSE)</f>
        <v>飲食業</v>
      </c>
      <c r="K5" s="7" t="str">
        <f>VLOOKUP($C5,一覧表!$C$3:$V$121,9,FALSE)</f>
        <v>R2～R4</v>
      </c>
      <c r="L5" s="15">
        <f>VLOOKUP($C5,一覧表!$C$3:$V$121,10,FALSE)</f>
        <v>2863</v>
      </c>
      <c r="M5" s="15">
        <f>VLOOKUP($C5,一覧表!$C$3:$V$121,11,FALSE)</f>
        <v>2777</v>
      </c>
      <c r="N5" s="28">
        <f>VLOOKUP($C5,一覧表!$C$3:$V$121,12,FALSE)</f>
        <v>3.0038421236465246E-2</v>
      </c>
      <c r="O5" s="15">
        <f>VLOOKUP($C5,一覧表!$C$3:$V$121,13,FALSE)</f>
        <v>2665</v>
      </c>
      <c r="P5" s="28">
        <f>VLOOKUP($C5,一覧表!$C$3:$V$121,14,FALSE)</f>
        <v>6.9158225637443241E-2</v>
      </c>
      <c r="Q5" s="7" t="str">
        <f>VLOOKUP($C5,一覧表!$C$3:$V$121,15,FALSE)</f>
        <v>-</v>
      </c>
      <c r="R5" s="7" t="str">
        <f>VLOOKUP($C5,一覧表!$C$3:$V$121,16,FALSE)</f>
        <v>-</v>
      </c>
      <c r="S5" s="28" t="str">
        <f>VLOOKUP($C5,一覧表!$C$3:$V$121,17,FALSE)</f>
        <v>-</v>
      </c>
      <c r="T5" s="7" t="str">
        <f>VLOOKUP($C5,一覧表!$C$3:$V$121,18,FALSE)</f>
        <v>-</v>
      </c>
      <c r="U5" s="28" t="str">
        <f>VLOOKUP($C5,一覧表!$C$3:$V$121,19,FALSE)</f>
        <v>-</v>
      </c>
      <c r="V5" s="7" t="str">
        <f>VLOOKUP($C5,一覧表!$C$3:$V$121,20,FALSE)</f>
        <v>省エネ意識付け</v>
      </c>
      <c r="W5" s="123"/>
      <c r="X5" s="124"/>
    </row>
    <row r="6" spans="1:30" ht="45" customHeight="1">
      <c r="A6" s="5"/>
      <c r="B6" s="213" t="s">
        <v>310</v>
      </c>
      <c r="C6" s="213"/>
      <c r="D6" s="213"/>
      <c r="E6" s="213"/>
      <c r="F6" s="213"/>
      <c r="G6" s="213"/>
      <c r="H6" s="213"/>
      <c r="I6" s="213"/>
      <c r="J6" s="213"/>
      <c r="K6" s="26"/>
      <c r="L6" s="136">
        <f>SUM(L3:L5)</f>
        <v>9827</v>
      </c>
      <c r="M6" s="93">
        <f>SUM(M3:M5)</f>
        <v>9626</v>
      </c>
      <c r="N6" s="10">
        <f>+(L6-M6)/L6</f>
        <v>2.0453851633255318E-2</v>
      </c>
      <c r="O6" s="136">
        <f>SUM(O3:O5)</f>
        <v>8413</v>
      </c>
      <c r="P6" s="11">
        <f>+(L6-O6)/L6</f>
        <v>0.14388928462399511</v>
      </c>
      <c r="Q6" s="24"/>
      <c r="R6" s="24"/>
      <c r="S6" s="20"/>
      <c r="T6" s="27"/>
      <c r="U6" s="28"/>
      <c r="V6" s="7"/>
    </row>
    <row r="7" spans="1:30" ht="45" customHeight="1">
      <c r="A7" s="5"/>
      <c r="W7" s="14"/>
      <c r="X7" s="14"/>
      <c r="Y7" s="14"/>
      <c r="Z7" s="14"/>
      <c r="AA7" s="14"/>
      <c r="AB7" s="14"/>
      <c r="AC7" s="14"/>
      <c r="AD7" s="14"/>
    </row>
    <row r="8" spans="1:30" ht="28.5" customHeight="1">
      <c r="A8" s="5"/>
    </row>
    <row r="9" spans="1:30" ht="54" customHeight="1">
      <c r="A9" s="5"/>
      <c r="T9" s="32"/>
    </row>
    <row r="10" spans="1:30" ht="30.75" customHeight="1">
      <c r="A10" s="5"/>
      <c r="T10" s="32"/>
    </row>
    <row r="11" spans="1:30" ht="54" customHeight="1">
      <c r="A11" s="5"/>
      <c r="T11" s="32"/>
    </row>
    <row r="12" spans="1:30">
      <c r="A12" s="5"/>
    </row>
    <row r="13" spans="1:30">
      <c r="A13" s="5"/>
    </row>
    <row r="14" spans="1:30" ht="36.75" customHeight="1">
      <c r="A14" s="5"/>
      <c r="W14" s="14"/>
      <c r="X14" s="14"/>
      <c r="Y14" s="14"/>
      <c r="Z14" s="14"/>
      <c r="AA14" s="14"/>
      <c r="AB14" s="14"/>
      <c r="AC14" s="14"/>
      <c r="AD14" s="14"/>
    </row>
    <row r="15" spans="1:30">
      <c r="A15" s="5"/>
    </row>
    <row r="16" spans="1:30" ht="37.5" customHeight="1">
      <c r="A16" s="5"/>
    </row>
    <row r="17" spans="1:22" ht="37.5" customHeight="1">
      <c r="A17" s="5"/>
    </row>
    <row r="18" spans="1:22" ht="36.75" customHeight="1">
      <c r="A18" s="5"/>
    </row>
    <row r="19" spans="1:22" ht="38.25" customHeight="1">
      <c r="A19" s="5"/>
    </row>
    <row r="20" spans="1:22" ht="35.25" customHeight="1">
      <c r="A20" s="5"/>
    </row>
    <row r="21" spans="1:22" ht="35.25" customHeight="1">
      <c r="A21" s="5"/>
    </row>
    <row r="22" spans="1:22" ht="50.25" customHeight="1">
      <c r="A22" s="5"/>
    </row>
    <row r="23" spans="1:22" ht="35.25" customHeight="1">
      <c r="A23" s="5"/>
    </row>
    <row r="24" spans="1:22" ht="50.25" customHeight="1">
      <c r="A24" s="5"/>
    </row>
    <row r="25" spans="1:22" ht="36.75" customHeight="1">
      <c r="A25" s="5"/>
    </row>
    <row r="26" spans="1:22" ht="35.25" customHeight="1">
      <c r="A26" s="5"/>
    </row>
    <row r="27" spans="1:22" ht="35.25" customHeight="1">
      <c r="A27" s="5"/>
    </row>
    <row r="28" spans="1:22" ht="35.25" customHeight="1">
      <c r="A28" s="5"/>
    </row>
    <row r="29" spans="1:22" ht="35.25" customHeight="1">
      <c r="A29" s="5"/>
    </row>
    <row r="30" spans="1:22">
      <c r="A30" s="5"/>
    </row>
    <row r="31" spans="1:22" ht="23.25" customHeight="1">
      <c r="A31" s="5"/>
    </row>
    <row r="32" spans="1:22" s="14" customFormat="1">
      <c r="A32" s="5"/>
      <c r="B32" s="29"/>
      <c r="C32" s="30"/>
      <c r="D32" s="1"/>
      <c r="E32" s="30"/>
      <c r="F32"/>
      <c r="G32"/>
      <c r="H32"/>
      <c r="I32"/>
      <c r="J32" s="31"/>
      <c r="K32"/>
      <c r="L32"/>
      <c r="M32"/>
      <c r="N32"/>
      <c r="O32"/>
      <c r="P32"/>
      <c r="Q32"/>
      <c r="R32"/>
      <c r="S32" s="32"/>
      <c r="T32"/>
      <c r="U32"/>
      <c r="V32" s="30"/>
    </row>
    <row r="33" spans="1:30" ht="21" customHeight="1">
      <c r="A33" s="5"/>
    </row>
    <row r="34" spans="1:30" ht="58.5" customHeight="1">
      <c r="A34" s="5"/>
    </row>
    <row r="35" spans="1:30" ht="41.25" customHeight="1">
      <c r="A35" s="5"/>
    </row>
    <row r="36" spans="1:30" ht="36.75" customHeight="1">
      <c r="A36" s="5"/>
    </row>
    <row r="37" spans="1:30" ht="33" customHeight="1">
      <c r="A37" s="5"/>
    </row>
    <row r="38" spans="1:30" ht="41.25" customHeight="1">
      <c r="A38" s="5"/>
    </row>
    <row r="39" spans="1:30">
      <c r="A39" s="5"/>
    </row>
    <row r="40" spans="1:30" ht="41.25" customHeight="1">
      <c r="A40" s="5"/>
    </row>
    <row r="41" spans="1:30">
      <c r="A41" s="5"/>
    </row>
    <row r="42" spans="1:30" ht="39" customHeight="1">
      <c r="A42" s="5"/>
    </row>
    <row r="43" spans="1:30" ht="39" customHeight="1">
      <c r="A43" s="5"/>
      <c r="W43" s="14"/>
      <c r="X43" s="14"/>
      <c r="Y43" s="14"/>
      <c r="Z43" s="14"/>
      <c r="AA43" s="14"/>
      <c r="AB43" s="14"/>
      <c r="AC43" s="14"/>
      <c r="AD43" s="14"/>
    </row>
    <row r="44" spans="1:30" ht="48.75" customHeight="1">
      <c r="A44" s="5"/>
    </row>
    <row r="45" spans="1:30" ht="50.25" customHeight="1">
      <c r="A45" s="5"/>
    </row>
    <row r="46" spans="1:30" ht="34.5" customHeight="1">
      <c r="A46" s="5"/>
    </row>
    <row r="47" spans="1:30" ht="36.75" customHeight="1">
      <c r="A47" s="5"/>
    </row>
    <row r="48" spans="1:30" ht="36.75" customHeight="1">
      <c r="A48" s="5"/>
    </row>
    <row r="49" spans="1:30">
      <c r="A49" s="5"/>
      <c r="W49" s="14"/>
      <c r="X49" s="14"/>
      <c r="Y49" s="14"/>
      <c r="Z49" s="14"/>
      <c r="AA49" s="14"/>
      <c r="AB49" s="14"/>
      <c r="AC49" s="14"/>
      <c r="AD49" s="14"/>
    </row>
    <row r="50" spans="1:30" ht="30.75" customHeight="1">
      <c r="A50" s="5"/>
    </row>
    <row r="51" spans="1:30" s="14" customFormat="1" ht="23.25" customHeight="1">
      <c r="A51" s="18"/>
      <c r="B51" s="29"/>
      <c r="C51" s="30"/>
      <c r="D51" s="1"/>
      <c r="E51" s="30"/>
      <c r="F51"/>
      <c r="G51"/>
      <c r="H51"/>
      <c r="I51"/>
      <c r="J51" s="31"/>
      <c r="K51"/>
      <c r="L51"/>
      <c r="M51"/>
      <c r="N51"/>
      <c r="O51"/>
      <c r="P51"/>
      <c r="Q51"/>
      <c r="R51"/>
      <c r="S51" s="32"/>
      <c r="T51"/>
      <c r="U51"/>
      <c r="V51" s="30"/>
    </row>
    <row r="52" spans="1:30">
      <c r="A52" s="5"/>
    </row>
    <row r="53" spans="1:30" ht="41.25" customHeight="1">
      <c r="A53" s="5"/>
      <c r="W53" s="14"/>
      <c r="X53" s="14"/>
      <c r="Y53" s="14"/>
      <c r="Z53" s="14"/>
      <c r="AA53" s="14"/>
      <c r="AB53" s="14"/>
      <c r="AC53" s="14"/>
      <c r="AD53" s="14"/>
    </row>
    <row r="54" spans="1:30" ht="27" customHeight="1">
      <c r="A54" s="5"/>
    </row>
    <row r="55" spans="1:30" ht="33" customHeight="1">
      <c r="A55" s="5"/>
    </row>
    <row r="56" spans="1:30">
      <c r="A56" s="5"/>
    </row>
    <row r="57" spans="1:30">
      <c r="A57" s="5"/>
    </row>
    <row r="58" spans="1:30" ht="24.75" customHeight="1">
      <c r="A58" s="5"/>
    </row>
    <row r="59" spans="1:30">
      <c r="A59" s="5"/>
    </row>
    <row r="60" spans="1:30">
      <c r="A60" s="5"/>
    </row>
    <row r="61" spans="1:30" ht="29.25" customHeight="1">
      <c r="A61" s="5"/>
    </row>
    <row r="62" spans="1:30" ht="36.75" customHeight="1">
      <c r="A62" s="5"/>
    </row>
    <row r="63" spans="1:30" ht="39" customHeight="1">
      <c r="A63" s="5"/>
    </row>
    <row r="64" spans="1:30" ht="48" customHeight="1">
      <c r="A64" s="5"/>
    </row>
    <row r="65" spans="1:30" ht="34.5" customHeight="1">
      <c r="A65" s="5"/>
    </row>
    <row r="66" spans="1:30">
      <c r="A66" s="5"/>
    </row>
    <row r="67" spans="1:30">
      <c r="A67" s="5"/>
    </row>
    <row r="68" spans="1:30">
      <c r="A68" s="5"/>
    </row>
    <row r="69" spans="1:30">
      <c r="A69" s="5"/>
    </row>
    <row r="70" spans="1:30" ht="34.5" customHeight="1">
      <c r="A70" s="5"/>
    </row>
    <row r="71" spans="1:30" ht="33" customHeight="1">
      <c r="A71" s="5"/>
    </row>
    <row r="72" spans="1:30">
      <c r="A72" s="5"/>
    </row>
    <row r="73" spans="1:30" ht="41.25" customHeight="1">
      <c r="A73" s="18"/>
    </row>
    <row r="74" spans="1:30">
      <c r="A74" s="5"/>
      <c r="W74" s="14"/>
      <c r="X74" s="14"/>
      <c r="Y74" s="14"/>
      <c r="Z74" s="14"/>
      <c r="AA74" s="14"/>
      <c r="AB74" s="14"/>
      <c r="AC74" s="14"/>
      <c r="AD74" s="14"/>
    </row>
    <row r="75" spans="1:30" ht="33" customHeight="1"/>
    <row r="76" spans="1:30" ht="44.25" customHeight="1">
      <c r="A76" s="5"/>
    </row>
    <row r="77" spans="1:30" ht="27.75" customHeight="1">
      <c r="A77" s="5"/>
    </row>
    <row r="78" spans="1:30" ht="27" customHeight="1">
      <c r="A78" s="5"/>
    </row>
    <row r="80" spans="1:30" ht="39" customHeight="1">
      <c r="A80" s="5"/>
    </row>
    <row r="81" spans="1:1" ht="37.5" customHeight="1">
      <c r="A81" s="5"/>
    </row>
    <row r="83" spans="1:1">
      <c r="A83" s="5"/>
    </row>
    <row r="84" spans="1:1">
      <c r="A84" s="5"/>
    </row>
    <row r="85" spans="1:1" ht="39" customHeight="1">
      <c r="A85" s="5"/>
    </row>
    <row r="86" spans="1:1" ht="36.75" customHeight="1">
      <c r="A86" s="5"/>
    </row>
    <row r="87" spans="1:1" ht="21.75" customHeight="1">
      <c r="A87" s="18"/>
    </row>
    <row r="88" spans="1:1">
      <c r="A88" s="5"/>
    </row>
    <row r="89" spans="1:1" ht="36.75" customHeight="1"/>
    <row r="90" spans="1:1" ht="39" customHeight="1">
      <c r="A90" s="5"/>
    </row>
    <row r="91" spans="1:1" ht="56.25" customHeight="1">
      <c r="A91" s="5"/>
    </row>
    <row r="93" spans="1:1" ht="25.5" customHeight="1">
      <c r="A93" s="5"/>
    </row>
    <row r="94" spans="1:1" ht="63.75" customHeight="1">
      <c r="A94" s="5"/>
    </row>
    <row r="95" spans="1:1" ht="34.5" customHeight="1">
      <c r="A95" s="5"/>
    </row>
    <row r="96" spans="1:1">
      <c r="A96" s="5"/>
    </row>
    <row r="97" spans="1:1">
      <c r="A97" s="5"/>
    </row>
    <row r="98" spans="1:1">
      <c r="A98" s="5"/>
    </row>
    <row r="99" spans="1:1" ht="34.5" customHeight="1"/>
    <row r="100" spans="1:1" ht="36.75" customHeight="1">
      <c r="A100" s="5"/>
    </row>
    <row r="101" spans="1:1" ht="19.5" customHeight="1">
      <c r="A101" s="5"/>
    </row>
    <row r="102" spans="1:1" ht="33" customHeight="1">
      <c r="A102" s="5"/>
    </row>
    <row r="103" spans="1:1" ht="42.75" customHeight="1">
      <c r="A103" s="5"/>
    </row>
    <row r="104" spans="1:1">
      <c r="A104" s="5"/>
    </row>
    <row r="105" spans="1:1">
      <c r="A105" s="5"/>
    </row>
    <row r="106" spans="1:1">
      <c r="A106" s="5"/>
    </row>
    <row r="107" spans="1:1" ht="68.25" customHeight="1"/>
  </sheetData>
  <autoFilter ref="B1:V6" xr:uid="{00000000-0009-0000-0000-000007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4:AD5">
    <sortCondition ref="B4:B5"/>
    <sortCondition ref="I4:I5"/>
    <sortCondition ref="X4:X5"/>
  </sortState>
  <mergeCells count="11">
    <mergeCell ref="K1:K2"/>
    <mergeCell ref="L1:P1"/>
    <mergeCell ref="Q1:U1"/>
    <mergeCell ref="V1:V2"/>
    <mergeCell ref="B6:J6"/>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AD94"/>
  <sheetViews>
    <sheetView view="pageBreakPreview" zoomScaleNormal="75" zoomScaleSheetLayoutView="100" workbookViewId="0">
      <pane xSplit="9" ySplit="2" topLeftCell="J3" activePane="bottomRight" state="frozenSplit"/>
      <selection activeCell="P2" sqref="P2"/>
      <selection pane="topRight" activeCell="P2" sqref="P2"/>
      <selection pane="bottomLeft" activeCell="P2" sqref="P2"/>
      <selection pane="bottomRight" activeCell="W1" sqref="W1:X1048576"/>
    </sheetView>
  </sheetViews>
  <sheetFormatPr defaultRowHeight="13.5"/>
  <cols>
    <col min="1" max="1" width="16.125" customWidth="1"/>
    <col min="2" max="2" width="4.375" style="29" customWidth="1"/>
    <col min="3" max="3" width="22.125" style="30" customWidth="1"/>
    <col min="4" max="4" width="11.75" style="1" hidden="1" customWidth="1"/>
    <col min="5" max="5" width="26.375" style="30" customWidth="1"/>
    <col min="6" max="6" width="23.5" hidden="1" customWidth="1"/>
    <col min="7" max="7" width="9" hidden="1" customWidth="1"/>
    <col min="8" max="8" width="23.875" hidden="1" customWidth="1"/>
    <col min="9" max="9" width="5.25" customWidth="1"/>
    <col min="10" max="10" width="22" style="31"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2" bestFit="1" customWidth="1"/>
    <col min="20" max="20" width="11.5" customWidth="1"/>
    <col min="21" max="21" width="9.625" bestFit="1" customWidth="1"/>
    <col min="22" max="22" width="86.125" style="30" bestFit="1" customWidth="1"/>
    <col min="23" max="23" width="13.375" customWidth="1"/>
    <col min="30" max="30" width="3.625" customWidth="1"/>
  </cols>
  <sheetData>
    <row r="1" spans="1:24" s="1" customFormat="1">
      <c r="B1" s="194" t="s">
        <v>0</v>
      </c>
      <c r="C1" s="195" t="s">
        <v>1</v>
      </c>
      <c r="D1" s="196" t="s">
        <v>2</v>
      </c>
      <c r="E1" s="195" t="s">
        <v>3</v>
      </c>
      <c r="F1" s="2" t="s">
        <v>4</v>
      </c>
      <c r="G1" s="2" t="s">
        <v>2</v>
      </c>
      <c r="H1" s="2" t="s">
        <v>3</v>
      </c>
      <c r="I1" s="196" t="s">
        <v>5</v>
      </c>
      <c r="J1" s="197" t="s">
        <v>6</v>
      </c>
      <c r="K1" s="196" t="s">
        <v>7</v>
      </c>
      <c r="L1" s="196" t="s">
        <v>8</v>
      </c>
      <c r="M1" s="196"/>
      <c r="N1" s="196"/>
      <c r="O1" s="196"/>
      <c r="P1" s="196"/>
      <c r="Q1" s="196" t="s">
        <v>9</v>
      </c>
      <c r="R1" s="196"/>
      <c r="S1" s="196"/>
      <c r="T1" s="196"/>
      <c r="U1" s="196"/>
      <c r="V1" s="195" t="s">
        <v>882</v>
      </c>
    </row>
    <row r="2" spans="1:24" s="1" customFormat="1">
      <c r="A2" s="1" t="s">
        <v>640</v>
      </c>
      <c r="B2" s="194"/>
      <c r="C2" s="195"/>
      <c r="D2" s="196"/>
      <c r="E2" s="195"/>
      <c r="F2" s="2"/>
      <c r="G2" s="2"/>
      <c r="H2" s="2"/>
      <c r="I2" s="196"/>
      <c r="J2" s="197"/>
      <c r="K2" s="196"/>
      <c r="L2" s="144" t="s">
        <v>10</v>
      </c>
      <c r="M2" s="144" t="s">
        <v>11</v>
      </c>
      <c r="N2" s="144" t="s">
        <v>12</v>
      </c>
      <c r="O2" s="145" t="s">
        <v>785</v>
      </c>
      <c r="P2" s="144" t="s">
        <v>13</v>
      </c>
      <c r="Q2" s="144" t="s">
        <v>10</v>
      </c>
      <c r="R2" s="144" t="s">
        <v>11</v>
      </c>
      <c r="S2" s="4" t="s">
        <v>12</v>
      </c>
      <c r="T2" s="145" t="s">
        <v>785</v>
      </c>
      <c r="U2" s="144" t="s">
        <v>13</v>
      </c>
      <c r="V2" s="195"/>
      <c r="W2" s="5"/>
    </row>
    <row r="3" spans="1:24" ht="54" customHeight="1">
      <c r="A3" s="127" t="s">
        <v>643</v>
      </c>
      <c r="B3" s="6">
        <v>1</v>
      </c>
      <c r="C3" s="33" t="s">
        <v>459</v>
      </c>
      <c r="D3" s="8" t="str">
        <f>VLOOKUP($C3,一覧表!$C$3:$V$121,2,FALSE)</f>
        <v>838-0143</v>
      </c>
      <c r="E3" s="7" t="str">
        <f>VLOOKUP($C3,一覧表!$C$3:$V$121,3,FALSE)</f>
        <v>福岡県小郡市小板井４９８－１　天蓋会館３F</v>
      </c>
      <c r="F3" s="7" t="str">
        <f>VLOOKUP($C3,一覧表!$C$3:$V$121,4,FALSE)</f>
        <v>フェスタ</v>
      </c>
      <c r="G3" s="7">
        <f>VLOOKUP($C3,一覧表!$C$3:$V$121,5,FALSE)</f>
        <v>0</v>
      </c>
      <c r="H3" s="7" t="str">
        <f>VLOOKUP($C3,一覧表!$C$3:$V$121,6,FALSE)</f>
        <v>（８店舗）</v>
      </c>
      <c r="I3" s="7">
        <f>VLOOKUP($C3,一覧表!$C$3:$V$121,7,FALSE)</f>
        <v>80</v>
      </c>
      <c r="J3" s="7" t="str">
        <f>VLOOKUP($C3,一覧表!$C$3:$V$121,8,FALSE)</f>
        <v>九州を中心に14店舗（長崎県内８店舗）の遊技場を運営</v>
      </c>
      <c r="K3" s="7" t="str">
        <f>VLOOKUP($C3,一覧表!$C$3:$V$121,9,FALSE)</f>
        <v>R2～R4</v>
      </c>
      <c r="L3" s="15">
        <f>VLOOKUP($C3,一覧表!$C$3:$V$121,10,FALSE)</f>
        <v>3103.37</v>
      </c>
      <c r="M3" s="15">
        <f>VLOOKUP($C3,一覧表!$C$3:$V$121,11,FALSE)</f>
        <v>3010.27</v>
      </c>
      <c r="N3" s="28">
        <f>VLOOKUP($C3,一覧表!$C$3:$V$121,12,FALSE)</f>
        <v>2.9999645546615425E-2</v>
      </c>
      <c r="O3" s="15">
        <f>VLOOKUP($C3,一覧表!$C$3:$V$121,13,FALSE)</f>
        <v>2884.25</v>
      </c>
      <c r="P3" s="28">
        <f>VLOOKUP($C3,一覧表!$C$3:$V$121,14,FALSE)</f>
        <v>7.0607114201658161E-2</v>
      </c>
      <c r="Q3" s="7" t="str">
        <f>VLOOKUP($C3,一覧表!$C$3:$V$121,15,FALSE)</f>
        <v>-</v>
      </c>
      <c r="R3" s="7" t="str">
        <f>VLOOKUP($C3,一覧表!$C$3:$V$121,16,FALSE)</f>
        <v>-</v>
      </c>
      <c r="S3" s="28" t="str">
        <f>VLOOKUP($C3,一覧表!$C$3:$V$121,17,FALSE)</f>
        <v>-</v>
      </c>
      <c r="T3" s="7" t="str">
        <f>VLOOKUP($C3,一覧表!$C$3:$V$121,18,FALSE)</f>
        <v>-</v>
      </c>
      <c r="U3" s="28" t="str">
        <f>VLOOKUP($C3,一覧表!$C$3:$V$121,19,FALSE)</f>
        <v>-</v>
      </c>
      <c r="V3" s="7" t="str">
        <f>VLOOKUP($C3,一覧表!$C$3:$V$121,20,FALSE)</f>
        <v>①デマンド監視装置有効利用　②省エネ器具への切替　③空調機運転時間の適正化　④空調室内機の洗浄</v>
      </c>
      <c r="W3" s="124"/>
      <c r="X3" s="124"/>
    </row>
    <row r="4" spans="1:24" ht="54" customHeight="1">
      <c r="A4" s="127" t="s">
        <v>643</v>
      </c>
      <c r="B4" s="6">
        <v>2</v>
      </c>
      <c r="C4" s="33" t="s">
        <v>754</v>
      </c>
      <c r="D4" s="8" t="str">
        <f>VLOOKUP($C4,一覧表!$C$3:$V$121,2,FALSE)</f>
        <v>851-2106</v>
      </c>
      <c r="E4" s="7" t="str">
        <f>VLOOKUP($C4,一覧表!$C$3:$V$121,3,FALSE)</f>
        <v>西彼杵郡時津町左底郷１６５０－４</v>
      </c>
      <c r="F4" s="7" t="str">
        <f>VLOOKUP($C4,一覧表!$C$3:$V$121,4,FALSE)</f>
        <v>まるみつ　ほか</v>
      </c>
      <c r="G4" s="7">
        <f>VLOOKUP($C4,一覧表!$C$3:$V$121,5,FALSE)</f>
        <v>0</v>
      </c>
      <c r="H4" s="7" t="str">
        <f>VLOOKUP($C4,一覧表!$C$3:$V$121,6,FALSE)</f>
        <v>（パチンコ16店舗、コンビニ、飲食、貸事務所、倉庫ほか）</v>
      </c>
      <c r="I4" s="7">
        <f>VLOOKUP($C4,一覧表!$C$3:$V$121,7,FALSE)</f>
        <v>80</v>
      </c>
      <c r="J4" s="7" t="str">
        <f>VLOOKUP($C4,一覧表!$C$3:$V$121,8,FALSE)</f>
        <v>パチンコほか</v>
      </c>
      <c r="K4" s="7" t="str">
        <f>VLOOKUP($C4,一覧表!$C$3:$V$121,9,FALSE)</f>
        <v>R2～R4</v>
      </c>
      <c r="L4" s="15">
        <f>VLOOKUP($C4,一覧表!$C$3:$V$121,10,FALSE)</f>
        <v>4178</v>
      </c>
      <c r="M4" s="15">
        <f>VLOOKUP($C4,一覧表!$C$3:$V$121,11,FALSE)</f>
        <v>4053</v>
      </c>
      <c r="N4" s="28">
        <f>VLOOKUP($C4,一覧表!$C$3:$V$121,12,FALSE)</f>
        <v>2.9918621349928197E-2</v>
      </c>
      <c r="O4" s="15">
        <f>VLOOKUP($C4,一覧表!$C$3:$V$121,13,FALSE)</f>
        <v>3592</v>
      </c>
      <c r="P4" s="28">
        <f>VLOOKUP($C4,一覧表!$C$3:$V$121,14,FALSE)</f>
        <v>0.14025849688846337</v>
      </c>
      <c r="Q4" s="7" t="str">
        <f>VLOOKUP($C4,一覧表!$C$3:$V$121,15,FALSE)</f>
        <v>-</v>
      </c>
      <c r="R4" s="7" t="str">
        <f>VLOOKUP($C4,一覧表!$C$3:$V$121,16,FALSE)</f>
        <v>-</v>
      </c>
      <c r="S4" s="28" t="str">
        <f>VLOOKUP($C4,一覧表!$C$3:$V$121,17,FALSE)</f>
        <v>-</v>
      </c>
      <c r="T4" s="7" t="str">
        <f>VLOOKUP($C4,一覧表!$C$3:$V$121,18,FALSE)</f>
        <v>-</v>
      </c>
      <c r="U4" s="28" t="str">
        <f>VLOOKUP($C4,一覧表!$C$3:$V$121,19,FALSE)</f>
        <v>-</v>
      </c>
      <c r="V4" s="7" t="str">
        <f>VLOOKUP($C4,一覧表!$C$3:$V$121,20,FALSE)</f>
        <v>①省エネ意識付け
②高効率設備への更新</v>
      </c>
      <c r="W4" s="124"/>
      <c r="X4" s="124"/>
    </row>
    <row r="5" spans="1:24" ht="54" customHeight="1">
      <c r="A5" s="5"/>
      <c r="B5" s="6">
        <v>3</v>
      </c>
      <c r="C5" s="103" t="s">
        <v>114</v>
      </c>
      <c r="D5" s="8" t="str">
        <f>VLOOKUP($C5,一覧表!$C$3:$V$121,2,FALSE)</f>
        <v>859-3806</v>
      </c>
      <c r="E5" s="7" t="str">
        <f>VLOOKUP($C5,一覧表!$C$3:$V$121,3,FALSE)</f>
        <v>東彼杵郡東彼杵町三根郷８９３－１</v>
      </c>
      <c r="F5" s="7">
        <f>VLOOKUP($C5,一覧表!$C$3:$V$121,4,FALSE)</f>
        <v>0</v>
      </c>
      <c r="G5" s="7">
        <f>VLOOKUP($C5,一覧表!$C$3:$V$121,5,FALSE)</f>
        <v>0</v>
      </c>
      <c r="H5" s="7">
        <f>VLOOKUP($C5,一覧表!$C$3:$V$121,6,FALSE)</f>
        <v>0</v>
      </c>
      <c r="I5" s="7">
        <f>VLOOKUP($C5,一覧表!$C$3:$V$121,7,FALSE)</f>
        <v>78</v>
      </c>
      <c r="J5" s="7" t="str">
        <f>VLOOKUP($C5,一覧表!$C$3:$V$121,8,FALSE)</f>
        <v>ホテル・病院へリネン用品を提供</v>
      </c>
      <c r="K5" s="7" t="str">
        <f>VLOOKUP($C5,一覧表!$C$3:$V$121,9,FALSE)</f>
        <v>R2～R4</v>
      </c>
      <c r="L5" s="15" t="str">
        <f>VLOOKUP($C5,一覧表!$C$3:$V$121,10,FALSE)</f>
        <v>-</v>
      </c>
      <c r="M5" s="15" t="str">
        <f>VLOOKUP($C5,一覧表!$C$3:$V$121,11,FALSE)</f>
        <v>-</v>
      </c>
      <c r="N5" s="28" t="str">
        <f>VLOOKUP($C5,一覧表!$C$3:$V$121,12,FALSE)</f>
        <v>-</v>
      </c>
      <c r="O5" s="15">
        <f>VLOOKUP($C5,一覧表!$C$3:$V$121,13,FALSE)</f>
        <v>0</v>
      </c>
      <c r="P5" s="28" t="str">
        <f>VLOOKUP($C5,一覧表!$C$3:$V$121,14,FALSE)</f>
        <v>-</v>
      </c>
      <c r="Q5" s="7">
        <f>VLOOKUP($C5,一覧表!$C$3:$V$121,15,FALSE)</f>
        <v>0.20200000000000001</v>
      </c>
      <c r="R5" s="7">
        <f>VLOOKUP($C5,一覧表!$C$3:$V$121,16,FALSE)</f>
        <v>0.2</v>
      </c>
      <c r="S5" s="28">
        <f>VLOOKUP($C5,一覧表!$C$3:$V$121,17,FALSE)</f>
        <v>9.9009900990099098E-3</v>
      </c>
      <c r="T5" s="7">
        <f>VLOOKUP($C5,一覧表!$C$3:$V$121,18,FALSE)</f>
        <v>0.219</v>
      </c>
      <c r="U5" s="28">
        <f>VLOOKUP($C5,一覧表!$C$3:$V$121,19,FALSE)</f>
        <v>-8.4158415841584094E-2</v>
      </c>
      <c r="V5" s="7">
        <f>VLOOKUP($C5,一覧表!$C$3:$V$121,20,FALSE)</f>
        <v>0</v>
      </c>
      <c r="W5" s="124"/>
      <c r="X5" s="124"/>
    </row>
    <row r="6" spans="1:24" ht="54" customHeight="1">
      <c r="A6" s="5"/>
      <c r="B6" s="6">
        <v>4</v>
      </c>
      <c r="C6" s="103" t="s">
        <v>481</v>
      </c>
      <c r="D6" s="8" t="str">
        <f>VLOOKUP($C6,一覧表!$C$3:$V$121,2,FALSE)</f>
        <v>852-8001</v>
      </c>
      <c r="E6" s="7" t="str">
        <f>VLOOKUP($C6,一覧表!$C$3:$V$121,3,FALSE)</f>
        <v>長崎市稲佐町２－２</v>
      </c>
      <c r="F6" s="7" t="str">
        <f>VLOOKUP($C6,一覧表!$C$3:$V$121,4,FALSE)</f>
        <v>冠婚葬祭場ほか</v>
      </c>
      <c r="G6" s="7">
        <f>VLOOKUP($C6,一覧表!$C$3:$V$121,5,FALSE)</f>
        <v>0</v>
      </c>
      <c r="H6" s="7">
        <f>VLOOKUP($C6,一覧表!$C$3:$V$121,6,FALSE)</f>
        <v>0</v>
      </c>
      <c r="I6" s="7">
        <f>VLOOKUP($C6,一覧表!$C$3:$V$121,7,FALSE)</f>
        <v>79</v>
      </c>
      <c r="J6" s="7" t="str">
        <f>VLOOKUP($C6,一覧表!$C$3:$V$121,8,FALSE)</f>
        <v>冠婚葬祭サービス</v>
      </c>
      <c r="K6" s="7" t="str">
        <f>VLOOKUP($C6,一覧表!$C$3:$V$121,9,FALSE)</f>
        <v>R2～R4</v>
      </c>
      <c r="L6" s="15">
        <f>VLOOKUP($C6,一覧表!$C$3:$V$121,10,FALSE)</f>
        <v>8025</v>
      </c>
      <c r="M6" s="15">
        <f>VLOOKUP($C6,一覧表!$C$3:$V$121,11,FALSE)</f>
        <v>7784</v>
      </c>
      <c r="N6" s="28">
        <f>VLOOKUP($C6,一覧表!$C$3:$V$121,12,FALSE)</f>
        <v>3.0031152647975078E-2</v>
      </c>
      <c r="O6" s="15">
        <f>VLOOKUP($C6,一覧表!$C$3:$V$121,13,FALSE)</f>
        <v>8750</v>
      </c>
      <c r="P6" s="28">
        <f>VLOOKUP($C6,一覧表!$C$3:$V$121,14,FALSE)</f>
        <v>-9.0342679127725853E-2</v>
      </c>
      <c r="Q6" s="7" t="str">
        <f>VLOOKUP($C6,一覧表!$C$3:$V$121,15,FALSE)</f>
        <v>-</v>
      </c>
      <c r="R6" s="7" t="str">
        <f>VLOOKUP($C6,一覧表!$C$3:$V$121,16,FALSE)</f>
        <v>-</v>
      </c>
      <c r="S6" s="28" t="str">
        <f>VLOOKUP($C6,一覧表!$C$3:$V$121,17,FALSE)</f>
        <v>-</v>
      </c>
      <c r="T6" s="7" t="str">
        <f>VLOOKUP($C6,一覧表!$C$3:$V$121,18,FALSE)</f>
        <v>-</v>
      </c>
      <c r="U6" s="28" t="str">
        <f>VLOOKUP($C6,一覧表!$C$3:$V$121,19,FALSE)</f>
        <v>-</v>
      </c>
      <c r="V6" s="7" t="str">
        <f>VLOOKUP($C6,一覧表!$C$3:$V$121,20,FALSE)</f>
        <v>①クールビズ　②室内温度の調整　など</v>
      </c>
      <c r="W6" s="124"/>
      <c r="X6" s="124"/>
    </row>
    <row r="7" spans="1:24" ht="54" customHeight="1">
      <c r="A7" s="5"/>
      <c r="B7" s="6">
        <v>5</v>
      </c>
      <c r="C7" s="103" t="s">
        <v>270</v>
      </c>
      <c r="D7" s="8" t="str">
        <f>VLOOKUP($C7,一覧表!$C$3:$V$121,2,FALSE)</f>
        <v>859-3292</v>
      </c>
      <c r="E7" s="7" t="str">
        <f>VLOOKUP($C7,一覧表!$C$3:$V$121,3,FALSE)</f>
        <v>佐世保市ハウステンボス町１－１</v>
      </c>
      <c r="F7" s="7">
        <f>VLOOKUP($C7,一覧表!$C$3:$V$121,4,FALSE)</f>
        <v>0</v>
      </c>
      <c r="G7" s="7">
        <f>VLOOKUP($C7,一覧表!$C$3:$V$121,5,FALSE)</f>
        <v>0</v>
      </c>
      <c r="H7" s="7">
        <f>VLOOKUP($C7,一覧表!$C$3:$V$121,6,FALSE)</f>
        <v>0</v>
      </c>
      <c r="I7" s="7">
        <f>VLOOKUP($C7,一覧表!$C$3:$V$121,7,FALSE)</f>
        <v>80</v>
      </c>
      <c r="J7" s="7" t="str">
        <f>VLOOKUP($C7,一覧表!$C$3:$V$121,8,FALSE)</f>
        <v>娯楽業（テーマパーク）</v>
      </c>
      <c r="K7" s="7" t="str">
        <f>VLOOKUP($C7,一覧表!$C$3:$V$121,9,FALSE)</f>
        <v>R2～R4</v>
      </c>
      <c r="L7" s="15">
        <f>VLOOKUP($C7,一覧表!$C$3:$V$121,10,FALSE)</f>
        <v>18509</v>
      </c>
      <c r="M7" s="15">
        <f>VLOOKUP($C7,一覧表!$C$3:$V$121,11,FALSE)</f>
        <v>17954</v>
      </c>
      <c r="N7" s="28">
        <f>VLOOKUP($C7,一覧表!$C$3:$V$121,12,FALSE)</f>
        <v>2.9985412502026042E-2</v>
      </c>
      <c r="O7" s="15">
        <f>VLOOKUP($C7,一覧表!$C$3:$V$121,13,FALSE)</f>
        <v>18695</v>
      </c>
      <c r="P7" s="28">
        <f>VLOOKUP($C7,一覧表!$C$3:$V$121,14,FALSE)</f>
        <v>-1.0049165270949269E-2</v>
      </c>
      <c r="Q7" s="7" t="str">
        <f>VLOOKUP($C7,一覧表!$C$3:$V$121,15,FALSE)</f>
        <v>-</v>
      </c>
      <c r="R7" s="7" t="str">
        <f>VLOOKUP($C7,一覧表!$C$3:$V$121,16,FALSE)</f>
        <v>-</v>
      </c>
      <c r="S7" s="28" t="str">
        <f>VLOOKUP($C7,一覧表!$C$3:$V$121,17,FALSE)</f>
        <v>-</v>
      </c>
      <c r="T7" s="7" t="str">
        <f>VLOOKUP($C7,一覧表!$C$3:$V$121,18,FALSE)</f>
        <v>-</v>
      </c>
      <c r="U7" s="28" t="str">
        <f>VLOOKUP($C7,一覧表!$C$3:$V$121,19,FALSE)</f>
        <v>-</v>
      </c>
      <c r="V7" s="7" t="str">
        <f>VLOOKUP($C7,一覧表!$C$3:$V$121,20,FALSE)</f>
        <v>①ガスエンジン発電機（出力7,500kW）稼働による、昼間の購入電力量削減（省エネ法に基づく、電気の需要の平準化に資する取組）　②電気バス導入</v>
      </c>
      <c r="W7" s="124"/>
      <c r="X7" s="124"/>
    </row>
    <row r="8" spans="1:24" ht="35.25" customHeight="1">
      <c r="A8" s="5"/>
      <c r="B8" s="213" t="s">
        <v>310</v>
      </c>
      <c r="C8" s="213"/>
      <c r="D8" s="213"/>
      <c r="E8" s="213"/>
      <c r="F8" s="213"/>
      <c r="G8" s="213"/>
      <c r="H8" s="213"/>
      <c r="I8" s="213"/>
      <c r="J8" s="213"/>
      <c r="K8" s="26"/>
      <c r="L8" s="136">
        <f>SUM(L3:L7)</f>
        <v>33815.369999999995</v>
      </c>
      <c r="M8" s="93">
        <f>SUM(M3:M7)</f>
        <v>32801.270000000004</v>
      </c>
      <c r="N8" s="10">
        <f>+(L8-M8)/L8</f>
        <v>2.9989321423955776E-2</v>
      </c>
      <c r="O8" s="136">
        <f>SUM(O3:O7)</f>
        <v>33921.25</v>
      </c>
      <c r="P8" s="11">
        <f>+(L8-O8)/L8</f>
        <v>-3.131120552577265E-3</v>
      </c>
      <c r="Q8" s="24"/>
      <c r="R8" s="24"/>
      <c r="S8" s="20"/>
      <c r="T8" s="27"/>
      <c r="U8" s="28"/>
      <c r="V8" s="125"/>
    </row>
    <row r="9" spans="1:24" ht="50.25" customHeight="1">
      <c r="A9" s="5"/>
    </row>
    <row r="10" spans="1:24" ht="35.25" customHeight="1">
      <c r="A10" s="5"/>
    </row>
    <row r="11" spans="1:24" ht="50.25" customHeight="1">
      <c r="A11" s="5"/>
      <c r="T11" s="32"/>
    </row>
    <row r="12" spans="1:24" ht="36.75" customHeight="1">
      <c r="A12" s="5"/>
      <c r="T12" s="32"/>
    </row>
    <row r="13" spans="1:24" ht="35.25" customHeight="1">
      <c r="A13" s="5"/>
      <c r="T13" s="32"/>
    </row>
    <row r="14" spans="1:24" ht="35.25" customHeight="1">
      <c r="A14" s="5"/>
    </row>
    <row r="15" spans="1:24" ht="35.25" customHeight="1">
      <c r="A15" s="5"/>
    </row>
    <row r="16" spans="1:24" ht="35.25" customHeight="1">
      <c r="A16" s="5"/>
    </row>
    <row r="17" spans="1:30">
      <c r="A17" s="5"/>
    </row>
    <row r="18" spans="1:30" ht="23.25" customHeight="1">
      <c r="A18" s="5"/>
    </row>
    <row r="19" spans="1:30" s="14" customFormat="1">
      <c r="A19" s="5"/>
      <c r="B19" s="29"/>
      <c r="C19" s="30"/>
      <c r="D19" s="1"/>
      <c r="E19" s="30"/>
      <c r="F19"/>
      <c r="G19"/>
      <c r="H19"/>
      <c r="I19"/>
      <c r="J19" s="31"/>
      <c r="K19"/>
      <c r="L19"/>
      <c r="M19"/>
      <c r="N19"/>
      <c r="O19"/>
      <c r="P19"/>
      <c r="Q19"/>
      <c r="R19"/>
      <c r="S19" s="32"/>
      <c r="T19"/>
      <c r="U19"/>
      <c r="V19" s="30"/>
    </row>
    <row r="20" spans="1:30" ht="21" customHeight="1">
      <c r="A20" s="5"/>
    </row>
    <row r="21" spans="1:30" ht="58.5" customHeight="1">
      <c r="A21" s="5"/>
    </row>
    <row r="22" spans="1:30" ht="41.25" customHeight="1">
      <c r="A22" s="5"/>
    </row>
    <row r="23" spans="1:30" ht="36.75" customHeight="1">
      <c r="A23" s="5"/>
    </row>
    <row r="24" spans="1:30" ht="33" customHeight="1">
      <c r="A24" s="5"/>
    </row>
    <row r="25" spans="1:30" ht="41.25" customHeight="1">
      <c r="A25" s="5"/>
    </row>
    <row r="26" spans="1:30">
      <c r="A26" s="5"/>
    </row>
    <row r="27" spans="1:30" ht="27.75" customHeight="1">
      <c r="A27" s="5"/>
    </row>
    <row r="28" spans="1:30" ht="41.25" customHeight="1">
      <c r="A28" s="5"/>
    </row>
    <row r="29" spans="1:30">
      <c r="A29" s="5"/>
    </row>
    <row r="30" spans="1:30" ht="39" customHeight="1">
      <c r="A30" s="5"/>
    </row>
    <row r="31" spans="1:30" ht="39" customHeight="1">
      <c r="A31" s="5"/>
      <c r="W31" s="14"/>
      <c r="X31" s="14"/>
      <c r="Y31" s="14"/>
      <c r="Z31" s="14"/>
      <c r="AA31" s="14"/>
      <c r="AB31" s="14"/>
      <c r="AC31" s="14"/>
      <c r="AD31" s="14"/>
    </row>
    <row r="32" spans="1:30" ht="48.75" customHeight="1">
      <c r="A32" s="5"/>
    </row>
    <row r="33" spans="1:30" ht="50.25" customHeight="1">
      <c r="A33" s="5"/>
    </row>
    <row r="34" spans="1:30" ht="34.5" customHeight="1">
      <c r="A34" s="5"/>
    </row>
    <row r="35" spans="1:30" ht="36.75" customHeight="1">
      <c r="A35" s="5"/>
    </row>
    <row r="36" spans="1:30" ht="36.75" customHeight="1">
      <c r="A36" s="5"/>
    </row>
    <row r="37" spans="1:30">
      <c r="A37" s="5"/>
      <c r="W37" s="14"/>
      <c r="X37" s="14"/>
      <c r="Y37" s="14"/>
      <c r="Z37" s="14"/>
      <c r="AA37" s="14"/>
      <c r="AB37" s="14"/>
      <c r="AC37" s="14"/>
      <c r="AD37" s="14"/>
    </row>
    <row r="38" spans="1:30" ht="30.75" customHeight="1">
      <c r="A38" s="5"/>
    </row>
    <row r="39" spans="1:30" s="14" customFormat="1" ht="23.25" customHeight="1">
      <c r="A39" s="18"/>
      <c r="B39" s="29"/>
      <c r="C39" s="30"/>
      <c r="D39" s="1"/>
      <c r="E39" s="30"/>
      <c r="F39"/>
      <c r="G39"/>
      <c r="H39"/>
      <c r="I39"/>
      <c r="J39" s="31"/>
      <c r="K39"/>
      <c r="L39"/>
      <c r="M39"/>
      <c r="N39"/>
      <c r="O39"/>
      <c r="P39"/>
      <c r="Q39"/>
      <c r="R39"/>
      <c r="S39" s="32"/>
      <c r="T39"/>
      <c r="U39"/>
      <c r="V39" s="30"/>
    </row>
    <row r="40" spans="1:30" ht="41.25" customHeight="1">
      <c r="A40" s="5"/>
      <c r="W40" s="14"/>
      <c r="X40" s="14"/>
      <c r="Y40" s="14"/>
      <c r="Z40" s="14"/>
      <c r="AA40" s="14"/>
      <c r="AB40" s="14"/>
      <c r="AC40" s="14"/>
      <c r="AD40" s="14"/>
    </row>
    <row r="41" spans="1:30" ht="27" customHeight="1">
      <c r="A41" s="5"/>
    </row>
    <row r="42" spans="1:30" ht="33" customHeight="1">
      <c r="A42" s="5"/>
    </row>
    <row r="43" spans="1:30">
      <c r="A43" s="5"/>
    </row>
    <row r="44" spans="1:30">
      <c r="A44" s="5"/>
    </row>
    <row r="45" spans="1:30" ht="24.75" customHeight="1">
      <c r="A45" s="5"/>
    </row>
    <row r="46" spans="1:30">
      <c r="A46" s="5"/>
    </row>
    <row r="47" spans="1:30">
      <c r="A47" s="5"/>
    </row>
    <row r="48" spans="1:30" ht="29.25" customHeight="1">
      <c r="A48" s="5"/>
    </row>
    <row r="49" spans="1:30" ht="36.75" customHeight="1">
      <c r="A49" s="5"/>
    </row>
    <row r="50" spans="1:30" ht="39" customHeight="1">
      <c r="A50" s="5"/>
    </row>
    <row r="51" spans="1:30" ht="48" customHeight="1">
      <c r="A51" s="5"/>
    </row>
    <row r="52" spans="1:30" ht="34.5" customHeight="1">
      <c r="A52" s="5"/>
    </row>
    <row r="53" spans="1:30">
      <c r="A53" s="5"/>
    </row>
    <row r="54" spans="1:30">
      <c r="A54" s="5"/>
    </row>
    <row r="55" spans="1:30">
      <c r="A55" s="5"/>
    </row>
    <row r="56" spans="1:30">
      <c r="A56" s="5"/>
    </row>
    <row r="57" spans="1:30" ht="34.5" customHeight="1">
      <c r="A57" s="5"/>
    </row>
    <row r="58" spans="1:30" ht="33" customHeight="1">
      <c r="A58" s="5"/>
    </row>
    <row r="59" spans="1:30">
      <c r="A59" s="5"/>
    </row>
    <row r="60" spans="1:30" ht="41.25" customHeight="1">
      <c r="A60" s="18"/>
    </row>
    <row r="61" spans="1:30">
      <c r="A61" s="5"/>
      <c r="W61" s="14"/>
      <c r="X61" s="14"/>
      <c r="Y61" s="14"/>
      <c r="Z61" s="14"/>
      <c r="AA61" s="14"/>
      <c r="AB61" s="14"/>
      <c r="AC61" s="14"/>
      <c r="AD61" s="14"/>
    </row>
    <row r="62" spans="1:30" ht="33" customHeight="1"/>
    <row r="63" spans="1:30" ht="44.25" customHeight="1">
      <c r="A63" s="5"/>
    </row>
    <row r="64" spans="1:30" ht="27.75" customHeight="1">
      <c r="A64" s="5"/>
    </row>
    <row r="65" spans="1:1" ht="27" customHeight="1">
      <c r="A65" s="5"/>
    </row>
    <row r="67" spans="1:1" ht="39" customHeight="1">
      <c r="A67" s="5"/>
    </row>
    <row r="68" spans="1:1" ht="37.5" customHeight="1">
      <c r="A68" s="5"/>
    </row>
    <row r="70" spans="1:1">
      <c r="A70" s="5"/>
    </row>
    <row r="71" spans="1:1">
      <c r="A71" s="5"/>
    </row>
    <row r="72" spans="1:1" ht="39" customHeight="1">
      <c r="A72" s="5"/>
    </row>
    <row r="73" spans="1:1" ht="36.75" customHeight="1">
      <c r="A73" s="5"/>
    </row>
    <row r="74" spans="1:1" ht="21.75" customHeight="1">
      <c r="A74" s="18"/>
    </row>
    <row r="75" spans="1:1">
      <c r="A75" s="5"/>
    </row>
    <row r="76" spans="1:1" ht="36.75" customHeight="1"/>
    <row r="77" spans="1:1" ht="39" customHeight="1">
      <c r="A77" s="5"/>
    </row>
    <row r="78" spans="1:1" ht="56.25" customHeight="1">
      <c r="A78" s="5"/>
    </row>
    <row r="80" spans="1:1" ht="25.5" customHeight="1">
      <c r="A80" s="5"/>
    </row>
    <row r="81" spans="1:1" ht="63.75" customHeight="1">
      <c r="A81" s="5"/>
    </row>
    <row r="82" spans="1:1" ht="34.5" customHeight="1">
      <c r="A82" s="5"/>
    </row>
    <row r="83" spans="1:1">
      <c r="A83" s="5"/>
    </row>
    <row r="84" spans="1:1">
      <c r="A84" s="5"/>
    </row>
    <row r="85" spans="1:1">
      <c r="A85" s="5"/>
    </row>
    <row r="86" spans="1:1" ht="34.5" customHeight="1"/>
    <row r="87" spans="1:1" ht="36.75" customHeight="1">
      <c r="A87" s="5"/>
    </row>
    <row r="88" spans="1:1" ht="19.5" customHeight="1">
      <c r="A88" s="5"/>
    </row>
    <row r="89" spans="1:1" ht="33" customHeight="1">
      <c r="A89" s="5"/>
    </row>
    <row r="90" spans="1:1" ht="42.75" customHeight="1">
      <c r="A90" s="5"/>
    </row>
    <row r="91" spans="1:1">
      <c r="A91" s="5"/>
    </row>
    <row r="92" spans="1:1">
      <c r="A92" s="5"/>
    </row>
    <row r="93" spans="1:1">
      <c r="A93" s="5"/>
    </row>
    <row r="94" spans="1:1" ht="68.25" customHeight="1"/>
  </sheetData>
  <autoFilter ref="B1:V8" xr:uid="{00000000-0009-0000-0000-000008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3:AD7">
    <sortCondition ref="A3:A7"/>
    <sortCondition ref="I3:I7"/>
    <sortCondition ref="X3:X7"/>
  </sortState>
  <mergeCells count="11">
    <mergeCell ref="K1:K2"/>
    <mergeCell ref="L1:P1"/>
    <mergeCell ref="Q1:U1"/>
    <mergeCell ref="V1:V2"/>
    <mergeCell ref="B8:J8"/>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&amp;L□温室効果ガス排出削減状況（令和３年度）&amp;R&amp;10&amp;A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29</vt:i4>
      </vt:variant>
    </vt:vector>
  </HeadingPairs>
  <TitlesOfParts>
    <vt:vector size="54" baseType="lpstr">
      <vt:lpstr>一覧表</vt:lpstr>
      <vt:lpstr>製造</vt:lpstr>
      <vt:lpstr>電気・ガス・熱供給</vt:lpstr>
      <vt:lpstr>運輸・郵便</vt:lpstr>
      <vt:lpstr>情報通信</vt:lpstr>
      <vt:lpstr>卸売・小売</vt:lpstr>
      <vt:lpstr>金融・保険</vt:lpstr>
      <vt:lpstr>宿泊・飲食サービス</vt:lpstr>
      <vt:lpstr>生活関連サービス・娯楽</vt:lpstr>
      <vt:lpstr>教育・学習支援</vt:lpstr>
      <vt:lpstr>医療・福祉</vt:lpstr>
      <vt:lpstr>複合サービス</vt:lpstr>
      <vt:lpstr>公務</vt:lpstr>
      <vt:lpstr>その他</vt:lpstr>
      <vt:lpstr>マルキョウ</vt:lpstr>
      <vt:lpstr>病院企業団</vt:lpstr>
      <vt:lpstr>ソニー</vt:lpstr>
      <vt:lpstr>九州スチールｾﾝﾀｰ</vt:lpstr>
      <vt:lpstr>電源開発</vt:lpstr>
      <vt:lpstr>日本遠洋旋網</vt:lpstr>
      <vt:lpstr>山崎製パン</vt:lpstr>
      <vt:lpstr>長崎大学</vt:lpstr>
      <vt:lpstr>日本赤十字社</vt:lpstr>
      <vt:lpstr>九電</vt:lpstr>
      <vt:lpstr>九電送配電</vt:lpstr>
      <vt:lpstr>その他!Print_Area</vt:lpstr>
      <vt:lpstr>医療・福祉!Print_Area</vt:lpstr>
      <vt:lpstr>一覧表!Print_Area</vt:lpstr>
      <vt:lpstr>運輸・郵便!Print_Area</vt:lpstr>
      <vt:lpstr>卸売・小売!Print_Area</vt:lpstr>
      <vt:lpstr>教育・学習支援!Print_Area</vt:lpstr>
      <vt:lpstr>金融・保険!Print_Area</vt:lpstr>
      <vt:lpstr>九電送配電!Print_Area</vt:lpstr>
      <vt:lpstr>公務!Print_Area</vt:lpstr>
      <vt:lpstr>宿泊・飲食サービス!Print_Area</vt:lpstr>
      <vt:lpstr>情報通信!Print_Area</vt:lpstr>
      <vt:lpstr>生活関連サービス・娯楽!Print_Area</vt:lpstr>
      <vt:lpstr>製造!Print_Area</vt:lpstr>
      <vt:lpstr>電気・ガス・熱供給!Print_Area</vt:lpstr>
      <vt:lpstr>複合サービス!Print_Area</vt:lpstr>
      <vt:lpstr>その他!Print_Titles</vt:lpstr>
      <vt:lpstr>医療・福祉!Print_Titles</vt:lpstr>
      <vt:lpstr>一覧表!Print_Titles</vt:lpstr>
      <vt:lpstr>運輸・郵便!Print_Titles</vt:lpstr>
      <vt:lpstr>卸売・小売!Print_Titles</vt:lpstr>
      <vt:lpstr>教育・学習支援!Print_Titles</vt:lpstr>
      <vt:lpstr>金融・保険!Print_Titles</vt:lpstr>
      <vt:lpstr>公務!Print_Titles</vt:lpstr>
      <vt:lpstr>宿泊・飲食サービス!Print_Titles</vt:lpstr>
      <vt:lpstr>情報通信!Print_Titles</vt:lpstr>
      <vt:lpstr>生活関連サービス・娯楽!Print_Titles</vt:lpstr>
      <vt:lpstr>製造!Print_Titles</vt:lpstr>
      <vt:lpstr>電気・ガス・熱供給!Print_Titles</vt:lpstr>
      <vt:lpstr>複合サービス!Print_Titles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深堀 晶子</dc:creator>
  <cp:lastModifiedBy>藤 哲士</cp:lastModifiedBy>
  <cp:lastPrinted>2023-01-16T07:00:11Z</cp:lastPrinted>
  <dcterms:created xsi:type="dcterms:W3CDTF">2016-11-21T06:11:56Z</dcterms:created>
  <dcterms:modified xsi:type="dcterms:W3CDTF">2023-01-23T08:05:55Z</dcterms:modified>
</cp:coreProperties>
</file>