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874097F0-EFB9-443A-AA01-948354B71162}" xr6:coauthVersionLast="46" xr6:coauthVersionMax="46" xr10:uidLastSave="{00000000-0000-0000-0000-000000000000}"/>
  <workbookProtection workbookAlgorithmName="SHA-512" workbookHashValue="BVvRP3/NoCvS9oSmqGzjl9MYlc3w3+ADIh0YmBn/WEPWF/4DD04MkxmJBJWVLVnEpycTEy4FX2uz4kHxfNIhxg==" workbookSaltValue="oAh02oaqnU+z3djoNRA7a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L10" i="4"/>
  <c r="AD10" i="4"/>
  <c r="I10" i="4"/>
  <c r="B10"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<sst xmlns="http://schemas.openxmlformats.org/spreadsheetml/2006/main" count="236" uniqueCount="122">
  <si>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</si>
  <si>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</si>
  <si>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</si>
  <si>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</si>
  <si>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</si>
  <si>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</si>
  <si>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</si>
  <si>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</si>
  <si>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</si>
  <si>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</si>
  <si>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</si>
  <si>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</si>
  <si>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</si>
  <si>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</si>
  <si>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</si>
  <si>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</si>
  <si>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</si>
  <si>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</si>
  <si>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</si>
  <si>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</si>
  <si>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</si>
  <si>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</si>
  <si>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</si>
  <si>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</si>
  <si>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</si>
  <si>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</si>
  <si>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</si>
  <si>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</si>
  <si>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</si>
  <si>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</si>
  <si>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</si>
  <si>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</si>
  <si>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</si>
  <si>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</si>
  <si>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</si>
  <si>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</si>
  <si>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</si>
  <si>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</si>
  <si>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</si>
  <si>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</si>
  <si>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</si>
  <si>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</si>
  <si>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</si>
  <si>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</si>
  <si>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</si>
  <si>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</si>
  <si>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</si>
  <si>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</si>
  <si>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</si>
  <si>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</si>
  <si>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</si>
  <si>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</si>
  <si>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</si>
  <si>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</si>
  <si>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</si>
  <si>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</si>
  <si>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</si>
  <si>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</si>
  <si>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</si>
  <si>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</si>
  <si>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</si>
  <si>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</si>
  <si>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</si>
  <si>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</si>
  <si>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</si>
  <si>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</si>
  <si>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</si>
  <si>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</si>
  <si>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</si>
  <si>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</si>
  <si>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</si>
  <si>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</si>
  <si>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</si>
  <si>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</si>
  <si>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</si>
  <si>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</si>
  <si>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</si>
  <si>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</si>
  <si>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</si>
  <si>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</si>
  <si>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</si>
  <si>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</si>
  <si>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</si>
  <si>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</si>
  <si>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</si>
  <si>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</si>
  <si>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</si>
  <si>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</si>
  <si>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</si>
  <si>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</si>
  <si>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</si>
  <si>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</si>
  <si>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</si>
  <si>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</si>
  <si>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</si>
  <si>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</si>
  <si>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</si>
  <si>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</si>
  <si>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</si>
  <si>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</si>
  <si>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</si>
  <si>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</si>
  <si>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</si>
  <si>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</si>
  <si>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</si>
  <si>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</si>
  <si>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</si>
  <si>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</si>
  <si>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</si>
  <si>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</si>
  <si>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</si>
  <si>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</si>
  <si>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</si>
  <si>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</si>
  <si>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</si>
  <si>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</si>
  <si>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</si>
  <si>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</si>
  <si>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</si>
  <si>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り、また人口減少により使用料収入は低下していくことが予想されるが、さらなる水洗化率の向上によって少しでも使用料収入の低下を抑え、効率的な維持管理や計画性のある更新事業を実施していく。</t>
    <phoneticPr fontId="4"/>
  </si>
  <si>
    <t>　前方地区については供用開始から２０年以上が経過し、柳地区・浜津地区については１７年以上が経過しており、これらの施設や設備は老朽化が進んでいる。特定環境保全公共下水道との統合も視野に入れ、より効率的で計画的な更新を行う必要がある。令和２年度に最適整備構想を策定。これを基に効率の良い農集排の運営に努めていく。</t>
    <rPh sb="134" eb="135">
      <t>モト</t>
    </rPh>
    <rPh sb="136" eb="138">
      <t>コウリツ</t>
    </rPh>
    <rPh sb="139" eb="140">
      <t>ヨ</t>
    </rPh>
    <rPh sb="141" eb="144">
      <t>ノウシュウハイ</t>
    </rPh>
    <rPh sb="145" eb="147">
      <t>ウンエイ</t>
    </rPh>
    <rPh sb="148" eb="149">
      <t>ツト</t>
    </rPh>
    <phoneticPr fontId="4"/>
  </si>
  <si>
    <t>　農業集落排水事業は前方地区が平成１３年、柳地区が平成１６年、浜津地区が平成１６年に供用を開始している。令和２年度末現在で水洗化率は前方地区で７７．７％、柳地区で９０．１％、浜津地区で７３．５％であり、農集全体では８０．４％となっており、人口減少及び高齢化による農村集落の過疎化が見られる。
　令和２年度の特徴を類似団体平均値と比較してみると、「経費回収率」は上回っているが、「汚水処理原価」も上回っているため、汚水処理に係る費用が類似団体よりかかっていると考えられる。「施設利用率」は平均並みで推移も横ばいである。
　事業債の償還金が多額であり、経営状況としては、一般会計からの多額の繰入金により赤字分を補填している。
　平成２８年度に策定した経営戦略をもとにさらなる水洗化率の向上を図り、経営の健全化・効率化に努める。</t>
    <rPh sb="119" eb="123">
      <t>ジンコウゲンショウ</t>
    </rPh>
    <rPh sb="123" eb="124">
      <t>オヨ</t>
    </rPh>
    <rPh sb="125" eb="128">
      <t>コウレイカ</t>
    </rPh>
    <rPh sb="131" eb="133">
      <t>ノウソン</t>
    </rPh>
    <rPh sb="133" eb="135">
      <t>シュウラク</t>
    </rPh>
    <rPh sb="136" eb="139">
      <t>カソカ</t>
    </rPh>
    <rPh sb="140" eb="141">
      <t>ミ</t>
    </rPh>
    <rPh sb="180" eb="181">
      <t>ウエ</t>
    </rPh>
    <rPh sb="197" eb="198">
      <t>ウエ</t>
    </rPh>
    <rPh sb="216" eb="218">
      <t>ルイジ</t>
    </rPh>
    <rPh sb="218" eb="220">
      <t>ダンタイ</t>
    </rPh>
    <rPh sb="229" eb="2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</si>
</sst>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D-4AC9-9D7A-2A08327972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4DD-4AC9-9D7A-2A08327972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50.83</c:v>
                </c:pt>
                <c:pt idx="1">
                  <c:v>51.67</c:v>
                </c:pt>
                <c:pt idx="2">
                  <c:v>51.25</c:v>
                </c:pt>
                <c:pt idx="3">
                  <c:v>50.83</c:v>
                </c:pt>
                <c:pt idx="4">
                  <c:v>49.17</c:v>
                </c:pt>
              </c:numCache>
            </c:numRef>
          </c:val>
          <c:extLst>
            <c:ext xmlns:c16="http://schemas.microsoft.com/office/drawing/2014/chart" uri="{C3380CC4-5D6E-409C-BE32-E72D297353CC}">
              <c16:uniqueId val="{00000000-D029-425A-A7B8-E8AE8307E2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029-425A-A7B8-E8AE8307E2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80.150000000000006</c:v>
                </c:pt>
                <c:pt idx="1">
                  <c:v>80.47</c:v>
                </c:pt>
                <c:pt idx="2">
                  <c:v>80.8</c:v>
                </c:pt>
                <c:pt idx="3">
                  <c:v>81.34</c:v>
                </c:pt>
                <c:pt idx="4">
                  <c:v>79.13</c:v>
                </c:pt>
              </c:numCache>
            </c:numRef>
          </c:val>
          <c:extLst>
            <c:ext xmlns:c16="http://schemas.microsoft.com/office/drawing/2014/chart" uri="{C3380CC4-5D6E-409C-BE32-E72D297353CC}">
              <c16:uniqueId val="{00000000-E807-4F02-A058-EF2BE5F6B7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807-4F02-A058-EF2BE5F6B7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69.42</c:v>
                </c:pt>
                <c:pt idx="1">
                  <c:v>71.08</c:v>
                </c:pt>
                <c:pt idx="2">
                  <c:v>70.430000000000007</c:v>
                </c:pt>
                <c:pt idx="3">
                  <c:v>73.400000000000006</c:v>
                </c:pt>
                <c:pt idx="4">
                  <c:v>100</c:v>
                </c:pt>
              </c:numCache>
            </c:numRef>
          </c:val>
          <c:extLst>
            <c:ext xmlns:c16="http://schemas.microsoft.com/office/drawing/2014/chart" uri="{C3380CC4-5D6E-409C-BE32-E72D297353CC}">
              <c16:uniqueId val="{00000000-1545-4934-8FBA-CF586DBBB8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5-4934-8FBA-CF586DBBB8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F3-4B8E-86D3-396168B0F0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F3-4B8E-86D3-396168B0F0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D-4C1B-A630-C759F3B411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D-4C1B-A630-C759F3B411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A-4D71-8986-8B39011226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A-4D71-8986-8B39011226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49-4BC7-9ECC-CBAFB1EE56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49-4BC7-9ECC-CBAFB1EE56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5594.52</c:v>
                </c:pt>
                <c:pt idx="1">
                  <c:v>5644.91</c:v>
                </c:pt>
                <c:pt idx="2">
                  <c:v>5280.99</c:v>
                </c:pt>
                <c:pt idx="3">
                  <c:v>4964.07</c:v>
                </c:pt>
                <c:pt idx="4">
                  <c:v>4641.7299999999996</c:v>
                </c:pt>
              </c:numCache>
            </c:numRef>
          </c:val>
          <c:extLst>
            <c:ext xmlns:c16="http://schemas.microsoft.com/office/drawing/2014/chart" uri="{C3380CC4-5D6E-409C-BE32-E72D297353CC}">
              <c16:uniqueId val="{00000000-464A-4434-B163-A161C46468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64A-4434-B163-A161C46468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96.64</c:v>
                </c:pt>
                <c:pt idx="1">
                  <c:v>92.76</c:v>
                </c:pt>
                <c:pt idx="2">
                  <c:v>89.75</c:v>
                </c:pt>
                <c:pt idx="3">
                  <c:v>41.49</c:v>
                </c:pt>
                <c:pt idx="4">
                  <c:v>60.05</c:v>
                </c:pt>
              </c:numCache>
            </c:numRef>
          </c:val>
          <c:extLst>
            <c:ext xmlns:c16="http://schemas.microsoft.com/office/drawing/2014/chart" uri="{C3380CC4-5D6E-409C-BE32-E72D297353CC}">
              <c16:uniqueId val="{00000000-EAEB-45F7-9AD5-BD21115F95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AEB-45F7-9AD5-BD21115F95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179.1</c:v>
                </c:pt>
                <c:pt idx="1">
                  <c:v>186.22</c:v>
                </c:pt>
                <c:pt idx="2">
                  <c:v>192.15</c:v>
                </c:pt>
                <c:pt idx="3">
                  <c:v>414.6</c:v>
                </c:pt>
                <c:pt idx="4">
                  <c:v>290.92</c:v>
                </c:pt>
              </c:numCache>
            </c:numRef>
          </c:val>
          <c:extLst>
            <c:ext xmlns:c16="http://schemas.microsoft.com/office/drawing/2014/chart" uri="{C3380CC4-5D6E-409C-BE32-E72D297353CC}">
              <c16:uniqueId val="{00000000-84F5-4693-B4A3-F98B02C492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4F5-4693-B4A3-F98B02C492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小値賀町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2336</v>
      </c>
      <c r="AM8" s="51"/>
      <c r="AN8" s="51"/>
      <c r="AO8" s="51"/>
      <c r="AP8" s="51"/>
      <c r="AQ8" s="51"/>
      <c r="AR8" s="51"/>
      <c r="AS8" s="51"/>
      <c r="AT8" s="46">
        <f>データ!T6</f>
        <v>25.5</v>
      </c>
      <c r="AU8" s="46"/>
      <c r="AV8" s="46"/>
      <c r="AW8" s="46"/>
      <c r="AX8" s="46"/>
      <c r="AY8" s="46"/>
      <c r="AZ8" s="46"/>
      <c r="BA8" s="46"/>
      <c r="BB8" s="46">
        <f>データ!U6</f>
        <v>91.61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30.83</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709</v>
      </c>
      <c r="AM10" s="51"/>
      <c r="AN10" s="51"/>
      <c r="AO10" s="51"/>
      <c r="AP10" s="51"/>
      <c r="AQ10" s="51"/>
      <c r="AR10" s="51"/>
      <c r="AS10" s="51"/>
      <c r="AT10" s="46">
        <f>データ!W6</f>
        <v>0.42</v>
      </c>
      <c r="AU10" s="46"/>
      <c r="AV10" s="46"/>
      <c r="AW10" s="46"/>
      <c r="AX10" s="46"/>
      <c r="AY10" s="46"/>
      <c r="AZ10" s="46"/>
      <c r="BA10" s="46"/>
      <c r="BB10" s="46">
        <f>データ!X6</f>
        <v>1688.1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121</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43</v>
      </c>
      <c r="O86" s="26" t="str">
        <f>データ!EO6</f>
        <v>【0.16】</v>
      </c>
    </row>
  </sheetData>
  <sheetProtection algorithmName="SHA-512" hashValue="C1iAAVv6+RBp7SdtZkJqHpI/Bfj5UpPjP5JMRWmA/nmqVDpe/7rB2vm0S6GRre2ajL4V/4aMqcBsBtOimm2isA==" saltValue="iJG0pb+1l3cyLcmaiyPD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423831</v>
      </c>
      <c r="D6" s="33">
        <f t="shared" si="3"/>
        <v>47</v>
      </c>
      <c r="E6" s="33">
        <f t="shared" si="3"/>
        <v>17</v>
      </c>
      <c r="F6" s="33">
        <f t="shared" si="3"/>
        <v>5</v>
      </c>
      <c r="G6" s="33">
        <f t="shared" si="3"/>
        <v>0</v>
      </c>
      <c r="H6" s="33" t="str">
        <f t="shared" si="3"/>
        <v>長崎県　小値賀町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30.83</v>
      </c>
      <c r="Q6" s="34">
        <f t="shared" si="3"/>
        <v>100</v>
      </c>
      <c r="R6" s="34">
        <f t="shared" si="3"/>
        <v>3190</v>
      </c>
      <c r="S6" s="34">
        <f t="shared" si="3"/>
        <v>2336</v>
      </c>
      <c r="T6" s="34">
        <f t="shared" si="3"/>
        <v>25.5</v>
      </c>
      <c r="U6" s="34">
        <f t="shared" si="3"/>
        <v>91.61</v>
      </c>
      <c r="V6" s="34">
        <f t="shared" si="3"/>
        <v>709</v>
      </c>
      <c r="W6" s="34">
        <f t="shared" si="3"/>
        <v>0.42</v>
      </c>
      <c r="X6" s="34">
        <f t="shared" si="3"/>
        <v>1688.1</v>
      </c>
      <c r="Y6" s="35">
        <f>IF(Y7="",NA(),Y7)</f>
        <v>69.42</v>
      </c>
      <c r="Z6" s="35">
        <f t="shared" ref="Z6:AH6" si="4">IF(Z7="",NA(),Z7)</f>
        <v>71.08</v>
      </c>
      <c r="AA6" s="35">
        <f t="shared" si="4"/>
        <v>70.430000000000007</v>
      </c>
      <c r="AB6" s="35">
        <f t="shared" si="4"/>
        <v>73.400000000000006</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5594.52</v>
      </c>
      <c r="BG6" s="35">
        <f t="shared" ref="BG6:BO6" si="7">IF(BG7="",NA(),BG7)</f>
        <v>5644.91</v>
      </c>
      <c r="BH6" s="35">
        <f t="shared" si="7"/>
        <v>5280.99</v>
      </c>
      <c r="BI6" s="35">
        <f t="shared" si="7"/>
        <v>4964.07</v>
      </c>
      <c r="BJ6" s="35">
        <f t="shared" si="7"/>
        <v>4641.7299999999996</v>
      </c>
      <c r="BK6" s="35">
        <f t="shared" si="7"/>
        <v>974.93</v>
      </c>
      <c r="BL6" s="35">
        <f t="shared" si="7"/>
        <v>855.8</v>
      </c>
      <c r="BM6" s="35">
        <f t="shared" si="7"/>
        <v>789.46</v>
      </c>
      <c r="BN6" s="35">
        <f t="shared" si="7"/>
        <v>826.83</v>
      </c>
      <c r="BO6" s="35">
        <f t="shared" si="7"/>
        <v>867.83</v>
      </c>
      <c r="BP6" s="34" t="str">
        <f>IF(BP7="","",IF(BP7="-","【-】","【"&amp;SUBSTITUTE(TEXT(BP7,"#,##0.00"),"-","△")&amp;"】"))</f>
        <v>【832.52】</v>
      </c>
      <c r="BQ6" s="35">
        <f>IF(BQ7="",NA(),BQ7)</f>
        <v>96.64</v>
      </c>
      <c r="BR6" s="35">
        <f t="shared" ref="BR6:BZ6" si="8">IF(BR7="",NA(),BR7)</f>
        <v>92.76</v>
      </c>
      <c r="BS6" s="35">
        <f t="shared" si="8"/>
        <v>89.75</v>
      </c>
      <c r="BT6" s="35">
        <f t="shared" si="8"/>
        <v>41.49</v>
      </c>
      <c r="BU6" s="35">
        <f t="shared" si="8"/>
        <v>60.05</v>
      </c>
      <c r="BV6" s="35">
        <f t="shared" si="8"/>
        <v>55.32</v>
      </c>
      <c r="BW6" s="35">
        <f t="shared" si="8"/>
        <v>59.8</v>
      </c>
      <c r="BX6" s="35">
        <f t="shared" si="8"/>
        <v>57.77</v>
      </c>
      <c r="BY6" s="35">
        <f t="shared" si="8"/>
        <v>57.31</v>
      </c>
      <c r="BZ6" s="35">
        <f t="shared" si="8"/>
        <v>57.08</v>
      </c>
      <c r="CA6" s="34" t="str">
        <f>IF(CA7="","",IF(CA7="-","【-】","【"&amp;SUBSTITUTE(TEXT(CA7,"#,##0.00"),"-","△")&amp;"】"))</f>
        <v>【60.94】</v>
      </c>
      <c r="CB6" s="35">
        <f>IF(CB7="",NA(),CB7)</f>
        <v>179.1</v>
      </c>
      <c r="CC6" s="35">
        <f t="shared" ref="CC6:CK6" si="9">IF(CC7="",NA(),CC7)</f>
        <v>186.22</v>
      </c>
      <c r="CD6" s="35">
        <f t="shared" si="9"/>
        <v>192.15</v>
      </c>
      <c r="CE6" s="35">
        <f t="shared" si="9"/>
        <v>414.6</v>
      </c>
      <c r="CF6" s="35">
        <f t="shared" si="9"/>
        <v>290.92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50.83</v>
      </c>
      <c r="CN6" s="35">
        <f t="shared" ref="CN6:CV6" si="10">IF(CN7="",NA(),CN7)</f>
        <v>51.67</v>
      </c>
      <c r="CO6" s="35">
        <f t="shared" si="10"/>
        <v>51.25</v>
      </c>
      <c r="CP6" s="35">
        <f t="shared" si="10"/>
        <v>50.83</v>
      </c>
      <c r="CQ6" s="35">
        <f t="shared" si="10"/>
        <v>49.17</v>
      </c>
      <c r="CR6" s="35">
        <f t="shared" si="10"/>
        <v>60.65</v>
      </c>
      <c r="CS6" s="35">
        <f t="shared" si="10"/>
        <v>51.75</v>
      </c>
      <c r="CT6" s="35">
        <f t="shared" si="10"/>
        <v>50.68</v>
      </c>
      <c r="CU6" s="35">
        <f t="shared" si="10"/>
        <v>50.14</v>
      </c>
      <c r="CV6" s="35">
        <f t="shared" si="10"/>
        <v>54.83</v>
      </c>
      <c r="CW6" s="34" t="str">
        <f>IF(CW7="","",IF(CW7="-","【-】","【"&amp;SUBSTITUTE(TEXT(CW7,"#,##0.00"),"-","△")&amp;"】"))</f>
        <v>【54.84】</v>
      </c>
      <c r="CX6" s="35">
        <f>IF(CX7="",NA(),CX7)</f>
        <v>80.150000000000006</v>
      </c>
      <c r="CY6" s="35">
        <f t="shared" ref="CY6:DG6" si="11">IF(CY7="",NA(),CY7)</f>
        <v>80.47</v>
      </c>
      <c r="CZ6" s="35">
        <f t="shared" si="11"/>
        <v>80.8</v>
      </c>
      <c r="DA6" s="35">
        <f t="shared" si="11"/>
        <v>81.34</v>
      </c>
      <c r="DB6" s="35">
        <f t="shared" si="11"/>
        <v>79.13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423831</v>
      </c>
      <c r="D7" s="37">
        <v>47</v>
      </c>
      <c r="E7" s="37">
        <v>17</v>
      </c>
      <c r="F7" s="37">
        <v>5</v>
      </c>
      <c r="G7" s="37">
        <v>0</v>
      </c>
      <c r="H7" s="37" t="s">
        <v>99</v>
      </c>
      <c r="I7" s="37" t="s">
        <v>100</v>
      </c>
      <c r="J7" s="37" t="s">
        <v>101</v>
      </c>
      <c r="K7" s="37" t="s">
        <v>102</v>
      </c>
      <c r="L7" s="37" t="s">
        <v>103</v>
      </c>
      <c r="M7" s="37" t="s">
        <v>104</v>
      </c>
      <c r="N7" s="38" t="s">
        <v>105</v>
      </c>
      <c r="O7" s="38" t="s">
        <v>106</v>
      </c>
      <c r="P7" s="38">
        <v>30.83</v>
      </c>
      <c r="Q7" s="38">
        <v>100</v>
      </c>
      <c r="R7" s="38">
        <v>3190</v>
      </c>
      <c r="S7" s="38">
        <v>2336</v>
      </c>
      <c r="T7" s="38">
        <v>25.5</v>
      </c>
      <c r="U7" s="38">
        <v>91.61</v>
      </c>
      <c r="V7" s="38">
        <v>709</v>
      </c>
      <c r="W7" s="38">
        <v>0.42</v>
      </c>
      <c r="X7" s="38">
        <v>1688.1</v>
      </c>
      <c r="Y7" s="38">
        <v>69.42</v>
      </c>
      <c r="Z7" s="38">
        <v>71.08</v>
      </c>
      <c r="AA7" s="38">
        <v>70.430000000000007</v>
      </c>
      <c r="AB7" s="38">
        <v>73.400000000000006</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5594.52</v>
      </c>
      <c r="BG7" s="38">
        <v>5644.91</v>
      </c>
      <c r="BH7" s="38">
        <v>5280.99</v>
      </c>
      <c r="BI7" s="38">
        <v>4964.07</v>
      </c>
      <c r="BJ7" s="38">
        <v>4641.7299999999996</v>
      </c>
      <c r="BK7" s="38">
        <v>974.93</v>
      </c>
      <c r="BL7" s="38">
        <v>855.8</v>
      </c>
      <c r="BM7" s="38">
        <v>789.46</v>
      </c>
      <c r="BN7" s="38">
        <v>826.83</v>
      </c>
      <c r="BO7" s="38">
        <v>867.83</v>
      </c>
      <c r="BP7" s="38">
        <v>832.52</v>
      </c>
      <c r="BQ7" s="38">
        <v>96.64</v>
      </c>
      <c r="BR7" s="38">
        <v>92.76</v>
      </c>
      <c r="BS7" s="38">
        <v>89.75</v>
      </c>
      <c r="BT7" s="38">
        <v>41.49</v>
      </c>
      <c r="BU7" s="38">
        <v>60.05</v>
      </c>
      <c r="BV7" s="38">
        <v>55.32</v>
      </c>
      <c r="BW7" s="38">
        <v>59.8</v>
      </c>
      <c r="BX7" s="38">
        <v>57.77</v>
      </c>
      <c r="BY7" s="38">
        <v>57.31</v>
      </c>
      <c r="BZ7" s="38">
        <v>57.08</v>
      </c>
      <c r="CA7" s="38">
        <v>60.94</v>
      </c>
      <c r="CB7" s="38">
        <v>179.1</v>
      </c>
      <c r="CC7" s="38">
        <v>186.22</v>
      </c>
      <c r="CD7" s="38">
        <v>192.15</v>
      </c>
      <c r="CE7" s="38">
        <v>414.6</v>
      </c>
      <c r="CF7" s="38">
        <v>290.92</v>
      </c>
      <c r="CG7" s="38">
        <v>283.17</v>
      </c>
      <c r="CH7" s="38">
        <v>263.76</v>
      </c>
      <c r="CI7" s="38">
        <v>274.35000000000002</v>
      </c>
      <c r="CJ7" s="38">
        <v>273.52</v>
      </c>
      <c r="CK7" s="38">
        <v>274.99</v>
      </c>
      <c r="CL7" s="38">
        <v>253.04</v>
      </c>
      <c r="CM7" s="38">
        <v>50.83</v>
      </c>
      <c r="CN7" s="38">
        <v>51.67</v>
      </c>
      <c r="CO7" s="38">
        <v>51.25</v>
      </c>
      <c r="CP7" s="38">
        <v>50.83</v>
      </c>
      <c r="CQ7" s="38">
        <v>49.17</v>
      </c>
      <c r="CR7" s="38">
        <v>60.65</v>
      </c>
      <c r="CS7" s="38">
        <v>51.75</v>
      </c>
      <c r="CT7" s="38">
        <v>50.68</v>
      </c>
      <c r="CU7" s="38">
        <v>50.14</v>
      </c>
      <c r="CV7" s="38">
        <v>54.83</v>
      </c>
      <c r="CW7" s="38">
        <v>54.84</v>
      </c>
      <c r="CX7" s="38">
        <v>80.150000000000006</v>
      </c>
      <c r="CY7" s="38">
        <v>80.47</v>
      </c>
      <c r="CZ7" s="38">
        <v>80.8</v>
      </c>
      <c r="DA7" s="38">
        <v>81.34</v>
      </c>
      <c r="DB7" s="38">
        <v>79.13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2022-01-18T00:10:00Z</cp:lastPrinted>
  <dcterms:created xsi:type="dcterms:W3CDTF">2021-12-03T08:02:54Z</dcterms:created>
  <dcterms:modified xsi:type="dcterms:W3CDTF">2022-02-21T08:17:55Z</dcterms:modified>
  <cp:category/>
</cp:coreProperties>
</file>