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uidounas\上下水道局\①経営管理課\2021\A1_各課共通\03_財務管理\01_財務総括\17958_財務依頼・照会（下半期）\R4.1.7 公営企業に係る経営比較分析表（令和２年度決算）の分析等について\04 諫早市\下水道事業\"/>
    </mc:Choice>
  </mc:AlternateContent>
  <xr:revisionPtr revIDLastSave="0" documentId="13_ncr:1_{B3D421B5-53F7-40FF-804B-F03704343641}" xr6:coauthVersionLast="36" xr6:coauthVersionMax="36" xr10:uidLastSave="{00000000-0000-0000-0000-000000000000}"/>
  <workbookProtection workbookAlgorithmName="SHA-512" workbookHashValue="ZGq8KhrsJD8E1QlqbcQEf2WXV7nu475XXCRO1i8EqVm8bm5C+mvc7zJCFJ5B7utl4eCI9SVbbwLDwpkv0RCm7w==" workbookSaltValue="ALMZuKf3p08fOfOaXVPcI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F85" i="4"/>
  <c r="E85" i="4"/>
  <c r="AT10" i="4"/>
  <c r="I10" i="4"/>
  <c r="B10" i="4"/>
  <c r="BB8" i="4"/>
  <c r="AL8" i="4"/>
  <c r="AD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<sst xmlns="http://schemas.openxmlformats.org/spreadsheetml/2006/main" count="231" uniqueCount="118">
  <si>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</si>
  <si>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</si>
  <si>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</si>
  <si>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</si>
  <si>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</si>
  <si>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</si>
  <si>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</si>
  <si>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</si>
  <si>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</si>
  <si>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</si>
  <si>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</si>
  <si>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</si>
  <si>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</si>
  <si>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</si>
  <si>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</si>
  <si>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</si>
  <si>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</si>
  <si>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</si>
  <si>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</si>
  <si>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</si>
  <si>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</si>
  <si>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</si>
  <si>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</si>
  <si>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</si>
  <si>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</si>
  <si>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</si>
  <si>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</si>
  <si>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</si>
  <si>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</si>
  <si>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</si>
  <si>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</si>
  <si>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</si>
  <si>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</si>
  <si>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</si>
  <si>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</si>
  <si>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</si>
  <si>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</si>
  <si>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</si>
  <si>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</si>
  <si>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</si>
  <si>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</si>
  <si>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</si>
  <si>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</si>
  <si>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</si>
  <si>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</si>
  <si>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</si>
  <si>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</si>
  <si>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</si>
  <si>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</si>
  <si>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</si>
  <si>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</si>
  <si>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</si>
  <si>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</si>
  <si>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</si>
  <si>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</si>
  <si>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</si>
  <si>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</si>
  <si>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</si>
  <si>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</si>
  <si>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</si>
  <si>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</si>
  <si>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</si>
  <si>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</si>
  <si>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</si>
  <si>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</si>
  <si>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</si>
  <si>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</si>
  <si>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</si>
  <si>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</si>
  <si>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</si>
  <si>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</si>
  <si>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</si>
  <si>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</si>
  <si>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</si>
  <si>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</si>
  <si>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</si>
  <si>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</si>
  <si>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</si>
  <si>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</si>
  <si>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</si>
  <si>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</si>
  <si>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</si>
  <si>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</si>
  <si>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</si>
  <si>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</si>
  <si>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</si>
  <si>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</si>
  <si>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</si>
  <si>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</si>
  <si>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</si>
  <si>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</si>
  <si>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</si>
  <si>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</si>
  <si>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</si>
  <si>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</si>
  <si>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</si>
  <si>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</si>
  <si>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</si>
  <si>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</si>
  <si>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</si>
  <si>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</si>
  <si>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</si>
  <si>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</si>
  <si>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</si>
  <si>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</si>
  <si>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</si>
  <si>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</si>
  <si>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</si>
  <si>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</si>
  <si>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</si>
  <si>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</si>
  <si>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</si>
  <si>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</si>
  <si>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</si>
  <si>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</si>
  <si>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経常収支比率、②累積欠損金比率、③流動比率及び⑤経費回収率については、事業区域内における人口密度が低いことや、現在整備中の事業があるなど、事業規模に相当する使用料収入が得られていないことなどから、厳しい経営状況となっている。
　④企業債残高対事業規模比率は、平成29年度から整備事業のため新規借入れが発生したことから、高い水準となっている。今後更に増えていく償還額に対応するため、事業の効率化を図っていく必要がある。（平成28年度における大幅な減少は、決算統計における一般会計負担額の計上誤りによるもの。）
　⑦施設利用率については、人口減少等もあり減少傾向にあることから、施設の統廃合等を視野に入れ、効率的な処理方法について検討する必要がある。
　⑧水洗化率については、上昇傾向にあり、令和元年度以降、類似団体の平均を上回っている状況であるが、更なる水洗化率の向上を図るため、引き続き住民に対して事業の目的などを根気よく説明し理解をいただくなど接続の促進に努めていきたい。</t>
    <rPh sb="2" eb="4">
      <t>ケイジョウ</t>
    </rPh>
    <rPh sb="351" eb="353">
      <t>イコウ</t>
    </rPh>
    <phoneticPr fontId="4"/>
  </si>
  <si>
    <t>　平成6年度末に供用開始を行ったことから、管路については老朽化に至っていない状況であるが、今後、処理場の経年劣化に対応していくため、公共接続を主軸とした施設の統廃合を検討した上でストックマネジメント等の更新計画を策定し、計画的に整備を進めていく必要がある。</t>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</si>
  <si>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一層の経営の効率化を進めるとともに、施設の統廃合についても検討を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</si>
</sst>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18-4ADC-8810-4E91BF1E9C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618-4ADC-8810-4E91BF1E9C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59.57</c:v>
                </c:pt>
                <c:pt idx="1">
                  <c:v>45.32</c:v>
                </c:pt>
                <c:pt idx="2">
                  <c:v>44.78</c:v>
                </c:pt>
                <c:pt idx="3">
                  <c:v>44.58</c:v>
                </c:pt>
                <c:pt idx="4">
                  <c:v>45.81</c:v>
                </c:pt>
              </c:numCache>
            </c:numRef>
          </c:val>
          <c:extLst>
            <c:ext xmlns:c16="http://schemas.microsoft.com/office/drawing/2014/chart" uri="{C3380CC4-5D6E-409C-BE32-E72D297353CC}">
              <c16:uniqueId val="{00000000-4EB2-41BD-B9E7-DCDF7877C9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EB2-41BD-B9E7-DCDF7877C9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82.03</c:v>
                </c:pt>
                <c:pt idx="1">
                  <c:v>83.58</c:v>
                </c:pt>
                <c:pt idx="2">
                  <c:v>84.27</c:v>
                </c:pt>
                <c:pt idx="3">
                  <c:v>85.96</c:v>
                </c:pt>
                <c:pt idx="4">
                  <c:v>87.3</c:v>
                </c:pt>
              </c:numCache>
            </c:numRef>
          </c:val>
          <c:extLst>
            <c:ext xmlns:c16="http://schemas.microsoft.com/office/drawing/2014/chart" uri="{C3380CC4-5D6E-409C-BE32-E72D297353CC}">
              <c16:uniqueId val="{00000000-FBC7-4656-96FA-274852727B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BC7-4656-96FA-274852727B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93.81</c:v>
                </c:pt>
                <c:pt idx="1">
                  <c:v>94.68</c:v>
                </c:pt>
                <c:pt idx="2">
                  <c:v>94.38</c:v>
                </c:pt>
                <c:pt idx="3">
                  <c:v>98.94</c:v>
                </c:pt>
                <c:pt idx="4">
                  <c:v>99.73</c:v>
                </c:pt>
              </c:numCache>
            </c:numRef>
          </c:val>
          <c:extLst>
            <c:ext xmlns:c16="http://schemas.microsoft.com/office/drawing/2014/chart" uri="{C3380CC4-5D6E-409C-BE32-E72D297353CC}">
              <c16:uniqueId val="{00000000-866B-43ED-9736-2EC0EA9A1E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866B-43ED-9736-2EC0EA9A1E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18.13</c:v>
                </c:pt>
                <c:pt idx="1">
                  <c:v>23.15</c:v>
                </c:pt>
                <c:pt idx="2">
                  <c:v>23.48</c:v>
                </c:pt>
                <c:pt idx="3">
                  <c:v>26.05</c:v>
                </c:pt>
                <c:pt idx="4">
                  <c:v>27.58</c:v>
                </c:pt>
              </c:numCache>
            </c:numRef>
          </c:val>
          <c:extLst>
            <c:ext xmlns:c16="http://schemas.microsoft.com/office/drawing/2014/chart" uri="{C3380CC4-5D6E-409C-BE32-E72D297353CC}">
              <c16:uniqueId val="{00000000-1469-4CAA-91C3-A4EFD8A833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1469-4CAA-91C3-A4EFD8A833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C1-45DE-A6CB-D83DDFA143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C1-45DE-A6CB-D83DDFA143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310.25</c:v>
                </c:pt>
                <c:pt idx="1">
                  <c:v>332.95</c:v>
                </c:pt>
                <c:pt idx="2">
                  <c:v>362.14</c:v>
                </c:pt>
                <c:pt idx="3">
                  <c:v>369.52</c:v>
                </c:pt>
                <c:pt idx="4">
                  <c:v>364.74</c:v>
                </c:pt>
              </c:numCache>
            </c:numRef>
          </c:val>
          <c:extLst>
            <c:ext xmlns:c16="http://schemas.microsoft.com/office/drawing/2014/chart" uri="{C3380CC4-5D6E-409C-BE32-E72D297353CC}">
              <c16:uniqueId val="{00000000-9B93-488B-8C03-7679A227D6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9B93-488B-8C03-7679A227D6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-65.55</c:v>
                </c:pt>
                <c:pt idx="1">
                  <c:v>-71</c:v>
                </c:pt>
                <c:pt idx="2">
                  <c:v>-52.48</c:v>
                </c:pt>
                <c:pt idx="3">
                  <c:v>-125.58</c:v>
                </c:pt>
                <c:pt idx="4">
                  <c:v>-123.44</c:v>
                </c:pt>
              </c:numCache>
            </c:numRef>
          </c:val>
          <c:extLst>
            <c:ext xmlns:c16="http://schemas.microsoft.com/office/drawing/2014/chart" uri="{C3380CC4-5D6E-409C-BE32-E72D297353CC}">
              <c16:uniqueId val="{00000000-3D2D-44D1-95FF-54B4FB751A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3D2D-44D1-95FF-54B4FB751A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1726.79</c:v>
                </c:pt>
                <c:pt idx="1">
                  <c:v>3425.83</c:v>
                </c:pt>
                <c:pt idx="2">
                  <c:v>3249.25</c:v>
                </c:pt>
                <c:pt idx="3">
                  <c:v>3091.51</c:v>
                </c:pt>
                <c:pt idx="4">
                  <c:v>2922.57</c:v>
                </c:pt>
              </c:numCache>
            </c:numRef>
          </c:val>
          <c:extLst>
            <c:ext xmlns:c16="http://schemas.microsoft.com/office/drawing/2014/chart" uri="{C3380CC4-5D6E-409C-BE32-E72D297353CC}">
              <c16:uniqueId val="{00000000-000D-414A-8D7B-2052C19D33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000D-414A-8D7B-2052C19D33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67.319999999999993</c:v>
                </c:pt>
                <c:pt idx="1">
                  <c:v>67.11</c:v>
                </c:pt>
                <c:pt idx="2">
                  <c:v>66.19</c:v>
                </c:pt>
                <c:pt idx="3">
                  <c:v>75.59</c:v>
                </c:pt>
                <c:pt idx="4">
                  <c:v>68.31</c:v>
                </c:pt>
              </c:numCache>
            </c:numRef>
          </c:val>
          <c:extLst>
            <c:ext xmlns:c16="http://schemas.microsoft.com/office/drawing/2014/chart" uri="{C3380CC4-5D6E-409C-BE32-E72D297353CC}">
              <c16:uniqueId val="{00000000-9399-4278-9FB2-890F893FE3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9399-4278-9FB2-890F893FE3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251.36</c:v>
                </c:pt>
                <c:pt idx="1">
                  <c:v>251.72</c:v>
                </c:pt>
                <c:pt idx="2">
                  <c:v>254.6</c:v>
                </c:pt>
                <c:pt idx="3">
                  <c:v>222.56</c:v>
                </c:pt>
                <c:pt idx="4">
                  <c:v>246.08</c:v>
                </c:pt>
              </c:numCache>
            </c:numRef>
          </c:val>
          <c:extLst>
            <c:ext xmlns:c16="http://schemas.microsoft.com/office/drawing/2014/chart" uri="{C3380CC4-5D6E-409C-BE32-E72D297353CC}">
              <c16:uniqueId val="{00000000-05D6-464E-99EB-D2E45D189E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5D6-464E-99EB-D2E45D189E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諫早市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135869</v>
      </c>
      <c r="AM8" s="69"/>
      <c r="AN8" s="69"/>
      <c r="AO8" s="69"/>
      <c r="AP8" s="69"/>
      <c r="AQ8" s="69"/>
      <c r="AR8" s="69"/>
      <c r="AS8" s="69"/>
      <c r="AT8" s="68">
        <f>データ!T6</f>
        <v>341.79</v>
      </c>
      <c r="AU8" s="68"/>
      <c r="AV8" s="68"/>
      <c r="AW8" s="68"/>
      <c r="AX8" s="68"/>
      <c r="AY8" s="68"/>
      <c r="AZ8" s="68"/>
      <c r="BA8" s="68"/>
      <c r="BB8" s="68">
        <f>データ!U6</f>
        <v>397.52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v>
      </c>
      <c r="J10" s="68"/>
      <c r="K10" s="68"/>
      <c r="L10" s="68"/>
      <c r="M10" s="68"/>
      <c r="N10" s="68"/>
      <c r="O10" s="68"/>
      <c r="P10" s="68">
        <f>データ!P6</f>
        <v>10.11</v>
      </c>
      <c r="Q10" s="68"/>
      <c r="R10" s="68"/>
      <c r="S10" s="68"/>
      <c r="T10" s="68"/>
      <c r="U10" s="68"/>
      <c r="V10" s="68"/>
      <c r="W10" s="68">
        <f>データ!Q6</f>
        <v>96.76</v>
      </c>
      <c r="X10" s="68"/>
      <c r="Y10" s="68"/>
      <c r="Z10" s="68"/>
      <c r="AA10" s="68"/>
      <c r="AB10" s="68"/>
      <c r="AC10" s="68"/>
      <c r="AD10" s="69">
        <f>データ!R6</f>
        <v>3320</v>
      </c>
      <c r="AE10" s="69"/>
      <c r="AF10" s="69"/>
      <c r="AG10" s="69"/>
      <c r="AH10" s="69"/>
      <c r="AI10" s="69"/>
      <c r="AJ10" s="69"/>
      <c r="AK10" s="2"/>
      <c r="AL10" s="69">
        <f>データ!V6</f>
        <v>13706</v>
      </c>
      <c r="AM10" s="69"/>
      <c r="AN10" s="69"/>
      <c r="AO10" s="69"/>
      <c r="AP10" s="69"/>
      <c r="AQ10" s="69"/>
      <c r="AR10" s="69"/>
      <c r="AS10" s="69"/>
      <c r="AT10" s="68">
        <f>データ!W6</f>
        <v>5.5</v>
      </c>
      <c r="AU10" s="68"/>
      <c r="AV10" s="68"/>
      <c r="AW10" s="68"/>
      <c r="AX10" s="68"/>
      <c r="AY10" s="68"/>
      <c r="AZ10" s="68"/>
      <c r="BA10" s="68"/>
      <c r="BB10" s="68">
        <f>データ!X6</f>
        <v>2492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saWo8ctkJAkZ8SvvvgKNsYLRW/F62MOGL3GG5qq79b2XR9JnNeWWgsKSjJYaCJK+Ty5AdWyvZEXIqFZHhEOHmw==" saltValue="6onPbAOWtUH7hTcyD9md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422045</v>
      </c>
      <c r="D6" s="33">
        <f t="shared" si="3"/>
        <v>46</v>
      </c>
      <c r="E6" s="33">
        <f t="shared" si="3"/>
        <v>17</v>
      </c>
      <c r="F6" s="33">
        <f t="shared" si="3"/>
        <v>5</v>
      </c>
      <c r="G6" s="33">
        <f t="shared" si="3"/>
        <v>0</v>
      </c>
      <c r="H6" s="33" t="str">
        <f t="shared" si="3"/>
        <v>長崎県　諫早市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53</v>
      </c>
      <c r="P6" s="34">
        <f t="shared" si="3"/>
        <v>10.11</v>
      </c>
      <c r="Q6" s="34">
        <f t="shared" si="3"/>
        <v>96.76</v>
      </c>
      <c r="R6" s="34">
        <f t="shared" si="3"/>
        <v>3320</v>
      </c>
      <c r="S6" s="34">
        <f t="shared" si="3"/>
        <v>135869</v>
      </c>
      <c r="T6" s="34">
        <f t="shared" si="3"/>
        <v>341.79</v>
      </c>
      <c r="U6" s="34">
        <f t="shared" si="3"/>
        <v>397.52</v>
      </c>
      <c r="V6" s="34">
        <f t="shared" si="3"/>
        <v>13706</v>
      </c>
      <c r="W6" s="34">
        <f t="shared" si="3"/>
        <v>5.5</v>
      </c>
      <c r="X6" s="34">
        <f t="shared" si="3"/>
        <v>2492</v>
      </c>
      <c r="Y6" s="35">
        <f>IF(Y7="",NA(),Y7)</f>
        <v>93.81</v>
      </c>
      <c r="Z6" s="35">
        <f t="shared" ref="Z6:AH6" si="4">IF(Z7="",NA(),Z7)</f>
        <v>94.68</v>
      </c>
      <c r="AA6" s="35">
        <f t="shared" si="4"/>
        <v>94.38</v>
      </c>
      <c r="AB6" s="35">
        <f t="shared" si="4"/>
        <v>98.94</v>
      </c>
      <c r="AC6" s="35">
        <f t="shared" si="4"/>
        <v>99.73</v>
      </c>
      <c r="AD6" s="35">
        <f t="shared" si="4"/>
        <v>99.66</v>
      </c>
      <c r="AE6" s="35">
        <f t="shared" si="4"/>
        <v>100.95</v>
      </c>
      <c r="AF6" s="35">
        <f t="shared" si="4"/>
        <v>101.77</v>
      </c>
      <c r="AG6" s="35">
        <f t="shared" si="4"/>
        <v>103.6</v>
      </c>
      <c r="AH6" s="35">
        <f t="shared" si="4"/>
        <v>106.37</v>
      </c>
      <c r="AI6" s="34" t="str">
        <f>IF(AI7="","",IF(AI7="-","【-】","【"&amp;SUBSTITUTE(TEXT(AI7,"#,##0.00"),"-","△")&amp;"】"))</f>
        <v>【104.99】</v>
      </c>
      <c r="AJ6" s="35">
        <f>IF(AJ7="",NA(),AJ7)</f>
        <v>310.25</v>
      </c>
      <c r="AK6" s="35">
        <f t="shared" ref="AK6:AS6" si="5">IF(AK7="",NA(),AK7)</f>
        <v>332.95</v>
      </c>
      <c r="AL6" s="35">
        <f t="shared" si="5"/>
        <v>362.14</v>
      </c>
      <c r="AM6" s="35">
        <f t="shared" si="5"/>
        <v>369.52</v>
      </c>
      <c r="AN6" s="35">
        <f t="shared" si="5"/>
        <v>364.74</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-65.55</v>
      </c>
      <c r="AV6" s="35">
        <f t="shared" ref="AV6:BD6" si="6">IF(AV7="",NA(),AV7)</f>
        <v>-71</v>
      </c>
      <c r="AW6" s="35">
        <f t="shared" si="6"/>
        <v>-52.48</v>
      </c>
      <c r="AX6" s="35">
        <f t="shared" si="6"/>
        <v>-125.58</v>
      </c>
      <c r="AY6" s="35">
        <f t="shared" si="6"/>
        <v>-123.44</v>
      </c>
      <c r="AZ6" s="35">
        <f t="shared" si="6"/>
        <v>31.84</v>
      </c>
      <c r="BA6" s="35">
        <f t="shared" si="6"/>
        <v>29.91</v>
      </c>
      <c r="BB6" s="35">
        <f t="shared" si="6"/>
        <v>29.54</v>
      </c>
      <c r="BC6" s="35">
        <f t="shared" si="6"/>
        <v>26.99</v>
      </c>
      <c r="BD6" s="35">
        <f t="shared" si="6"/>
        <v>29.13</v>
      </c>
      <c r="BE6" s="34" t="str">
        <f>IF(BE7="","",IF(BE7="-","【-】","【"&amp;SUBSTITUTE(TEXT(BE7,"#,##0.00"),"-","△")&amp;"】"))</f>
        <v>【32.80】</v>
      </c>
      <c r="BF6" s="35">
        <f>IF(BF7="",NA(),BF7)</f>
        <v>1726.79</v>
      </c>
      <c r="BG6" s="35">
        <f t="shared" ref="BG6:BO6" si="7">IF(BG7="",NA(),BG7)</f>
        <v>3425.83</v>
      </c>
      <c r="BH6" s="35">
        <f t="shared" si="7"/>
        <v>3249.25</v>
      </c>
      <c r="BI6" s="35">
        <f t="shared" si="7"/>
        <v>3091.51</v>
      </c>
      <c r="BJ6" s="35">
        <f t="shared" si="7"/>
        <v>2922.57</v>
      </c>
      <c r="BK6" s="35">
        <f t="shared" si="7"/>
        <v>974.93</v>
      </c>
      <c r="BL6" s="35">
        <f t="shared" si="7"/>
        <v>855.8</v>
      </c>
      <c r="BM6" s="35">
        <f t="shared" si="7"/>
        <v>789.46</v>
      </c>
      <c r="BN6" s="35">
        <f t="shared" si="7"/>
        <v>826.83</v>
      </c>
      <c r="BO6" s="35">
        <f t="shared" si="7"/>
        <v>867.83</v>
      </c>
      <c r="BP6" s="34" t="str">
        <f>IF(BP7="","",IF(BP7="-","【-】","【"&amp;SUBSTITUTE(TEXT(BP7,"#,##0.00"),"-","△")&amp;"】"))</f>
        <v>【832.52】</v>
      </c>
      <c r="BQ6" s="35">
        <f>IF(BQ7="",NA(),BQ7)</f>
        <v>67.319999999999993</v>
      </c>
      <c r="BR6" s="35">
        <f t="shared" ref="BR6:BZ6" si="8">IF(BR7="",NA(),BR7)</f>
        <v>67.11</v>
      </c>
      <c r="BS6" s="35">
        <f t="shared" si="8"/>
        <v>66.19</v>
      </c>
      <c r="BT6" s="35">
        <f t="shared" si="8"/>
        <v>75.59</v>
      </c>
      <c r="BU6" s="35">
        <f t="shared" si="8"/>
        <v>68.31</v>
      </c>
      <c r="BV6" s="35">
        <f t="shared" si="8"/>
        <v>55.32</v>
      </c>
      <c r="BW6" s="35">
        <f t="shared" si="8"/>
        <v>59.8</v>
      </c>
      <c r="BX6" s="35">
        <f t="shared" si="8"/>
        <v>57.77</v>
      </c>
      <c r="BY6" s="35">
        <f t="shared" si="8"/>
        <v>57.31</v>
      </c>
      <c r="BZ6" s="35">
        <f t="shared" si="8"/>
        <v>57.08</v>
      </c>
      <c r="CA6" s="34" t="str">
        <f>IF(CA7="","",IF(CA7="-","【-】","【"&amp;SUBSTITUTE(TEXT(CA7,"#,##0.00"),"-","△")&amp;"】"))</f>
        <v>【60.94】</v>
      </c>
      <c r="CB6" s="35">
        <f>IF(CB7="",NA(),CB7)</f>
        <v>251.36</v>
      </c>
      <c r="CC6" s="35">
        <f t="shared" ref="CC6:CK6" si="9">IF(CC7="",NA(),CC7)</f>
        <v>251.72</v>
      </c>
      <c r="CD6" s="35">
        <f t="shared" si="9"/>
        <v>254.6</v>
      </c>
      <c r="CE6" s="35">
        <f t="shared" si="9"/>
        <v>222.56</v>
      </c>
      <c r="CF6" s="35">
        <f t="shared" si="9"/>
        <v>246.08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59.57</v>
      </c>
      <c r="CN6" s="35">
        <f t="shared" ref="CN6:CV6" si="10">IF(CN7="",NA(),CN7)</f>
        <v>45.32</v>
      </c>
      <c r="CO6" s="35">
        <f t="shared" si="10"/>
        <v>44.78</v>
      </c>
      <c r="CP6" s="35">
        <f t="shared" si="10"/>
        <v>44.58</v>
      </c>
      <c r="CQ6" s="35">
        <f t="shared" si="10"/>
        <v>45.81</v>
      </c>
      <c r="CR6" s="35">
        <f t="shared" si="10"/>
        <v>60.65</v>
      </c>
      <c r="CS6" s="35">
        <f t="shared" si="10"/>
        <v>51.75</v>
      </c>
      <c r="CT6" s="35">
        <f t="shared" si="10"/>
        <v>50.68</v>
      </c>
      <c r="CU6" s="35">
        <f t="shared" si="10"/>
        <v>50.14</v>
      </c>
      <c r="CV6" s="35">
        <f t="shared" si="10"/>
        <v>54.83</v>
      </c>
      <c r="CW6" s="34" t="str">
        <f>IF(CW7="","",IF(CW7="-","【-】","【"&amp;SUBSTITUTE(TEXT(CW7,"#,##0.00"),"-","△")&amp;"】"))</f>
        <v>【54.84】</v>
      </c>
      <c r="CX6" s="35">
        <f>IF(CX7="",NA(),CX7)</f>
        <v>82.03</v>
      </c>
      <c r="CY6" s="35">
        <f t="shared" ref="CY6:DG6" si="11">IF(CY7="",NA(),CY7)</f>
        <v>83.58</v>
      </c>
      <c r="CZ6" s="35">
        <f t="shared" si="11"/>
        <v>84.27</v>
      </c>
      <c r="DA6" s="35">
        <f t="shared" si="11"/>
        <v>85.96</v>
      </c>
      <c r="DB6" s="35">
        <f t="shared" si="11"/>
        <v>87.3</v>
      </c>
      <c r="DC6" s="35">
        <f t="shared" si="11"/>
        <v>84.58</v>
      </c>
      <c r="DD6" s="35">
        <f t="shared" si="11"/>
        <v>84.84</v>
      </c>
      <c r="DE6" s="35">
        <f t="shared" si="11"/>
        <v>84.86</v>
      </c>
      <c r="DF6" s="35">
        <f t="shared" si="11"/>
        <v>84.98</v>
      </c>
      <c r="DG6" s="35">
        <f t="shared" si="11"/>
        <v>84.7</v>
      </c>
      <c r="DH6" s="34" t="str">
        <f>IF(DH7="","",IF(DH7="-","【-】","【"&amp;SUBSTITUTE(TEXT(DH7,"#,##0.00"),"-","△")&amp;"】"))</f>
        <v>【86.60】</v>
      </c>
      <c r="DI6" s="35">
        <f>IF(DI7="",NA(),DI7)</f>
        <v>18.13</v>
      </c>
      <c r="DJ6" s="35">
        <f t="shared" ref="DJ6:DR6" si="12">IF(DJ7="",NA(),DJ7)</f>
        <v>23.15</v>
      </c>
      <c r="DK6" s="35">
        <f t="shared" si="12"/>
        <v>23.48</v>
      </c>
      <c r="DL6" s="35">
        <f t="shared" si="12"/>
        <v>26.05</v>
      </c>
      <c r="DM6" s="35">
        <f t="shared" si="12"/>
        <v>27.58</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422045</v>
      </c>
      <c r="D7" s="37">
        <v>46</v>
      </c>
      <c r="E7" s="37">
        <v>17</v>
      </c>
      <c r="F7" s="37">
        <v>5</v>
      </c>
      <c r="G7" s="37">
        <v>0</v>
      </c>
      <c r="H7" s="37" t="s">
        <v>95</v>
      </c>
      <c r="I7" s="37" t="s">
        <v>96</v>
      </c>
      <c r="J7" s="37" t="s">
        <v>97</v>
      </c>
      <c r="K7" s="37" t="s">
        <v>98</v>
      </c>
      <c r="L7" s="37" t="s">
        <v>99</v>
      </c>
      <c r="M7" s="37" t="s">
        <v>100</v>
      </c>
      <c r="N7" s="38" t="s">
        <v>101</v>
      </c>
      <c r="O7" s="38">
        <v>53</v>
      </c>
      <c r="P7" s="38">
        <v>10.11</v>
      </c>
      <c r="Q7" s="38">
        <v>96.76</v>
      </c>
      <c r="R7" s="38">
        <v>3320</v>
      </c>
      <c r="S7" s="38">
        <v>135869</v>
      </c>
      <c r="T7" s="38">
        <v>341.79</v>
      </c>
      <c r="U7" s="38">
        <v>397.52</v>
      </c>
      <c r="V7" s="38">
        <v>13706</v>
      </c>
      <c r="W7" s="38">
        <v>5.5</v>
      </c>
      <c r="X7" s="38">
        <v>2492</v>
      </c>
      <c r="Y7" s="38">
        <v>93.81</v>
      </c>
      <c r="Z7" s="38">
        <v>94.68</v>
      </c>
      <c r="AA7" s="38">
        <v>94.38</v>
      </c>
      <c r="AB7" s="38">
        <v>98.94</v>
      </c>
      <c r="AC7" s="38">
        <v>99.73</v>
      </c>
      <c r="AD7" s="38">
        <v>99.66</v>
      </c>
      <c r="AE7" s="38">
        <v>100.95</v>
      </c>
      <c r="AF7" s="38">
        <v>101.77</v>
      </c>
      <c r="AG7" s="38">
        <v>103.6</v>
      </c>
      <c r="AH7" s="38">
        <v>106.37</v>
      </c>
      <c r="AI7" s="38">
        <v>104.99</v>
      </c>
      <c r="AJ7" s="38">
        <v>310.25</v>
      </c>
      <c r="AK7" s="38">
        <v>332.95</v>
      </c>
      <c r="AL7" s="38">
        <v>362.14</v>
      </c>
      <c r="AM7" s="38">
        <v>369.52</v>
      </c>
      <c r="AN7" s="38">
        <v>364.74</v>
      </c>
      <c r="AO7" s="38">
        <v>225.39</v>
      </c>
      <c r="AP7" s="38">
        <v>224.04</v>
      </c>
      <c r="AQ7" s="38">
        <v>227.4</v>
      </c>
      <c r="AR7" s="38">
        <v>193.99</v>
      </c>
      <c r="AS7" s="38">
        <v>139.02000000000001</v>
      </c>
      <c r="AT7" s="38">
        <v>121.19</v>
      </c>
      <c r="AU7" s="38">
        <v>-65.55</v>
      </c>
      <c r="AV7" s="38">
        <v>-71</v>
      </c>
      <c r="AW7" s="38">
        <v>-52.48</v>
      </c>
      <c r="AX7" s="38">
        <v>-125.58</v>
      </c>
      <c r="AY7" s="38">
        <v>-123.44</v>
      </c>
      <c r="AZ7" s="38">
        <v>31.84</v>
      </c>
      <c r="BA7" s="38">
        <v>29.91</v>
      </c>
      <c r="BB7" s="38">
        <v>29.54</v>
      </c>
      <c r="BC7" s="38">
        <v>26.99</v>
      </c>
      <c r="BD7" s="38">
        <v>29.13</v>
      </c>
      <c r="BE7" s="38">
        <v>32.799999999999997</v>
      </c>
      <c r="BF7" s="38">
        <v>1726.79</v>
      </c>
      <c r="BG7" s="38">
        <v>3425.83</v>
      </c>
      <c r="BH7" s="38">
        <v>3249.25</v>
      </c>
      <c r="BI7" s="38">
        <v>3091.51</v>
      </c>
      <c r="BJ7" s="38">
        <v>2922.57</v>
      </c>
      <c r="BK7" s="38">
        <v>974.93</v>
      </c>
      <c r="BL7" s="38">
        <v>855.8</v>
      </c>
      <c r="BM7" s="38">
        <v>789.46</v>
      </c>
      <c r="BN7" s="38">
        <v>826.83</v>
      </c>
      <c r="BO7" s="38">
        <v>867.83</v>
      </c>
      <c r="BP7" s="38">
        <v>832.52</v>
      </c>
      <c r="BQ7" s="38">
        <v>67.319999999999993</v>
      </c>
      <c r="BR7" s="38">
        <v>67.11</v>
      </c>
      <c r="BS7" s="38">
        <v>66.19</v>
      </c>
      <c r="BT7" s="38">
        <v>75.59</v>
      </c>
      <c r="BU7" s="38">
        <v>68.31</v>
      </c>
      <c r="BV7" s="38">
        <v>55.32</v>
      </c>
      <c r="BW7" s="38">
        <v>59.8</v>
      </c>
      <c r="BX7" s="38">
        <v>57.77</v>
      </c>
      <c r="BY7" s="38">
        <v>57.31</v>
      </c>
      <c r="BZ7" s="38">
        <v>57.08</v>
      </c>
      <c r="CA7" s="38">
        <v>60.94</v>
      </c>
      <c r="CB7" s="38">
        <v>251.36</v>
      </c>
      <c r="CC7" s="38">
        <v>251.72</v>
      </c>
      <c r="CD7" s="38">
        <v>254.6</v>
      </c>
      <c r="CE7" s="38">
        <v>222.56</v>
      </c>
      <c r="CF7" s="38">
        <v>246.08</v>
      </c>
      <c r="CG7" s="38">
        <v>283.17</v>
      </c>
      <c r="CH7" s="38">
        <v>263.76</v>
      </c>
      <c r="CI7" s="38">
        <v>274.35000000000002</v>
      </c>
      <c r="CJ7" s="38">
        <v>273.52</v>
      </c>
      <c r="CK7" s="38">
        <v>274.99</v>
      </c>
      <c r="CL7" s="38">
        <v>253.04</v>
      </c>
      <c r="CM7" s="38">
        <v>59.57</v>
      </c>
      <c r="CN7" s="38">
        <v>45.32</v>
      </c>
      <c r="CO7" s="38">
        <v>44.78</v>
      </c>
      <c r="CP7" s="38">
        <v>44.58</v>
      </c>
      <c r="CQ7" s="38">
        <v>45.81</v>
      </c>
      <c r="CR7" s="38">
        <v>60.65</v>
      </c>
      <c r="CS7" s="38">
        <v>51.75</v>
      </c>
      <c r="CT7" s="38">
        <v>50.68</v>
      </c>
      <c r="CU7" s="38">
        <v>50.14</v>
      </c>
      <c r="CV7" s="38">
        <v>54.83</v>
      </c>
      <c r="CW7" s="38">
        <v>54.84</v>
      </c>
      <c r="CX7" s="38">
        <v>82.03</v>
      </c>
      <c r="CY7" s="38">
        <v>83.58</v>
      </c>
      <c r="CZ7" s="38">
        <v>84.27</v>
      </c>
      <c r="DA7" s="38">
        <v>85.96</v>
      </c>
      <c r="DB7" s="38">
        <v>87.3</v>
      </c>
      <c r="DC7" s="38">
        <v>84.58</v>
      </c>
      <c r="DD7" s="38">
        <v>84.84</v>
      </c>
      <c r="DE7" s="38">
        <v>84.86</v>
      </c>
      <c r="DF7" s="38">
        <v>84.98</v>
      </c>
      <c r="DG7" s="38">
        <v>84.7</v>
      </c>
      <c r="DH7" s="38">
        <v>86.6</v>
      </c>
      <c r="DI7" s="38">
        <v>18.13</v>
      </c>
      <c r="DJ7" s="38">
        <v>23.15</v>
      </c>
      <c r="DK7" s="38">
        <v>23.48</v>
      </c>
      <c r="DL7" s="38">
        <v>26.05</v>
      </c>
      <c r="DM7" s="38">
        <v>27.58</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2021-12-03T07:35:09Z</dcterms:created>
  <dcterms:modified xsi:type="dcterms:W3CDTF">2022-01-17T07:25:54Z</dcterms:modified>
  <cp:category/>
</cp:coreProperties>
</file>