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10.0.36.31\財政班\□新居\000 旧地方債班（起債・公営企業等）\521 公営企業全般（決算統計等）\48 経営比較分析表の公表\R1\02_公営企業に係る経営比較分析表（平成30年度決算）の分析等について\04_市町→県\13_南島原市\"/>
    </mc:Choice>
  </mc:AlternateContent>
  <xr:revisionPtr revIDLastSave="0" documentId="13_ncr:1_{6851A658-4896-4A74-81DF-340A73E5CB56}" xr6:coauthVersionLast="36" xr6:coauthVersionMax="36" xr10:uidLastSave="{00000000-0000-0000-0000-000000000000}"/>
  <workbookProtection workbookAlgorithmName="SHA-512" workbookHashValue="ryoFCmJfHXt6aSFFezqIB+l28pGbk+hjLYfSo3f8gs28cBhuKC4Yumlx1p4baUhVRGuP6J31qY18wyrtjhODEg==" workbookSaltValue="t+Tb9PJ9+hxpRpFM26D1Wg==" workbookSpinCount="100000" lockStructure="1"/>
  <bookViews>
    <workbookView xWindow="0" yWindow="0" windowWidth="28800" windowHeight="12135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<sst xmlns="http://schemas.openxmlformats.org/spreadsheetml/2006/main" count="228" uniqueCount="114">
  <si>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</si>
  <si>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</si>
  <si>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</si>
  <si>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</si>
  <si>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</si>
  <si>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</si>
  <si>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</si>
  <si>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</si>
  <si>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</si>
  <si>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</si>
  <si>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</si>
  <si>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</si>
  <si>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</si>
  <si>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</si>
  <si>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</si>
  <si>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</si>
  <si>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</si>
  <si>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</si>
  <si>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</si>
  <si>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</si>
  <si>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</si>
  <si>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</si>
  <si>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</si>
  <si>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</si>
  <si>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</si>
  <si>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</si>
  <si>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</si>
  <si>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</si>
  <si>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</si>
  <si>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</si>
  <si>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</si>
  <si>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</si>
  <si>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</si>
  <si>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</si>
  <si>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</si>
  <si>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</si>
  <si>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</si>
  <si>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</si>
  <si>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</si>
  <si>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</si>
  <si>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</si>
  <si>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</si>
  <si>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</si>
  <si>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</si>
  <si>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</si>
  <si>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</si>
  <si>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</si>
  <si>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</si>
  <si>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</si>
  <si>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</si>
  <si>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</si>
  <si>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</si>
  <si>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</si>
  <si>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</si>
  <si>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</si>
  <si>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</si>
  <si>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</si>
  <si>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</si>
  <si>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</si>
  <si>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</si>
  <si>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</si>
  <si>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</si>
  <si>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</si>
  <si>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</si>
  <si>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</si>
  <si>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</si>
  <si>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</si>
  <si>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</si>
  <si>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</si>
  <si>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</si>
  <si>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</si>
  <si>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</si>
  <si>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</si>
  <si>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</si>
  <si>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</si>
  <si>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</si>
  <si>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</si>
  <si>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</si>
  <si>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</si>
  <si>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</si>
  <si>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</si>
  <si>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</si>
  <si>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</si>
  <si>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</si>
  <si>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</si>
  <si>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</si>
  <si>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</si>
  <si>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</si>
  <si>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</si>
  <si>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</si>
  <si>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</si>
  <si>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</si>
  <si>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</si>
  <si>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</si>
  <si>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</si>
  <si>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</si>
  <si>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</si>
  <si>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</si>
  <si>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長崎県　南島原市</t>
  </si>
  <si>
    <t>法非適用</t>
  </si>
  <si>
    <t>下水道事業</t>
  </si>
  <si>
    <t>特定環境保全公共下水道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</si>
  <si>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</si>
  <si>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</si>
  <si>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</si>
  <si>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</si>
  <si>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</si>
  <si>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</si>
  <si>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</si>
  <si>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</si>
  <si>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</si>
  <si>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
 経営状況は「①収益的収支比率」について、100％近くにあるが、収益の大半を一般会計からの繰入金に依存している状況である。また、料金収入が減少したことから、今年度の数値が減少している。
　「④企業債残高対事業規模比率」について、類似団体と比較しても優位である。
 「⑤経費回収率」、「⑥汚水処理原価」、「⑦施設利用率」及び「⑧水洗化率」について、経年比較では、改善傾向であるものの、類似団体よりは依然劣位である。
　また、「⑦施設利用率」については、少子高齢化の影響から、事業計画を見直し、事業計画区域及び日最大計画汚水量を縮小したことから、数値が改善している。
　今後の人口減少から、水洗便所設置済人口も減少し、それに伴い「⑧水洗化率」についても、減少傾向になるものと見込まれる。Ｈ30年度で面整備を終え、今後大幅な処理区域内人口の増加が見込めないなか、いかにして処理区域内の接続促進を図り、水洗化率を向上させるかが課題である。
　また、「①収益的収支比率」がH29に改善した要因は、資本勘定の一般会計補助金が減少し、その分収益勘定の一般会計繰入金が増加したためであり、根本的な改善が図られたものではない。
</t>
    <rPh sb="26" eb="27">
      <t>チカ</t>
    </rPh>
    <rPh sb="56" eb="58">
      <t>ジョウキョウ</t>
    </rPh>
    <rPh sb="65" eb="67">
      <t>リョウキン</t>
    </rPh>
    <rPh sb="67" eb="69">
      <t>シュウニュウ</t>
    </rPh>
    <rPh sb="70" eb="72">
      <t>ゲンショウ</t>
    </rPh>
    <rPh sb="79" eb="82">
      <t>コンネンド</t>
    </rPh>
    <rPh sb="83" eb="85">
      <t>スウチ</t>
    </rPh>
    <rPh sb="86" eb="88">
      <t>ゲンショウ</t>
    </rPh>
    <rPh sb="160" eb="161">
      <t>オヨ</t>
    </rPh>
    <rPh sb="226" eb="228">
      <t>ショウシ</t>
    </rPh>
    <rPh sb="228" eb="231">
      <t>コウレイカ</t>
    </rPh>
    <rPh sb="232" eb="234">
      <t>エイキョウ</t>
    </rPh>
    <rPh sb="237" eb="239">
      <t>ジギョウ</t>
    </rPh>
    <rPh sb="239" eb="241">
      <t>ケイカク</t>
    </rPh>
    <rPh sb="242" eb="244">
      <t>ミナオ</t>
    </rPh>
    <rPh sb="246" eb="248">
      <t>ジギョウ</t>
    </rPh>
    <rPh sb="248" eb="250">
      <t>ケイカク</t>
    </rPh>
    <rPh sb="250" eb="252">
      <t>クイキ</t>
    </rPh>
    <rPh sb="252" eb="253">
      <t>オヨ</t>
    </rPh>
    <rPh sb="254" eb="255">
      <t>ニチ</t>
    </rPh>
    <rPh sb="255" eb="257">
      <t>サイダイ</t>
    </rPh>
    <rPh sb="257" eb="259">
      <t>ケイカク</t>
    </rPh>
    <rPh sb="259" eb="261">
      <t>オスイ</t>
    </rPh>
    <rPh sb="261" eb="262">
      <t>リョウ</t>
    </rPh>
    <rPh sb="263" eb="265">
      <t>シュクショウ</t>
    </rPh>
    <rPh sb="272" eb="274">
      <t>スウチ</t>
    </rPh>
    <rPh sb="275" eb="277">
      <t>カイゼン</t>
    </rPh>
    <rPh sb="284" eb="286">
      <t>コンゴ</t>
    </rPh>
    <rPh sb="287" eb="289">
      <t>ジンコウ</t>
    </rPh>
    <rPh sb="289" eb="291">
      <t>ゲンショウ</t>
    </rPh>
    <rPh sb="294" eb="296">
      <t>スイセン</t>
    </rPh>
    <rPh sb="296" eb="298">
      <t>ベンジョ</t>
    </rPh>
    <rPh sb="298" eb="300">
      <t>セッチ</t>
    </rPh>
    <rPh sb="300" eb="301">
      <t>スミ</t>
    </rPh>
    <rPh sb="301" eb="303">
      <t>ジンコウ</t>
    </rPh>
    <rPh sb="304" eb="306">
      <t>ゲンショウ</t>
    </rPh>
    <rPh sb="311" eb="312">
      <t>トモナ</t>
    </rPh>
    <rPh sb="326" eb="328">
      <t>ゲンショウ</t>
    </rPh>
    <rPh sb="328" eb="330">
      <t>ケイコウ</t>
    </rPh>
    <rPh sb="336" eb="338">
      <t>ミコ</t>
    </rPh>
    <phoneticPr fontId="4"/>
  </si>
  <si>
    <t xml:space="preserve">
　面整備をＨ30年度に終え、今後は下水道施設の維持管理、更新を検討する段階となっていく。
　ストックマネジメント計画を策定し、施設の計画的な修繕、効率的な改築等を今後検討していく予定としている。
　また、本市が抱えている高齢化率の増加、人口減少等により、料金収入の減少が見込まれるなか、施設の適正な維持管理や、統廃合なども視野に入れた効率的な事業運営を行い、経営の継続に努めなければならない。</t>
    <phoneticPr fontId="4"/>
  </si>
  <si>
    <r>
      <t xml:space="preserve">
　平成18年度に供用開始し、供用開始後12年が経過しており、処理場や管渠等の耐用年数は経過していないが、電気設備等については、耐用年数を</t>
    </r>
    <r>
      <rPr>
        <sz val="11"/>
        <color rgb="FFFF0000"/>
        <rFont val="ＭＳ ゴシック"/>
        <family val="3"/>
        <charset val="128"/>
      </rPr>
      <t>迎える</t>
    </r>
    <r>
      <rPr>
        <sz val="11"/>
        <color theme="1"/>
        <rFont val="ＭＳ ゴシック"/>
        <family val="3"/>
        <charset val="128"/>
      </rPr>
      <t>時期となっている。
　今後、すべての下水道施設を対象とした、ストックマネジメント計画を策定し、適切な維持管理及び計画的な改修を図っていく。</t>
    </r>
    <rPh sb="69" eb="70">
      <t>ムカ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</si>
</sst>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8-4375-AAA5-EDED8B8B3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0.08</c:v>
                </c:pt>
                <c:pt idx="1">
                  <c:v>0.26</c:v>
                </c:pt>
                <c:pt idx="2">
                  <c:v>0.13</c:v>
                </c:pt>
                <c:pt idx="3">
                  <c:v>0.13</c:v>
                </c:pt>
                <c:pt idx="4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78-4375-AAA5-EDED8B8B3F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21.64</c:v>
                </c:pt>
                <c:pt idx="1">
                  <c:v>27.64</c:v>
                </c:pt>
                <c:pt idx="2">
                  <c:v>23.45</c:v>
                </c:pt>
                <c:pt idx="3">
                  <c:v>18.64</c:v>
                </c:pt>
                <c:pt idx="4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38-4AE4-AEA2-1BA406F5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34.74</c:v>
                </c:pt>
                <c:pt idx="1">
                  <c:v>36.65</c:v>
                </c:pt>
                <c:pt idx="2">
                  <c:v>37.72</c:v>
                </c:pt>
                <c:pt idx="3">
                  <c:v>37.08</c:v>
                </c:pt>
                <c:pt idx="4">
                  <c:v>37.46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38-4AE4-AEA2-1BA406F5FF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45.38</c:v>
                </c:pt>
                <c:pt idx="1">
                  <c:v>49.29</c:v>
                </c:pt>
                <c:pt idx="2">
                  <c:v>52.62</c:v>
                </c:pt>
                <c:pt idx="3">
                  <c:v>54.57</c:v>
                </c:pt>
                <c:pt idx="4">
                  <c:v>52.91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9E-47B1-B3B8-A5ACDC5DA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70.14</c:v>
                </c:pt>
                <c:pt idx="1">
                  <c:v>68.83</c:v>
                </c:pt>
                <c:pt idx="2">
                  <c:v>68.459999999999994</c:v>
                </c:pt>
                <c:pt idx="3">
                  <c:v>67.22</c:v>
                </c:pt>
                <c:pt idx="4">
                  <c:v>67.459999999999994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9E-47B1-B3B8-A5ACDC5DA6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87.51</c:v>
                </c:pt>
                <c:pt idx="1">
                  <c:v>74.03</c:v>
                </c:pt>
                <c:pt idx="2">
                  <c:v>80.989999999999995</c:v>
                </c:pt>
                <c:pt idx="3">
                  <c:v>120.55</c:v>
                </c:pt>
                <c:pt idx="4">
                  <c:v>98.24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8-4FE2-BA38-C79E49360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78-4FE2-BA38-C79E49360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24-4675-A806-0F299564C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24-4675-A806-0F299564C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B9-4C74-92B2-60D88CD7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B9-4C74-92B2-60D88CD78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3-4B13-A8F3-C6CBE4231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3-4B13-A8F3-C6CBE4231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9E-476A-972B-7929B82E8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9E-476A-972B-7929B82E8C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2774.67</c:v>
                </c:pt>
                <c:pt idx="2">
                  <c:v>177.74</c:v>
                </c:pt>
                <c:pt idx="3" formatCode="#,##0.00;&quot;△&quot;#,##0.00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E-47F9-A294-E239FFF7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1671.86</c:v>
                </c:pt>
                <c:pt idx="1">
                  <c:v>1673.47</c:v>
                </c:pt>
                <c:pt idx="2">
                  <c:v>1592.72</c:v>
                </c:pt>
                <c:pt idx="3">
                  <c:v>1223.96</c:v>
                </c:pt>
                <c:pt idx="4">
                  <c:v>1269.1500000000001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E-47F9-A294-E239FFF75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16.010000000000002</c:v>
                </c:pt>
                <c:pt idx="1">
                  <c:v>16.25</c:v>
                </c:pt>
                <c:pt idx="2">
                  <c:v>35.78</c:v>
                </c:pt>
                <c:pt idx="3">
                  <c:v>41.3</c:v>
                </c:pt>
                <c:pt idx="4">
                  <c:v>36.08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8D-4BE6-B829-54CC1337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50.54</c:v>
                </c:pt>
                <c:pt idx="1">
                  <c:v>49.22</c:v>
                </c:pt>
                <c:pt idx="2">
                  <c:v>53.7</c:v>
                </c:pt>
                <c:pt idx="3">
                  <c:v>61.54</c:v>
                </c:pt>
                <c:pt idx="4">
                  <c:v>63.97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8D-4BE6-B829-54CC13376A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930.6</c:v>
                </c:pt>
                <c:pt idx="1">
                  <c:v>910.62</c:v>
                </c:pt>
                <c:pt idx="2">
                  <c:v>418.56</c:v>
                </c:pt>
                <c:pt idx="3">
                  <c:v>370.49</c:v>
                </c:pt>
                <c:pt idx="4">
                  <c:v>401.14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2C-4A68-9A7F-19486E30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320.36</c:v>
                </c:pt>
                <c:pt idx="1">
                  <c:v>332.02</c:v>
                </c:pt>
                <c:pt idx="2">
                  <c:v>300.35000000000002</c:v>
                </c:pt>
                <c:pt idx="3">
                  <c:v>267.86</c:v>
                </c:pt>
                <c:pt idx="4">
                  <c:v>256.82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2C-4A68-9A7F-19486E30BF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【1,209.40】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【219.46】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75" zoomScaleNormal="75" workbookViewId="0">
      <selection activeCell="BL47" sqref="BL47:BZ6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2" t="s">
        <v>0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  <c r="BF2" s="42"/>
      <c r="BG2" s="42"/>
      <c r="BH2" s="42"/>
      <c r="BI2" s="42"/>
      <c r="BJ2" s="42"/>
      <c r="BK2" s="42"/>
      <c r="BL2" s="42"/>
      <c r="BM2" s="42"/>
      <c r="BN2" s="42"/>
      <c r="BO2" s="42"/>
      <c r="BP2" s="42"/>
      <c r="BQ2" s="42"/>
      <c r="BR2" s="42"/>
      <c r="BS2" s="42"/>
      <c r="BT2" s="42"/>
      <c r="BU2" s="42"/>
      <c r="BV2" s="42"/>
      <c r="BW2" s="42"/>
      <c r="BX2" s="42"/>
      <c r="BY2" s="42"/>
      <c r="BZ2" s="42"/>
    </row>
    <row r="3" spans="1:78" ht="9.75" customHeight="1" x14ac:dyDescent="0.15">
      <c r="A3" s="2"/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  <c r="BM3" s="42"/>
      <c r="BN3" s="42"/>
      <c r="BO3" s="42"/>
      <c r="BP3" s="42"/>
      <c r="BQ3" s="42"/>
      <c r="BR3" s="42"/>
      <c r="BS3" s="42"/>
      <c r="BT3" s="42"/>
      <c r="BU3" s="42"/>
      <c r="BV3" s="42"/>
      <c r="BW3" s="42"/>
      <c r="BX3" s="42"/>
      <c r="BY3" s="42"/>
      <c r="BZ3" s="42"/>
    </row>
    <row r="4" spans="1:78" ht="9.75" customHeight="1" x14ac:dyDescent="0.15">
      <c r="A4" s="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3" t="str">
        <f>データ!H6</f>
        <v>長崎県　南島原市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4" t="s">
        <v>1</v>
      </c>
      <c r="C7" s="44"/>
      <c r="D7" s="44"/>
      <c r="E7" s="44"/>
      <c r="F7" s="44"/>
      <c r="G7" s="44"/>
      <c r="H7" s="44"/>
      <c r="I7" s="44" t="s">
        <v>2</v>
      </c>
      <c r="J7" s="44"/>
      <c r="K7" s="44"/>
      <c r="L7" s="44"/>
      <c r="M7" s="44"/>
      <c r="N7" s="44"/>
      <c r="O7" s="44"/>
      <c r="P7" s="44" t="s">
        <v>3</v>
      </c>
      <c r="Q7" s="44"/>
      <c r="R7" s="44"/>
      <c r="S7" s="44"/>
      <c r="T7" s="44"/>
      <c r="U7" s="44"/>
      <c r="V7" s="44"/>
      <c r="W7" s="44" t="s">
        <v>4</v>
      </c>
      <c r="X7" s="44"/>
      <c r="Y7" s="44"/>
      <c r="Z7" s="44"/>
      <c r="AA7" s="44"/>
      <c r="AB7" s="44"/>
      <c r="AC7" s="44"/>
      <c r="AD7" s="44" t="s">
        <v>5</v>
      </c>
      <c r="AE7" s="44"/>
      <c r="AF7" s="44"/>
      <c r="AG7" s="44"/>
      <c r="AH7" s="44"/>
      <c r="AI7" s="44"/>
      <c r="AJ7" s="44"/>
      <c r="AK7" s="3"/>
      <c r="AL7" s="44" t="s">
        <v>6</v>
      </c>
      <c r="AM7" s="44"/>
      <c r="AN7" s="44"/>
      <c r="AO7" s="44"/>
      <c r="AP7" s="44"/>
      <c r="AQ7" s="44"/>
      <c r="AR7" s="44"/>
      <c r="AS7" s="44"/>
      <c r="AT7" s="44" t="s">
        <v>7</v>
      </c>
      <c r="AU7" s="44"/>
      <c r="AV7" s="44"/>
      <c r="AW7" s="44"/>
      <c r="AX7" s="44"/>
      <c r="AY7" s="44"/>
      <c r="AZ7" s="44"/>
      <c r="BA7" s="44"/>
      <c r="BB7" s="44" t="s">
        <v>8</v>
      </c>
      <c r="BC7" s="44"/>
      <c r="BD7" s="44"/>
      <c r="BE7" s="44"/>
      <c r="BF7" s="44"/>
      <c r="BG7" s="44"/>
      <c r="BH7" s="44"/>
      <c r="BI7" s="44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8" t="str">
        <f>データ!I6</f>
        <v>法非適用</v>
      </c>
      <c r="C8" s="48"/>
      <c r="D8" s="48"/>
      <c r="E8" s="48"/>
      <c r="F8" s="48"/>
      <c r="G8" s="48"/>
      <c r="H8" s="48"/>
      <c r="I8" s="48" t="str">
        <f>データ!J6</f>
        <v>下水道事業</v>
      </c>
      <c r="J8" s="48"/>
      <c r="K8" s="48"/>
      <c r="L8" s="48"/>
      <c r="M8" s="48"/>
      <c r="N8" s="48"/>
      <c r="O8" s="48"/>
      <c r="P8" s="48" t="str">
        <f>データ!K6</f>
        <v>特定環境保全公共下水道</v>
      </c>
      <c r="Q8" s="48"/>
      <c r="R8" s="48"/>
      <c r="S8" s="48"/>
      <c r="T8" s="48"/>
      <c r="U8" s="48"/>
      <c r="V8" s="48"/>
      <c r="W8" s="48" t="str">
        <f>データ!L6</f>
        <v>D3</v>
      </c>
      <c r="X8" s="48"/>
      <c r="Y8" s="48"/>
      <c r="Z8" s="48"/>
      <c r="AA8" s="48"/>
      <c r="AB8" s="48"/>
      <c r="AC8" s="48"/>
      <c r="AD8" s="49" t="str">
        <f>データ!$M$6</f>
        <v>非設置</v>
      </c>
      <c r="AE8" s="49"/>
      <c r="AF8" s="49"/>
      <c r="AG8" s="49"/>
      <c r="AH8" s="49"/>
      <c r="AI8" s="49"/>
      <c r="AJ8" s="49"/>
      <c r="AK8" s="3"/>
      <c r="AL8" s="50">
        <f>データ!S6</f>
        <v>46133</v>
      </c>
      <c r="AM8" s="50"/>
      <c r="AN8" s="50"/>
      <c r="AO8" s="50"/>
      <c r="AP8" s="50"/>
      <c r="AQ8" s="50"/>
      <c r="AR8" s="50"/>
      <c r="AS8" s="50"/>
      <c r="AT8" s="45">
        <f>データ!T6</f>
        <v>170.11</v>
      </c>
      <c r="AU8" s="45"/>
      <c r="AV8" s="45"/>
      <c r="AW8" s="45"/>
      <c r="AX8" s="45"/>
      <c r="AY8" s="45"/>
      <c r="AZ8" s="45"/>
      <c r="BA8" s="45"/>
      <c r="BB8" s="45">
        <f>データ!U6</f>
        <v>271.2</v>
      </c>
      <c r="BC8" s="45"/>
      <c r="BD8" s="45"/>
      <c r="BE8" s="45"/>
      <c r="BF8" s="45"/>
      <c r="BG8" s="45"/>
      <c r="BH8" s="45"/>
      <c r="BI8" s="45"/>
      <c r="BJ8" s="3"/>
      <c r="BK8" s="3"/>
      <c r="BL8" s="46" t="s">
        <v>10</v>
      </c>
      <c r="BM8" s="47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4" t="s">
        <v>12</v>
      </c>
      <c r="C9" s="44"/>
      <c r="D9" s="44"/>
      <c r="E9" s="44"/>
      <c r="F9" s="44"/>
      <c r="G9" s="44"/>
      <c r="H9" s="44"/>
      <c r="I9" s="44" t="s">
        <v>13</v>
      </c>
      <c r="J9" s="44"/>
      <c r="K9" s="44"/>
      <c r="L9" s="44"/>
      <c r="M9" s="44"/>
      <c r="N9" s="44"/>
      <c r="O9" s="44"/>
      <c r="P9" s="44" t="s">
        <v>14</v>
      </c>
      <c r="Q9" s="44"/>
      <c r="R9" s="44"/>
      <c r="S9" s="44"/>
      <c r="T9" s="44"/>
      <c r="U9" s="44"/>
      <c r="V9" s="44"/>
      <c r="W9" s="44" t="s">
        <v>15</v>
      </c>
      <c r="X9" s="44"/>
      <c r="Y9" s="44"/>
      <c r="Z9" s="44"/>
      <c r="AA9" s="44"/>
      <c r="AB9" s="44"/>
      <c r="AC9" s="44"/>
      <c r="AD9" s="44" t="s">
        <v>16</v>
      </c>
      <c r="AE9" s="44"/>
      <c r="AF9" s="44"/>
      <c r="AG9" s="44"/>
      <c r="AH9" s="44"/>
      <c r="AI9" s="44"/>
      <c r="AJ9" s="44"/>
      <c r="AK9" s="3"/>
      <c r="AL9" s="44" t="s">
        <v>17</v>
      </c>
      <c r="AM9" s="44"/>
      <c r="AN9" s="44"/>
      <c r="AO9" s="44"/>
      <c r="AP9" s="44"/>
      <c r="AQ9" s="44"/>
      <c r="AR9" s="44"/>
      <c r="AS9" s="44"/>
      <c r="AT9" s="44" t="s">
        <v>18</v>
      </c>
      <c r="AU9" s="44"/>
      <c r="AV9" s="44"/>
      <c r="AW9" s="44"/>
      <c r="AX9" s="44"/>
      <c r="AY9" s="44"/>
      <c r="AZ9" s="44"/>
      <c r="BA9" s="44"/>
      <c r="BB9" s="44" t="s">
        <v>19</v>
      </c>
      <c r="BC9" s="44"/>
      <c r="BD9" s="44"/>
      <c r="BE9" s="44"/>
      <c r="BF9" s="44"/>
      <c r="BG9" s="44"/>
      <c r="BH9" s="44"/>
      <c r="BI9" s="44"/>
      <c r="BJ9" s="3"/>
      <c r="BK9" s="3"/>
      <c r="BL9" s="51" t="s">
        <v>20</v>
      </c>
      <c r="BM9" s="52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2.89</v>
      </c>
      <c r="Q10" s="45"/>
      <c r="R10" s="45"/>
      <c r="S10" s="45"/>
      <c r="T10" s="45"/>
      <c r="U10" s="45"/>
      <c r="V10" s="45"/>
      <c r="W10" s="45">
        <f>データ!Q6</f>
        <v>90.36</v>
      </c>
      <c r="X10" s="45"/>
      <c r="Y10" s="45"/>
      <c r="Z10" s="45"/>
      <c r="AA10" s="45"/>
      <c r="AB10" s="45"/>
      <c r="AC10" s="45"/>
      <c r="AD10" s="50">
        <f>データ!R6</f>
        <v>2700</v>
      </c>
      <c r="AE10" s="50"/>
      <c r="AF10" s="50"/>
      <c r="AG10" s="50"/>
      <c r="AH10" s="50"/>
      <c r="AI10" s="50"/>
      <c r="AJ10" s="50"/>
      <c r="AK10" s="2"/>
      <c r="AL10" s="50">
        <f>データ!V6</f>
        <v>1321</v>
      </c>
      <c r="AM10" s="50"/>
      <c r="AN10" s="50"/>
      <c r="AO10" s="50"/>
      <c r="AP10" s="50"/>
      <c r="AQ10" s="50"/>
      <c r="AR10" s="50"/>
      <c r="AS10" s="50"/>
      <c r="AT10" s="45">
        <f>データ!W6</f>
        <v>0.43</v>
      </c>
      <c r="AU10" s="45"/>
      <c r="AV10" s="45"/>
      <c r="AW10" s="45"/>
      <c r="AX10" s="45"/>
      <c r="AY10" s="45"/>
      <c r="AZ10" s="45"/>
      <c r="BA10" s="45"/>
      <c r="BB10" s="45">
        <f>データ!X6</f>
        <v>3072.09</v>
      </c>
      <c r="BC10" s="45"/>
      <c r="BD10" s="45"/>
      <c r="BE10" s="45"/>
      <c r="BF10" s="45"/>
      <c r="BG10" s="45"/>
      <c r="BH10" s="45"/>
      <c r="BI10" s="45"/>
      <c r="BJ10" s="2"/>
      <c r="BK10" s="2"/>
      <c r="BL10" s="68" t="s">
        <v>22</v>
      </c>
      <c r="BM10" s="69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0" t="s">
        <v>24</v>
      </c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</row>
    <row r="14" spans="1:78" ht="13.5" customHeight="1" x14ac:dyDescent="0.15">
      <c r="A14" s="2"/>
      <c r="B14" s="72" t="s">
        <v>25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4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3" t="s">
        <v>111</v>
      </c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5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3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5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3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5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3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5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3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5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3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5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3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5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3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5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3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5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3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5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3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5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3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5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3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5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3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5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3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5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3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5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3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5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3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5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3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5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3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5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3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5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3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5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3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5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3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5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3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5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3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5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3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5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3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5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6"/>
      <c r="BM44" s="57"/>
      <c r="BN44" s="57"/>
      <c r="BO44" s="57"/>
      <c r="BP44" s="57"/>
      <c r="BQ44" s="57"/>
      <c r="BR44" s="57"/>
      <c r="BS44" s="57"/>
      <c r="BT44" s="57"/>
      <c r="BU44" s="57"/>
      <c r="BV44" s="57"/>
      <c r="BW44" s="57"/>
      <c r="BX44" s="57"/>
      <c r="BY44" s="57"/>
      <c r="BZ44" s="58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27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3" t="s">
        <v>113</v>
      </c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5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3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5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3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5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3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5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3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5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3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5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3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5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3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5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3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5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3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5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3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5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3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5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3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5"/>
    </row>
    <row r="60" spans="1:78" ht="13.5" customHeight="1" x14ac:dyDescent="0.15">
      <c r="A60" s="2"/>
      <c r="B60" s="59" t="s">
        <v>28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53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5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53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5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3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5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6"/>
      <c r="BM63" s="57"/>
      <c r="BN63" s="57"/>
      <c r="BO63" s="57"/>
      <c r="BP63" s="57"/>
      <c r="BQ63" s="57"/>
      <c r="BR63" s="57"/>
      <c r="BS63" s="57"/>
      <c r="BT63" s="57"/>
      <c r="BU63" s="57"/>
      <c r="BV63" s="57"/>
      <c r="BW63" s="57"/>
      <c r="BX63" s="57"/>
      <c r="BY63" s="57"/>
      <c r="BZ63" s="58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29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3" t="s">
        <v>112</v>
      </c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5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3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5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3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5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3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5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3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5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3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5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3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5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3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5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3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5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3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5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3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5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3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5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3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5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3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5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3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5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3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5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6"/>
      <c r="BM82" s="57"/>
      <c r="BN82" s="57"/>
      <c r="BO82" s="57"/>
      <c r="BP82" s="57"/>
      <c r="BQ82" s="57"/>
      <c r="BR82" s="57"/>
      <c r="BS82" s="57"/>
      <c r="BT82" s="57"/>
      <c r="BU82" s="57"/>
      <c r="BV82" s="57"/>
      <c r="BW82" s="57"/>
      <c r="BX82" s="57"/>
      <c r="BY82" s="57"/>
      <c r="BZ82" s="58"/>
    </row>
    <row r="83" spans="1:78" x14ac:dyDescent="0.15">
      <c r="C83" s="2" t="s">
        <v>30</v>
      </c>
    </row>
    <row r="84" spans="1:78" x14ac:dyDescent="0.15">
      <c r="C84" s="2"/>
    </row>
    <row r="85" spans="1:78" hidden="1" x14ac:dyDescent="0.15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15">
      <c r="B86" s="26"/>
      <c r="C86" s="26"/>
      <c r="D86" s="26"/>
      <c r="E86" s="26" t="str">
        <f>データ!AI6</f>
        <v/>
      </c>
      <c r="F86" s="26" t="s">
        <v>43</v>
      </c>
      <c r="G86" s="26" t="s">
        <v>44</v>
      </c>
      <c r="H86" s="26" t="str">
        <f>データ!BP6</f>
        <v>【1,209.40】</v>
      </c>
      <c r="I86" s="26" t="str">
        <f>データ!CA6</f>
        <v>【74.48】</v>
      </c>
      <c r="J86" s="26" t="str">
        <f>データ!CL6</f>
        <v>【219.46】</v>
      </c>
      <c r="K86" s="26" t="str">
        <f>データ!CW6</f>
        <v>【42.82】</v>
      </c>
      <c r="L86" s="26" t="str">
        <f>データ!DH6</f>
        <v>【83.36】</v>
      </c>
      <c r="M86" s="26" t="s">
        <v>44</v>
      </c>
      <c r="N86" s="26" t="s">
        <v>44</v>
      </c>
      <c r="O86" s="26" t="str">
        <f>データ!EO6</f>
        <v>【0.12】</v>
      </c>
    </row>
  </sheetData>
  <sheetProtection algorithmName="SHA-512" hashValue="GNpEl0VGc+YYeKXH4v+cfGbaRJwZ1tGuwxlRk+5PNavBtvFqGTamY0Hr+7e3sXX7FOr6JXvMHnONiWguL+YOPw==" saltValue="Xw+gt3tOyuVlqWsIdnHRGA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15">
      <c r="A2" s="28" t="s">
        <v>46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15">
      <c r="A3" s="28" t="s">
        <v>47</v>
      </c>
      <c r="B3" s="29" t="s">
        <v>48</v>
      </c>
      <c r="C3" s="29" t="s">
        <v>49</v>
      </c>
      <c r="D3" s="29" t="s">
        <v>50</v>
      </c>
      <c r="E3" s="29" t="s">
        <v>51</v>
      </c>
      <c r="F3" s="29" t="s">
        <v>52</v>
      </c>
      <c r="G3" s="29" t="s">
        <v>53</v>
      </c>
      <c r="H3" s="76" t="s">
        <v>54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55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56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8" t="s">
        <v>57</v>
      </c>
      <c r="B4" s="30"/>
      <c r="C4" s="30"/>
      <c r="D4" s="30"/>
      <c r="E4" s="30"/>
      <c r="F4" s="30"/>
      <c r="G4" s="30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58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59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60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61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62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63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64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65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66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67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68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8" t="s">
        <v>69</v>
      </c>
      <c r="B5" s="31"/>
      <c r="C5" s="31"/>
      <c r="D5" s="31"/>
      <c r="E5" s="31"/>
      <c r="F5" s="31"/>
      <c r="G5" s="31"/>
      <c r="H5" s="32" t="s">
        <v>70</v>
      </c>
      <c r="I5" s="32" t="s">
        <v>71</v>
      </c>
      <c r="J5" s="32" t="s">
        <v>72</v>
      </c>
      <c r="K5" s="32" t="s">
        <v>73</v>
      </c>
      <c r="L5" s="32" t="s">
        <v>74</v>
      </c>
      <c r="M5" s="32" t="s">
        <v>5</v>
      </c>
      <c r="N5" s="32" t="s">
        <v>75</v>
      </c>
      <c r="O5" s="32" t="s">
        <v>76</v>
      </c>
      <c r="P5" s="32" t="s">
        <v>77</v>
      </c>
      <c r="Q5" s="32" t="s">
        <v>78</v>
      </c>
      <c r="R5" s="32" t="s">
        <v>79</v>
      </c>
      <c r="S5" s="32" t="s">
        <v>80</v>
      </c>
      <c r="T5" s="32" t="s">
        <v>81</v>
      </c>
      <c r="U5" s="32" t="s">
        <v>82</v>
      </c>
      <c r="V5" s="32" t="s">
        <v>83</v>
      </c>
      <c r="W5" s="32" t="s">
        <v>84</v>
      </c>
      <c r="X5" s="32" t="s">
        <v>85</v>
      </c>
      <c r="Y5" s="32" t="s">
        <v>86</v>
      </c>
      <c r="Z5" s="32" t="s">
        <v>87</v>
      </c>
      <c r="AA5" s="32" t="s">
        <v>88</v>
      </c>
      <c r="AB5" s="32" t="s">
        <v>89</v>
      </c>
      <c r="AC5" s="32" t="s">
        <v>90</v>
      </c>
      <c r="AD5" s="32" t="s">
        <v>91</v>
      </c>
      <c r="AE5" s="32" t="s">
        <v>92</v>
      </c>
      <c r="AF5" s="32" t="s">
        <v>93</v>
      </c>
      <c r="AG5" s="32" t="s">
        <v>94</v>
      </c>
      <c r="AH5" s="32" t="s">
        <v>95</v>
      </c>
      <c r="AI5" s="32" t="s">
        <v>31</v>
      </c>
      <c r="AJ5" s="32" t="s">
        <v>86</v>
      </c>
      <c r="AK5" s="32" t="s">
        <v>87</v>
      </c>
      <c r="AL5" s="32" t="s">
        <v>88</v>
      </c>
      <c r="AM5" s="32" t="s">
        <v>89</v>
      </c>
      <c r="AN5" s="32" t="s">
        <v>90</v>
      </c>
      <c r="AO5" s="32" t="s">
        <v>91</v>
      </c>
      <c r="AP5" s="32" t="s">
        <v>92</v>
      </c>
      <c r="AQ5" s="32" t="s">
        <v>93</v>
      </c>
      <c r="AR5" s="32" t="s">
        <v>94</v>
      </c>
      <c r="AS5" s="32" t="s">
        <v>95</v>
      </c>
      <c r="AT5" s="32" t="s">
        <v>96</v>
      </c>
      <c r="AU5" s="32" t="s">
        <v>86</v>
      </c>
      <c r="AV5" s="32" t="s">
        <v>87</v>
      </c>
      <c r="AW5" s="32" t="s">
        <v>88</v>
      </c>
      <c r="AX5" s="32" t="s">
        <v>89</v>
      </c>
      <c r="AY5" s="32" t="s">
        <v>90</v>
      </c>
      <c r="AZ5" s="32" t="s">
        <v>91</v>
      </c>
      <c r="BA5" s="32" t="s">
        <v>92</v>
      </c>
      <c r="BB5" s="32" t="s">
        <v>93</v>
      </c>
      <c r="BC5" s="32" t="s">
        <v>94</v>
      </c>
      <c r="BD5" s="32" t="s">
        <v>95</v>
      </c>
      <c r="BE5" s="32" t="s">
        <v>96</v>
      </c>
      <c r="BF5" s="32" t="s">
        <v>86</v>
      </c>
      <c r="BG5" s="32" t="s">
        <v>87</v>
      </c>
      <c r="BH5" s="32" t="s">
        <v>88</v>
      </c>
      <c r="BI5" s="32" t="s">
        <v>89</v>
      </c>
      <c r="BJ5" s="32" t="s">
        <v>90</v>
      </c>
      <c r="BK5" s="32" t="s">
        <v>91</v>
      </c>
      <c r="BL5" s="32" t="s">
        <v>92</v>
      </c>
      <c r="BM5" s="32" t="s">
        <v>93</v>
      </c>
      <c r="BN5" s="32" t="s">
        <v>94</v>
      </c>
      <c r="BO5" s="32" t="s">
        <v>95</v>
      </c>
      <c r="BP5" s="32" t="s">
        <v>96</v>
      </c>
      <c r="BQ5" s="32" t="s">
        <v>86</v>
      </c>
      <c r="BR5" s="32" t="s">
        <v>87</v>
      </c>
      <c r="BS5" s="32" t="s">
        <v>88</v>
      </c>
      <c r="BT5" s="32" t="s">
        <v>89</v>
      </c>
      <c r="BU5" s="32" t="s">
        <v>90</v>
      </c>
      <c r="BV5" s="32" t="s">
        <v>91</v>
      </c>
      <c r="BW5" s="32" t="s">
        <v>92</v>
      </c>
      <c r="BX5" s="32" t="s">
        <v>93</v>
      </c>
      <c r="BY5" s="32" t="s">
        <v>94</v>
      </c>
      <c r="BZ5" s="32" t="s">
        <v>95</v>
      </c>
      <c r="CA5" s="32" t="s">
        <v>96</v>
      </c>
      <c r="CB5" s="32" t="s">
        <v>86</v>
      </c>
      <c r="CC5" s="32" t="s">
        <v>87</v>
      </c>
      <c r="CD5" s="32" t="s">
        <v>88</v>
      </c>
      <c r="CE5" s="32" t="s">
        <v>89</v>
      </c>
      <c r="CF5" s="32" t="s">
        <v>90</v>
      </c>
      <c r="CG5" s="32" t="s">
        <v>91</v>
      </c>
      <c r="CH5" s="32" t="s">
        <v>92</v>
      </c>
      <c r="CI5" s="32" t="s">
        <v>93</v>
      </c>
      <c r="CJ5" s="32" t="s">
        <v>94</v>
      </c>
      <c r="CK5" s="32" t="s">
        <v>95</v>
      </c>
      <c r="CL5" s="32" t="s">
        <v>96</v>
      </c>
      <c r="CM5" s="32" t="s">
        <v>86</v>
      </c>
      <c r="CN5" s="32" t="s">
        <v>87</v>
      </c>
      <c r="CO5" s="32" t="s">
        <v>88</v>
      </c>
      <c r="CP5" s="32" t="s">
        <v>89</v>
      </c>
      <c r="CQ5" s="32" t="s">
        <v>90</v>
      </c>
      <c r="CR5" s="32" t="s">
        <v>91</v>
      </c>
      <c r="CS5" s="32" t="s">
        <v>92</v>
      </c>
      <c r="CT5" s="32" t="s">
        <v>93</v>
      </c>
      <c r="CU5" s="32" t="s">
        <v>94</v>
      </c>
      <c r="CV5" s="32" t="s">
        <v>95</v>
      </c>
      <c r="CW5" s="32" t="s">
        <v>96</v>
      </c>
      <c r="CX5" s="32" t="s">
        <v>86</v>
      </c>
      <c r="CY5" s="32" t="s">
        <v>87</v>
      </c>
      <c r="CZ5" s="32" t="s">
        <v>88</v>
      </c>
      <c r="DA5" s="32" t="s">
        <v>89</v>
      </c>
      <c r="DB5" s="32" t="s">
        <v>90</v>
      </c>
      <c r="DC5" s="32" t="s">
        <v>91</v>
      </c>
      <c r="DD5" s="32" t="s">
        <v>92</v>
      </c>
      <c r="DE5" s="32" t="s">
        <v>93</v>
      </c>
      <c r="DF5" s="32" t="s">
        <v>94</v>
      </c>
      <c r="DG5" s="32" t="s">
        <v>95</v>
      </c>
      <c r="DH5" s="32" t="s">
        <v>96</v>
      </c>
      <c r="DI5" s="32" t="s">
        <v>86</v>
      </c>
      <c r="DJ5" s="32" t="s">
        <v>87</v>
      </c>
      <c r="DK5" s="32" t="s">
        <v>88</v>
      </c>
      <c r="DL5" s="32" t="s">
        <v>89</v>
      </c>
      <c r="DM5" s="32" t="s">
        <v>90</v>
      </c>
      <c r="DN5" s="32" t="s">
        <v>91</v>
      </c>
      <c r="DO5" s="32" t="s">
        <v>92</v>
      </c>
      <c r="DP5" s="32" t="s">
        <v>93</v>
      </c>
      <c r="DQ5" s="32" t="s">
        <v>94</v>
      </c>
      <c r="DR5" s="32" t="s">
        <v>95</v>
      </c>
      <c r="DS5" s="32" t="s">
        <v>96</v>
      </c>
      <c r="DT5" s="32" t="s">
        <v>86</v>
      </c>
      <c r="DU5" s="32" t="s">
        <v>87</v>
      </c>
      <c r="DV5" s="32" t="s">
        <v>88</v>
      </c>
      <c r="DW5" s="32" t="s">
        <v>89</v>
      </c>
      <c r="DX5" s="32" t="s">
        <v>90</v>
      </c>
      <c r="DY5" s="32" t="s">
        <v>91</v>
      </c>
      <c r="DZ5" s="32" t="s">
        <v>92</v>
      </c>
      <c r="EA5" s="32" t="s">
        <v>93</v>
      </c>
      <c r="EB5" s="32" t="s">
        <v>94</v>
      </c>
      <c r="EC5" s="32" t="s">
        <v>95</v>
      </c>
      <c r="ED5" s="32" t="s">
        <v>96</v>
      </c>
      <c r="EE5" s="32" t="s">
        <v>86</v>
      </c>
      <c r="EF5" s="32" t="s">
        <v>87</v>
      </c>
      <c r="EG5" s="32" t="s">
        <v>88</v>
      </c>
      <c r="EH5" s="32" t="s">
        <v>89</v>
      </c>
      <c r="EI5" s="32" t="s">
        <v>90</v>
      </c>
      <c r="EJ5" s="32" t="s">
        <v>91</v>
      </c>
      <c r="EK5" s="32" t="s">
        <v>92</v>
      </c>
      <c r="EL5" s="32" t="s">
        <v>93</v>
      </c>
      <c r="EM5" s="32" t="s">
        <v>94</v>
      </c>
      <c r="EN5" s="32" t="s">
        <v>95</v>
      </c>
      <c r="EO5" s="32" t="s">
        <v>96</v>
      </c>
    </row>
    <row r="6" spans="1:145" s="36" customFormat="1" x14ac:dyDescent="0.15">
      <c r="A6" s="28" t="s">
        <v>97</v>
      </c>
      <c r="B6" s="33">
        <f>B7</f>
        <v>2018</v>
      </c>
      <c r="C6" s="33">
        <f t="shared" ref="C6:X6" si="3">C7</f>
        <v>422142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長崎県　南島原市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D3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2.89</v>
      </c>
      <c r="Q6" s="34">
        <f t="shared" si="3"/>
        <v>90.36</v>
      </c>
      <c r="R6" s="34">
        <f t="shared" si="3"/>
        <v>2700</v>
      </c>
      <c r="S6" s="34">
        <f t="shared" si="3"/>
        <v>46133</v>
      </c>
      <c r="T6" s="34">
        <f t="shared" si="3"/>
        <v>170.11</v>
      </c>
      <c r="U6" s="34">
        <f t="shared" si="3"/>
        <v>271.2</v>
      </c>
      <c r="V6" s="34">
        <f t="shared" si="3"/>
        <v>1321</v>
      </c>
      <c r="W6" s="34">
        <f t="shared" si="3"/>
        <v>0.43</v>
      </c>
      <c r="X6" s="34">
        <f t="shared" si="3"/>
        <v>3072.09</v>
      </c>
      <c r="Y6" s="35">
        <f>IF(Y7="",NA(),Y7)</f>
        <v>87.51</v>
      </c>
      <c r="Z6" s="35">
        <f t="shared" ref="Z6:AH6" si="4">IF(Z7="",NA(),Z7)</f>
        <v>74.03</v>
      </c>
      <c r="AA6" s="35">
        <f t="shared" si="4"/>
        <v>80.989999999999995</v>
      </c>
      <c r="AB6" s="35">
        <f t="shared" si="4"/>
        <v>120.55</v>
      </c>
      <c r="AC6" s="35">
        <f t="shared" si="4"/>
        <v>98.24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4">
        <f>IF(BF7="",NA(),BF7)</f>
        <v>0</v>
      </c>
      <c r="BG6" s="35">
        <f t="shared" ref="BG6:BO6" si="7">IF(BG7="",NA(),BG7)</f>
        <v>2774.67</v>
      </c>
      <c r="BH6" s="35">
        <f t="shared" si="7"/>
        <v>177.74</v>
      </c>
      <c r="BI6" s="34">
        <f t="shared" si="7"/>
        <v>0</v>
      </c>
      <c r="BJ6" s="34">
        <f t="shared" si="7"/>
        <v>0</v>
      </c>
      <c r="BK6" s="35">
        <f t="shared" si="7"/>
        <v>1671.86</v>
      </c>
      <c r="BL6" s="35">
        <f t="shared" si="7"/>
        <v>1673.47</v>
      </c>
      <c r="BM6" s="35">
        <f t="shared" si="7"/>
        <v>1592.72</v>
      </c>
      <c r="BN6" s="35">
        <f t="shared" si="7"/>
        <v>1223.96</v>
      </c>
      <c r="BO6" s="35">
        <f t="shared" si="7"/>
        <v>1269.1500000000001</v>
      </c>
      <c r="BP6" s="34" t="str">
        <f>IF(BP7="","",IF(BP7="-","【-】","【"&amp;SUBSTITUTE(TEXT(BP7,"#,##0.00"),"-","△")&amp;"】"))</f>
        <v>【1,209.40】</v>
      </c>
      <c r="BQ6" s="35">
        <f>IF(BQ7="",NA(),BQ7)</f>
        <v>16.010000000000002</v>
      </c>
      <c r="BR6" s="35">
        <f t="shared" ref="BR6:BZ6" si="8">IF(BR7="",NA(),BR7)</f>
        <v>16.25</v>
      </c>
      <c r="BS6" s="35">
        <f t="shared" si="8"/>
        <v>35.78</v>
      </c>
      <c r="BT6" s="35">
        <f t="shared" si="8"/>
        <v>41.3</v>
      </c>
      <c r="BU6" s="35">
        <f t="shared" si="8"/>
        <v>36.08</v>
      </c>
      <c r="BV6" s="35">
        <f t="shared" si="8"/>
        <v>50.54</v>
      </c>
      <c r="BW6" s="35">
        <f t="shared" si="8"/>
        <v>49.22</v>
      </c>
      <c r="BX6" s="35">
        <f t="shared" si="8"/>
        <v>53.7</v>
      </c>
      <c r="BY6" s="35">
        <f t="shared" si="8"/>
        <v>61.54</v>
      </c>
      <c r="BZ6" s="35">
        <f t="shared" si="8"/>
        <v>63.97</v>
      </c>
      <c r="CA6" s="34" t="str">
        <f>IF(CA7="","",IF(CA7="-","【-】","【"&amp;SUBSTITUTE(TEXT(CA7,"#,##0.00"),"-","△")&amp;"】"))</f>
        <v>【74.48】</v>
      </c>
      <c r="CB6" s="35">
        <f>IF(CB7="",NA(),CB7)</f>
        <v>930.6</v>
      </c>
      <c r="CC6" s="35">
        <f t="shared" ref="CC6:CK6" si="9">IF(CC7="",NA(),CC7)</f>
        <v>910.62</v>
      </c>
      <c r="CD6" s="35">
        <f t="shared" si="9"/>
        <v>418.56</v>
      </c>
      <c r="CE6" s="35">
        <f t="shared" si="9"/>
        <v>370.49</v>
      </c>
      <c r="CF6" s="35">
        <f t="shared" si="9"/>
        <v>401.14</v>
      </c>
      <c r="CG6" s="35">
        <f t="shared" si="9"/>
        <v>320.36</v>
      </c>
      <c r="CH6" s="35">
        <f t="shared" si="9"/>
        <v>332.02</v>
      </c>
      <c r="CI6" s="35">
        <f t="shared" si="9"/>
        <v>300.35000000000002</v>
      </c>
      <c r="CJ6" s="35">
        <f t="shared" si="9"/>
        <v>267.86</v>
      </c>
      <c r="CK6" s="35">
        <f t="shared" si="9"/>
        <v>256.82</v>
      </c>
      <c r="CL6" s="34" t="str">
        <f>IF(CL7="","",IF(CL7="-","【-】","【"&amp;SUBSTITUTE(TEXT(CL7,"#,##0.00"),"-","△")&amp;"】"))</f>
        <v>【219.46】</v>
      </c>
      <c r="CM6" s="35">
        <f>IF(CM7="",NA(),CM7)</f>
        <v>21.64</v>
      </c>
      <c r="CN6" s="35">
        <f t="shared" ref="CN6:CV6" si="10">IF(CN7="",NA(),CN7)</f>
        <v>27.64</v>
      </c>
      <c r="CO6" s="35">
        <f t="shared" si="10"/>
        <v>23.45</v>
      </c>
      <c r="CP6" s="35">
        <f t="shared" si="10"/>
        <v>18.64</v>
      </c>
      <c r="CQ6" s="35">
        <f t="shared" si="10"/>
        <v>29</v>
      </c>
      <c r="CR6" s="35">
        <f t="shared" si="10"/>
        <v>34.74</v>
      </c>
      <c r="CS6" s="35">
        <f t="shared" si="10"/>
        <v>36.65</v>
      </c>
      <c r="CT6" s="35">
        <f t="shared" si="10"/>
        <v>37.72</v>
      </c>
      <c r="CU6" s="35">
        <f t="shared" si="10"/>
        <v>37.08</v>
      </c>
      <c r="CV6" s="35">
        <f t="shared" si="10"/>
        <v>37.46</v>
      </c>
      <c r="CW6" s="34" t="str">
        <f>IF(CW7="","",IF(CW7="-","【-】","【"&amp;SUBSTITUTE(TEXT(CW7,"#,##0.00"),"-","△")&amp;"】"))</f>
        <v>【42.82】</v>
      </c>
      <c r="CX6" s="35">
        <f>IF(CX7="",NA(),CX7)</f>
        <v>45.38</v>
      </c>
      <c r="CY6" s="35">
        <f t="shared" ref="CY6:DG6" si="11">IF(CY7="",NA(),CY7)</f>
        <v>49.29</v>
      </c>
      <c r="CZ6" s="35">
        <f t="shared" si="11"/>
        <v>52.62</v>
      </c>
      <c r="DA6" s="35">
        <f t="shared" si="11"/>
        <v>54.57</v>
      </c>
      <c r="DB6" s="35">
        <f t="shared" si="11"/>
        <v>52.91</v>
      </c>
      <c r="DC6" s="35">
        <f t="shared" si="11"/>
        <v>70.14</v>
      </c>
      <c r="DD6" s="35">
        <f t="shared" si="11"/>
        <v>68.83</v>
      </c>
      <c r="DE6" s="35">
        <f t="shared" si="11"/>
        <v>68.459999999999994</v>
      </c>
      <c r="DF6" s="35">
        <f t="shared" si="11"/>
        <v>67.22</v>
      </c>
      <c r="DG6" s="35">
        <f t="shared" si="11"/>
        <v>67.459999999999994</v>
      </c>
      <c r="DH6" s="34" t="str">
        <f>IF(DH7="","",IF(DH7="-","【-】","【"&amp;SUBSTITUTE(TEXT(DH7,"#,##0.00"),"-","△")&amp;"】"))</f>
        <v>【83.36】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0.08</v>
      </c>
      <c r="EK6" s="35">
        <f t="shared" si="14"/>
        <v>0.26</v>
      </c>
      <c r="EL6" s="35">
        <f t="shared" si="14"/>
        <v>0.13</v>
      </c>
      <c r="EM6" s="35">
        <f t="shared" si="14"/>
        <v>0.13</v>
      </c>
      <c r="EN6" s="35">
        <f t="shared" si="14"/>
        <v>0.09</v>
      </c>
      <c r="EO6" s="34" t="str">
        <f>IF(EO7="","",IF(EO7="-","【-】","【"&amp;SUBSTITUTE(TEXT(EO7,"#,##0.00"),"-","△")&amp;"】"))</f>
        <v>【0.12】</v>
      </c>
    </row>
    <row r="7" spans="1:145" s="36" customFormat="1" x14ac:dyDescent="0.15">
      <c r="A7" s="28"/>
      <c r="B7" s="37">
        <v>2018</v>
      </c>
      <c r="C7" s="37">
        <v>422142</v>
      </c>
      <c r="D7" s="37">
        <v>47</v>
      </c>
      <c r="E7" s="37">
        <v>17</v>
      </c>
      <c r="F7" s="37">
        <v>4</v>
      </c>
      <c r="G7" s="37">
        <v>0</v>
      </c>
      <c r="H7" s="37" t="s">
        <v>98</v>
      </c>
      <c r="I7" s="37" t="s">
        <v>99</v>
      </c>
      <c r="J7" s="37" t="s">
        <v>100</v>
      </c>
      <c r="K7" s="37" t="s">
        <v>101</v>
      </c>
      <c r="L7" s="37" t="s">
        <v>102</v>
      </c>
      <c r="M7" s="37" t="s">
        <v>103</v>
      </c>
      <c r="N7" s="38" t="s">
        <v>104</v>
      </c>
      <c r="O7" s="38" t="s">
        <v>105</v>
      </c>
      <c r="P7" s="38">
        <v>2.89</v>
      </c>
      <c r="Q7" s="38">
        <v>90.36</v>
      </c>
      <c r="R7" s="38">
        <v>2700</v>
      </c>
      <c r="S7" s="38">
        <v>46133</v>
      </c>
      <c r="T7" s="38">
        <v>170.11</v>
      </c>
      <c r="U7" s="38">
        <v>271.2</v>
      </c>
      <c r="V7" s="38">
        <v>1321</v>
      </c>
      <c r="W7" s="38">
        <v>0.43</v>
      </c>
      <c r="X7" s="38">
        <v>3072.09</v>
      </c>
      <c r="Y7" s="38">
        <v>87.51</v>
      </c>
      <c r="Z7" s="38">
        <v>74.03</v>
      </c>
      <c r="AA7" s="38">
        <v>80.989999999999995</v>
      </c>
      <c r="AB7" s="38">
        <v>120.55</v>
      </c>
      <c r="AC7" s="38">
        <v>98.24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0</v>
      </c>
      <c r="BG7" s="38">
        <v>2774.67</v>
      </c>
      <c r="BH7" s="38">
        <v>177.74</v>
      </c>
      <c r="BI7" s="38">
        <v>0</v>
      </c>
      <c r="BJ7" s="38">
        <v>0</v>
      </c>
      <c r="BK7" s="38">
        <v>1671.86</v>
      </c>
      <c r="BL7" s="38">
        <v>1673.47</v>
      </c>
      <c r="BM7" s="38">
        <v>1592.72</v>
      </c>
      <c r="BN7" s="38">
        <v>1223.96</v>
      </c>
      <c r="BO7" s="38">
        <v>1269.1500000000001</v>
      </c>
      <c r="BP7" s="38">
        <v>1209.4000000000001</v>
      </c>
      <c r="BQ7" s="38">
        <v>16.010000000000002</v>
      </c>
      <c r="BR7" s="38">
        <v>16.25</v>
      </c>
      <c r="BS7" s="38">
        <v>35.78</v>
      </c>
      <c r="BT7" s="38">
        <v>41.3</v>
      </c>
      <c r="BU7" s="38">
        <v>36.08</v>
      </c>
      <c r="BV7" s="38">
        <v>50.54</v>
      </c>
      <c r="BW7" s="38">
        <v>49.22</v>
      </c>
      <c r="BX7" s="38">
        <v>53.7</v>
      </c>
      <c r="BY7" s="38">
        <v>61.54</v>
      </c>
      <c r="BZ7" s="38">
        <v>63.97</v>
      </c>
      <c r="CA7" s="38">
        <v>74.48</v>
      </c>
      <c r="CB7" s="38">
        <v>930.6</v>
      </c>
      <c r="CC7" s="38">
        <v>910.62</v>
      </c>
      <c r="CD7" s="38">
        <v>418.56</v>
      </c>
      <c r="CE7" s="38">
        <v>370.49</v>
      </c>
      <c r="CF7" s="38">
        <v>401.14</v>
      </c>
      <c r="CG7" s="38">
        <v>320.36</v>
      </c>
      <c r="CH7" s="38">
        <v>332.02</v>
      </c>
      <c r="CI7" s="38">
        <v>300.35000000000002</v>
      </c>
      <c r="CJ7" s="38">
        <v>267.86</v>
      </c>
      <c r="CK7" s="38">
        <v>256.82</v>
      </c>
      <c r="CL7" s="38">
        <v>219.46</v>
      </c>
      <c r="CM7" s="38">
        <v>21.64</v>
      </c>
      <c r="CN7" s="38">
        <v>27.64</v>
      </c>
      <c r="CO7" s="38">
        <v>23.45</v>
      </c>
      <c r="CP7" s="38">
        <v>18.64</v>
      </c>
      <c r="CQ7" s="38">
        <v>29</v>
      </c>
      <c r="CR7" s="38">
        <v>34.74</v>
      </c>
      <c r="CS7" s="38">
        <v>36.65</v>
      </c>
      <c r="CT7" s="38">
        <v>37.72</v>
      </c>
      <c r="CU7" s="38">
        <v>37.08</v>
      </c>
      <c r="CV7" s="38">
        <v>37.46</v>
      </c>
      <c r="CW7" s="38">
        <v>42.82</v>
      </c>
      <c r="CX7" s="38">
        <v>45.38</v>
      </c>
      <c r="CY7" s="38">
        <v>49.29</v>
      </c>
      <c r="CZ7" s="38">
        <v>52.62</v>
      </c>
      <c r="DA7" s="38">
        <v>54.57</v>
      </c>
      <c r="DB7" s="38">
        <v>52.91</v>
      </c>
      <c r="DC7" s="38">
        <v>70.14</v>
      </c>
      <c r="DD7" s="38">
        <v>68.83</v>
      </c>
      <c r="DE7" s="38">
        <v>68.459999999999994</v>
      </c>
      <c r="DF7" s="38">
        <v>67.22</v>
      </c>
      <c r="DG7" s="38">
        <v>67.459999999999994</v>
      </c>
      <c r="DH7" s="38">
        <v>83.36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0.08</v>
      </c>
      <c r="EK7" s="38">
        <v>0.26</v>
      </c>
      <c r="EL7" s="38">
        <v>0.13</v>
      </c>
      <c r="EM7" s="38">
        <v>0.13</v>
      </c>
      <c r="EN7" s="38">
        <v>0.09</v>
      </c>
      <c r="EO7" s="38">
        <v>0.12</v>
      </c>
    </row>
    <row r="8" spans="1:145" x14ac:dyDescent="0.1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15">
      <c r="A9" s="40"/>
      <c r="B9" s="40" t="s">
        <v>106</v>
      </c>
      <c r="C9" s="40" t="s">
        <v>107</v>
      </c>
      <c r="D9" s="40" t="s">
        <v>108</v>
      </c>
      <c r="E9" s="40" t="s">
        <v>109</v>
      </c>
      <c r="F9" s="40" t="s">
        <v>110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15">
      <c r="A10" s="40" t="s">
        <v>48</v>
      </c>
      <c r="B10" s="41">
        <f>DATEVALUE($B$6-4&amp;"年1月1日")</f>
        <v>41640</v>
      </c>
      <c r="C10" s="41">
        <f>DATEVALUE($B$6-3&amp;"年1月1日")</f>
        <v>42005</v>
      </c>
      <c r="D10" s="41">
        <f>DATEVALUE($B$6-2&amp;"年1月1日")</f>
        <v>42370</v>
      </c>
      <c r="E10" s="41">
        <f>DATEVALUE($B$6-1&amp;"年1月1日")</f>
        <v>42736</v>
      </c>
      <c r="F10" s="41">
        <f>DATEVALUE($B$6&amp;"年1月1日")</f>
        <v>43101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川本 晃弘</cp:lastModifiedBy>
  <cp:lastPrinted>2020-01-29T04:26:07Z</cp:lastPrinted>
  <dcterms:created xsi:type="dcterms:W3CDTF">2019-12-05T05:14:40Z</dcterms:created>
  <dcterms:modified xsi:type="dcterms:W3CDTF">2020-02-07T04:32:35Z</dcterms:modified>
  <cp:category/>
</cp:coreProperties>
</file>