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市-１" sheetId="1" r:id="rId1"/>
    <sheet name="市-2" sheetId="2" r:id="rId2"/>
    <sheet name="市-3" sheetId="3" r:id="rId3"/>
    <sheet name="市-4" sheetId="4" r:id="rId4"/>
  </sheets>
  <definedNames>
    <definedName name="_xlnm.Print_Area" localSheetId="0">'市-１'!$A$1:$AJ$40</definedName>
    <definedName name="_xlnm.Print_Area" localSheetId="1">'市-2'!$A$1:$U$42</definedName>
    <definedName name="_xlnm.Print_Area" localSheetId="2">'市-3'!$A$1:$U$44</definedName>
    <definedName name="_xlnm.Print_Area" localSheetId="3">'市-4'!$A$1:$Z$41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<sst xmlns="http://schemas.openxmlformats.org/spreadsheetml/2006/main" count="583" uniqueCount="255">
  <si>
    <t xml:space="preserve">                                       ２      市        町        村</t>
  </si>
  <si>
    <t>市町村</t>
  </si>
  <si>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</si>
  <si>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</si>
  <si>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</si>
  <si>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</si>
  <si>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</si>
  <si>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</si>
  <si>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</si>
  <si>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</si>
  <si>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</si>
  <si>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単位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</si>
  <si>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</si>
  <si>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</si>
  <si>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</si>
  <si>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</si>
  <si>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</si>
  <si>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</si>
  <si>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</si>
  <si>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</si>
  <si>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</si>
  <si>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</si>
  <si>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</si>
  <si>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</si>
  <si>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</si>
  <si>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</si>
  <si>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</si>
  <si>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</si>
  <si>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</si>
  <si>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</si>
  <si>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</si>
  <si>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</si>
  <si>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</si>
  <si>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</si>
  <si>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</si>
  <si>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ha</t>
  </si>
  <si>
    <t>人口密度      
(1ｋ㎡当たり)</t>
  </si>
  <si>
    <t>土地</t>
  </si>
  <si>
    <t>人口</t>
  </si>
  <si>
    <t>年齢（3区分）別人口</t>
  </si>
  <si>
    <t>推計人口</t>
  </si>
  <si>
    <t>資料</t>
  </si>
  <si>
    <t>対馬市</t>
  </si>
  <si>
    <t>壱岐市</t>
  </si>
  <si>
    <t>国勢調査</t>
  </si>
  <si>
    <t>島しょ　　　面積</t>
  </si>
  <si>
    <t>民有地　　　　面積</t>
  </si>
  <si>
    <t>総面積</t>
  </si>
  <si>
    <t>五島市</t>
  </si>
  <si>
    <t>西海市</t>
  </si>
  <si>
    <t>新 上 五 島 町</t>
  </si>
  <si>
    <t>雲仙市</t>
  </si>
  <si>
    <t>南島原市</t>
  </si>
  <si>
    <t>各市町調</t>
  </si>
  <si>
    <t>総務省統計局（国勢調査報告書）</t>
  </si>
  <si>
    <t>総 務 省 統 計 局（ 国勢調査報告書 ）</t>
  </si>
  <si>
    <t>県統計課（長崎県異動人口調査）</t>
  </si>
  <si>
    <t>2)国土地理院</t>
  </si>
  <si>
    <t>土　　地</t>
  </si>
  <si>
    <t>k㎡</t>
  </si>
  <si>
    <t>単    位</t>
  </si>
  <si>
    <t>H22.10.1</t>
  </si>
  <si>
    <t>平成 22 年　10 月　1 日</t>
  </si>
  <si>
    <t>転入出者数</t>
  </si>
  <si>
    <t>1)課税対象の土地。　表示単位未満を四捨五入しているため、各市・郡の数値の計と合計は一致しない。　</t>
  </si>
  <si>
    <t xml:space="preserve">                                       ２      市        町        </t>
  </si>
  <si>
    <t xml:space="preserve">   現        況        指        標　　(1)</t>
  </si>
  <si>
    <t>市町</t>
  </si>
  <si>
    <t>異動人口</t>
  </si>
  <si>
    <t>1)</t>
  </si>
  <si>
    <t>推計世帯数</t>
  </si>
  <si>
    <t>3)総数</t>
  </si>
  <si>
    <t>0～14歳</t>
  </si>
  <si>
    <t>平成 22 年　10 月　1 日</t>
  </si>
  <si>
    <t>k㎡</t>
  </si>
  <si>
    <t>-</t>
  </si>
  <si>
    <t>1)課税対象の土地。　2)「全国都道府県市区町村別面積調」</t>
  </si>
  <si>
    <t>3)人口総数には年齢不詳を含むため、年齢別人口の計とは必ずしも一致しない。</t>
  </si>
  <si>
    <t>平25.1.1</t>
  </si>
  <si>
    <t>平成 26 年　4 月　1 日</t>
  </si>
  <si>
    <t>平成　25　年</t>
  </si>
  <si>
    <t>県税務課調</t>
  </si>
  <si>
    <t>2)国土交通省国土地理院「全国都道府県市区町村別面積調」</t>
  </si>
  <si>
    <t>2)国土地理院</t>
  </si>
  <si>
    <t>平成25年10月1日</t>
  </si>
  <si>
    <t xml:space="preserve"> 2)　 事 　業 　所</t>
  </si>
  <si>
    <t>農林業センサス</t>
  </si>
  <si>
    <t>出生</t>
  </si>
  <si>
    <t>死亡</t>
  </si>
  <si>
    <t xml:space="preserve"> 1)総数</t>
  </si>
  <si>
    <t>従業者数</t>
  </si>
  <si>
    <t>総農家数</t>
  </si>
  <si>
    <t>農家人口</t>
  </si>
  <si>
    <t>＃販売農家</t>
  </si>
  <si>
    <t>実数</t>
  </si>
  <si>
    <t>人　　口
1000　対</t>
  </si>
  <si>
    <t>総農家数</t>
  </si>
  <si>
    <t>農業就業人口</t>
  </si>
  <si>
    <t>経営耕地面積</t>
  </si>
  <si>
    <t>平　成　　24　　年</t>
  </si>
  <si>
    <t>平成 22 年　10 月　1 日</t>
  </si>
  <si>
    <t>-</t>
  </si>
  <si>
    <t>件</t>
  </si>
  <si>
    <t>事業所</t>
  </si>
  <si>
    <t>戸</t>
  </si>
  <si>
    <t>人</t>
  </si>
  <si>
    <t>a</t>
  </si>
  <si>
    <t>…</t>
  </si>
  <si>
    <t>江    迎    町</t>
  </si>
  <si>
    <t>鹿    町    町</t>
  </si>
  <si>
    <t>県福祉保健課（衛生統計年報（人口動態編））</t>
  </si>
  <si>
    <t>総　務　省　統　計　局                      （ 国 勢 調 査 報 告 書 ）</t>
  </si>
  <si>
    <t>総務省統計局・経済産業省　　　　　　　　　　（平成24年経済センサス        -活動調査）</t>
  </si>
  <si>
    <t>農　林　水　産　省（ 2010年世界農林業センサス ）</t>
  </si>
  <si>
    <t>2)公務を除く。</t>
  </si>
  <si>
    <t>←大島町、崎戸町（ Ｘ 秘匿分）</t>
  </si>
  <si>
    <t xml:space="preserve">　　　　　　　　２      市         町         </t>
  </si>
  <si>
    <t>　　  現         況         指         標　　(2)</t>
  </si>
  <si>
    <t>市町</t>
  </si>
  <si>
    <t>人口動態</t>
  </si>
  <si>
    <t>就業人口（15歳以上）</t>
  </si>
  <si>
    <t>婚姻</t>
  </si>
  <si>
    <t>離婚</t>
  </si>
  <si>
    <t>第１次産業</t>
  </si>
  <si>
    <t>第２次産業</t>
  </si>
  <si>
    <t>第３次産業</t>
  </si>
  <si>
    <t>事業所数</t>
  </si>
  <si>
    <t>平成 24 年　2 月　1 日</t>
  </si>
  <si>
    <t>平成 22 年　2 月　1 日</t>
  </si>
  <si>
    <t>単　　　位</t>
  </si>
  <si>
    <t>-</t>
  </si>
  <si>
    <t>…</t>
  </si>
  <si>
    <t>…</t>
  </si>
  <si>
    <t>…</t>
  </si>
  <si>
    <t>…</t>
  </si>
  <si>
    <t>1)分類不能の産業を含む。</t>
  </si>
  <si>
    <t xml:space="preserve">      現        況        指        標　　(3)</t>
  </si>
  <si>
    <t>1) 農産物収穫量</t>
  </si>
  <si>
    <t>製 造 業 (従業者4人以上の事業所)</t>
  </si>
  <si>
    <t>水道普及率</t>
  </si>
  <si>
    <t>電話　　       加入数</t>
  </si>
  <si>
    <t>Ｎ Ｔ Ｔ
INSネット　　　加 入 数</t>
  </si>
  <si>
    <t>放送受信契約数</t>
  </si>
  <si>
    <t>水　稲</t>
  </si>
  <si>
    <t>麦類</t>
  </si>
  <si>
    <t>大豆</t>
  </si>
  <si>
    <t>2)</t>
  </si>
  <si>
    <t>1)</t>
  </si>
  <si>
    <t>事業所数</t>
  </si>
  <si>
    <t>海面漁業　　　経営体数</t>
  </si>
  <si>
    <t>平 成　24　年 産</t>
  </si>
  <si>
    <t>平成20年11月1日</t>
  </si>
  <si>
    <t>平成 22 年</t>
  </si>
  <si>
    <t>平成 23 年</t>
  </si>
  <si>
    <t>平成 24 年 2月 1日</t>
  </si>
  <si>
    <t>平成 24 年 12月 31日</t>
  </si>
  <si>
    <t>平成 24 年</t>
  </si>
  <si>
    <t>平成24年3月31日</t>
  </si>
  <si>
    <t>平成25年3月31日</t>
  </si>
  <si>
    <t>平成26年3月31日</t>
  </si>
  <si>
    <t>ｔ</t>
  </si>
  <si>
    <t>経営体</t>
  </si>
  <si>
    <t>所</t>
  </si>
  <si>
    <t>百万円</t>
  </si>
  <si>
    <t>加入</t>
  </si>
  <si>
    <t>農林水産省ホームページ　　(作物統計調査）</t>
  </si>
  <si>
    <t xml:space="preserve"> 農林水産省　 　(2008年漁業　センサス)</t>
  </si>
  <si>
    <t>農林水産省　　　　　　ホームページ　　　　　(海面漁業生産統計）</t>
  </si>
  <si>
    <t>県 統 計 課　　　　　　　　　　　　　　　（ 経済センサス-活動調査 ）</t>
  </si>
  <si>
    <t>県 統 計 課　　　　　　　　　　　　　　　　（ 長崎県の工業 ）</t>
  </si>
  <si>
    <t>県水環境対策課                （長崎県水道事業概要）</t>
  </si>
  <si>
    <t>ＮＴＴ西日本－九州　　　　長崎事業部調</t>
  </si>
  <si>
    <t>日本放送協会ホームページ</t>
  </si>
  <si>
    <t>1)市部計、郡部計及び各郡計は集計しない。</t>
  </si>
  <si>
    <t>2)年間の海上作業日数が30日未満の経営体は含まない。市計、郡計については集計値を掲載した。</t>
  </si>
  <si>
    <t xml:space="preserve">                                           ２     市        町                </t>
  </si>
  <si>
    <t>市町</t>
  </si>
  <si>
    <t>2)</t>
  </si>
  <si>
    <t>製 造 品   出荷額等</t>
  </si>
  <si>
    <t>海 面 漁 業　　           漁  獲  量</t>
  </si>
  <si>
    <t>平成 23 年</t>
  </si>
  <si>
    <t>単　　位</t>
  </si>
  <si>
    <t>％</t>
  </si>
  <si>
    <t>―</t>
  </si>
  <si>
    <t>…</t>
  </si>
  <si>
    <t>…</t>
  </si>
  <si>
    <t>長    与    町</t>
  </si>
  <si>
    <t>時    津    町</t>
  </si>
  <si>
    <t>東  彼  杵  町</t>
  </si>
  <si>
    <t>川    棚    町</t>
  </si>
  <si>
    <t>波  佐  見  町</t>
  </si>
  <si>
    <t>小  値  賀  町</t>
  </si>
  <si>
    <t>χ</t>
  </si>
  <si>
    <t>-</t>
  </si>
  <si>
    <t>佐    々    町</t>
  </si>
  <si>
    <t>χ</t>
  </si>
  <si>
    <t>-</t>
  </si>
  <si>
    <t>ok</t>
  </si>
  <si>
    <t xml:space="preserve">   </t>
  </si>
  <si>
    <t xml:space="preserve"> ２    市      町      現　　　況　　　指　　　標　　　（4）</t>
  </si>
  <si>
    <t xml:space="preserve">  卸売業・小売業 </t>
  </si>
  <si>
    <t>選挙人名簿
登録者数</t>
  </si>
  <si>
    <t>交通事故</t>
  </si>
  <si>
    <t>火    災
発生件数</t>
  </si>
  <si>
    <t>1)</t>
  </si>
  <si>
    <t>保護率　　　(人口　　　　1000対）</t>
  </si>
  <si>
    <t>3)</t>
  </si>
  <si>
    <t>小学校</t>
  </si>
  <si>
    <t>中学校</t>
  </si>
  <si>
    <t>件数</t>
  </si>
  <si>
    <t>死者</t>
  </si>
  <si>
    <t>負傷者</t>
  </si>
  <si>
    <t>事業所数</t>
  </si>
  <si>
    <t>年　  間
商　  品
販売額</t>
  </si>
  <si>
    <t>被 保 護　　　世 帯 数</t>
  </si>
  <si>
    <t>被 保 護　　　人   員</t>
  </si>
  <si>
    <t>病院数</t>
  </si>
  <si>
    <t>計</t>
  </si>
  <si>
    <t>卸売業</t>
  </si>
  <si>
    <t>小売業</t>
  </si>
  <si>
    <t>平 成  24　年  2 月  1 日</t>
  </si>
  <si>
    <t>平成 24 年度 平均</t>
  </si>
  <si>
    <t>平成 25 年度 平均</t>
  </si>
  <si>
    <t>平成24年10月1日</t>
  </si>
  <si>
    <t>平成24年12月31日</t>
  </si>
  <si>
    <t>平成25年 5月 1日</t>
  </si>
  <si>
    <t>平成26年6月2日</t>
  </si>
  <si>
    <t>平成　25　年</t>
  </si>
  <si>
    <t>平成 24 年</t>
  </si>
  <si>
    <t>事       業       所</t>
  </si>
  <si>
    <t>百万円</t>
  </si>
  <si>
    <t>施設</t>
  </si>
  <si>
    <t>-</t>
  </si>
  <si>
    <t>総務省統計局・経済産業省　　　　　　　　　　　　　　 （ 経済センサス-活動調査 ）</t>
  </si>
  <si>
    <t xml:space="preserve">県福祉保健課調            </t>
  </si>
  <si>
    <t xml:space="preserve"> 厚生労働省ホームページ       （ 医療施設調査 ）</t>
  </si>
  <si>
    <t xml:space="preserve"> 厚生労働省ホームページ    （ 医師・歯科医師・　　　　薬剤師調査 ）</t>
  </si>
  <si>
    <t>県統計課　　　　　　　（教育統計調査報告）</t>
  </si>
  <si>
    <t>県選挙管理委員会ホームページ</t>
  </si>
  <si>
    <t>長崎県警察本部　　　　　　　　（ 交通統計 ）</t>
  </si>
  <si>
    <t>県危機管理監     （消防防災年報）</t>
  </si>
  <si>
    <t>1) 各々、各市町別の年間延べ数を12月で除しているため計と一致しない。</t>
  </si>
  <si>
    <t>　2)休止を除く。　3) 従業地による。</t>
  </si>
  <si>
    <t xml:space="preserve">  生    活    保    護</t>
  </si>
  <si>
    <t>衛生</t>
  </si>
  <si>
    <t>児童・生徒数</t>
  </si>
  <si>
    <t>1)</t>
  </si>
  <si>
    <t>一般
診療所数</t>
  </si>
  <si>
    <t>歯科
診療所数</t>
  </si>
  <si>
    <t>医師数</t>
  </si>
  <si>
    <t>歯科医師数</t>
  </si>
  <si>
    <t>…</t>
  </si>
  <si>
    <t>-</t>
  </si>
  <si>
    <t>単　   位</t>
  </si>
  <si>
    <t>‰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</si>
</sst>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  <numFmt numFmtId="192" formatCode="0.0_ "/>
    <numFmt numFmtId="193" formatCode="_ &quot;\&quot;* #,##0.0_ ;_ &quot;\&quot;* \-#,##0.0_ ;_ &quot;\&quot;* &quot;-&quot;?_ ;_ @_ "/>
    <numFmt numFmtId="194" formatCode="#,##0.0_ "/>
    <numFmt numFmtId="195" formatCode="0.0_);[Red]\(0.0\)"/>
    <numFmt numFmtId="196" formatCode="#,##0.0_);[Red]\(#,##0.0\)"/>
    <numFmt numFmtId="197" formatCode="0_ "/>
    <numFmt numFmtId="198" formatCode="[&lt;=999]000;000\-0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81" fontId="4" fillId="0" borderId="1" xfId="16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distributed" vertical="top" wrapText="1"/>
    </xf>
    <xf numFmtId="181" fontId="4" fillId="0" borderId="3" xfId="16" applyFont="1" applyFill="1" applyBorder="1" applyAlignment="1">
      <alignment horizontal="centerContinuous"/>
    </xf>
    <xf numFmtId="181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/>
    </xf>
    <xf numFmtId="181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9" fillId="0" borderId="4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181" fontId="4" fillId="0" borderId="7" xfId="16" applyFont="1" applyFill="1" applyBorder="1" applyAlignment="1">
      <alignment horizontal="distributed" vertical="center" wrapText="1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Alignment="1">
      <alignment/>
    </xf>
    <xf numFmtId="186" fontId="4" fillId="0" borderId="0" xfId="16" applyNumberFormat="1" applyFont="1" applyFill="1" applyBorder="1" applyAlignment="1">
      <alignment horizontal="right"/>
    </xf>
    <xf numFmtId="182" fontId="4" fillId="0" borderId="6" xfId="16" applyNumberFormat="1" applyFont="1" applyFill="1" applyBorder="1" applyAlignment="1">
      <alignment horizontal="center" vertical="center" wrapText="1"/>
    </xf>
    <xf numFmtId="186" fontId="4" fillId="0" borderId="6" xfId="16" applyNumberFormat="1" applyFont="1" applyFill="1" applyBorder="1" applyAlignment="1">
      <alignment horizontal="distributed" vertical="center" wrapText="1"/>
    </xf>
    <xf numFmtId="182" fontId="4" fillId="0" borderId="0" xfId="16" applyNumberFormat="1" applyFont="1" applyFill="1" applyAlignment="1">
      <alignment/>
    </xf>
    <xf numFmtId="181" fontId="4" fillId="0" borderId="5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1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11" xfId="16" applyFont="1" applyFill="1" applyBorder="1" applyAlignment="1">
      <alignment/>
    </xf>
    <xf numFmtId="181" fontId="4" fillId="0" borderId="12" xfId="16" applyFont="1" applyFill="1" applyBorder="1" applyAlignment="1">
      <alignment horizontal="center"/>
    </xf>
    <xf numFmtId="181" fontId="4" fillId="0" borderId="13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/>
    </xf>
    <xf numFmtId="49" fontId="4" fillId="0" borderId="15" xfId="16" applyNumberFormat="1" applyFont="1" applyFill="1" applyBorder="1" applyAlignment="1">
      <alignment horizont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11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0" fontId="0" fillId="0" borderId="0" xfId="0" applyFill="1" applyAlignment="1">
      <alignment/>
    </xf>
    <xf numFmtId="49" fontId="4" fillId="0" borderId="4" xfId="16" applyNumberFormat="1" applyFont="1" applyFill="1" applyBorder="1" applyAlignment="1">
      <alignment horizontal="center" shrinkToFit="1"/>
    </xf>
    <xf numFmtId="182" fontId="4" fillId="0" borderId="8" xfId="16" applyNumberFormat="1" applyFont="1" applyFill="1" applyBorder="1" applyAlignment="1">
      <alignment horizontal="right"/>
    </xf>
    <xf numFmtId="181" fontId="4" fillId="0" borderId="17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center"/>
    </xf>
    <xf numFmtId="181" fontId="4" fillId="0" borderId="11" xfId="16" applyFont="1" applyFill="1" applyBorder="1" applyAlignment="1">
      <alignment horizontal="center"/>
    </xf>
    <xf numFmtId="181" fontId="0" fillId="0" borderId="0" xfId="16" applyFont="1" applyFill="1" applyAlignment="1">
      <alignment/>
    </xf>
    <xf numFmtId="181" fontId="4" fillId="0" borderId="0" xfId="16" applyFont="1" applyFill="1" applyAlignment="1">
      <alignment horizontal="center"/>
    </xf>
    <xf numFmtId="181" fontId="0" fillId="0" borderId="0" xfId="16" applyFont="1" applyFill="1" applyBorder="1" applyAlignment="1">
      <alignment/>
    </xf>
    <xf numFmtId="181" fontId="4" fillId="0" borderId="18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49" fontId="0" fillId="0" borderId="4" xfId="16" applyNumberFormat="1" applyFont="1" applyFill="1" applyBorder="1" applyAlignment="1">
      <alignment/>
    </xf>
    <xf numFmtId="49" fontId="4" fillId="0" borderId="4" xfId="16" applyNumberFormat="1" applyFont="1" applyFill="1" applyBorder="1" applyAlignment="1">
      <alignment horizontal="distributed"/>
    </xf>
    <xf numFmtId="49" fontId="4" fillId="0" borderId="14" xfId="16" applyNumberFormat="1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/>
    </xf>
    <xf numFmtId="181" fontId="4" fillId="0" borderId="20" xfId="16" applyFont="1" applyFill="1" applyBorder="1" applyAlignment="1">
      <alignment horizontal="distributed"/>
    </xf>
    <xf numFmtId="49" fontId="4" fillId="0" borderId="0" xfId="16" applyNumberFormat="1" applyFont="1" applyFill="1" applyBorder="1" applyAlignment="1">
      <alignment/>
    </xf>
    <xf numFmtId="49" fontId="4" fillId="0" borderId="0" xfId="16" applyNumberFormat="1" applyFont="1" applyFill="1" applyAlignment="1">
      <alignment/>
    </xf>
    <xf numFmtId="181" fontId="0" fillId="0" borderId="11" xfId="16" applyFont="1" applyFill="1" applyBorder="1" applyAlignment="1">
      <alignment/>
    </xf>
    <xf numFmtId="181" fontId="4" fillId="0" borderId="11" xfId="16" applyFont="1" applyFill="1" applyBorder="1" applyAlignment="1">
      <alignment horizontal="distributed"/>
    </xf>
    <xf numFmtId="181" fontId="4" fillId="0" borderId="21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distributed"/>
    </xf>
    <xf numFmtId="181" fontId="4" fillId="0" borderId="3" xfId="16" applyFont="1" applyFill="1" applyBorder="1" applyAlignment="1">
      <alignment horizontal="distributed"/>
    </xf>
    <xf numFmtId="181" fontId="4" fillId="0" borderId="11" xfId="16" applyFont="1" applyFill="1" applyBorder="1" applyAlignment="1">
      <alignment horizontal="centerContinuous"/>
    </xf>
    <xf numFmtId="181" fontId="4" fillId="0" borderId="22" xfId="16" applyFont="1" applyFill="1" applyBorder="1" applyAlignment="1">
      <alignment/>
    </xf>
    <xf numFmtId="185" fontId="4" fillId="0" borderId="23" xfId="16" applyNumberFormat="1" applyFont="1" applyFill="1" applyBorder="1" applyAlignment="1">
      <alignment/>
    </xf>
    <xf numFmtId="181" fontId="4" fillId="0" borderId="23" xfId="16" applyFont="1" applyFill="1" applyBorder="1" applyAlignment="1">
      <alignment/>
    </xf>
    <xf numFmtId="181" fontId="4" fillId="0" borderId="24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24" xfId="16" applyFont="1" applyFill="1" applyBorder="1" applyAlignment="1">
      <alignment horizontal="right"/>
    </xf>
    <xf numFmtId="176" fontId="4" fillId="0" borderId="0" xfId="16" applyNumberFormat="1" applyFont="1" applyFill="1" applyBorder="1" applyAlignment="1">
      <alignment horizontal="right"/>
    </xf>
    <xf numFmtId="181" fontId="9" fillId="0" borderId="0" xfId="16" applyFont="1" applyFill="1" applyAlignment="1">
      <alignment/>
    </xf>
    <xf numFmtId="181" fontId="4" fillId="0" borderId="24" xfId="16" applyNumberFormat="1" applyFont="1" applyFill="1" applyBorder="1" applyAlignment="1">
      <alignment horizontal="right"/>
    </xf>
    <xf numFmtId="185" fontId="4" fillId="0" borderId="0" xfId="16" applyNumberFormat="1" applyFont="1" applyFill="1" applyAlignment="1">
      <alignment horizontal="right"/>
    </xf>
    <xf numFmtId="0" fontId="4" fillId="0" borderId="0" xfId="16" applyNumberFormat="1" applyFont="1" applyFill="1" applyAlignment="1">
      <alignment horizontal="right"/>
    </xf>
    <xf numFmtId="181" fontId="0" fillId="0" borderId="19" xfId="16" applyFont="1" applyFill="1" applyBorder="1" applyAlignment="1">
      <alignment horizontal="distributed" vertical="center" wrapText="1"/>
    </xf>
    <xf numFmtId="181" fontId="4" fillId="0" borderId="7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5" fontId="5" fillId="0" borderId="0" xfId="16" applyNumberFormat="1" applyFont="1" applyFill="1" applyAlignment="1">
      <alignment/>
    </xf>
    <xf numFmtId="185" fontId="4" fillId="0" borderId="4" xfId="16" applyNumberFormat="1" applyFont="1" applyFill="1" applyBorder="1" applyAlignment="1">
      <alignment/>
    </xf>
    <xf numFmtId="181" fontId="4" fillId="0" borderId="25" xfId="16" applyFont="1" applyFill="1" applyBorder="1" applyAlignment="1">
      <alignment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1" fontId="4" fillId="0" borderId="29" xfId="16" applyFont="1" applyFill="1" applyBorder="1" applyAlignment="1">
      <alignment/>
    </xf>
    <xf numFmtId="181" fontId="4" fillId="0" borderId="18" xfId="16" applyFont="1" applyFill="1" applyBorder="1" applyAlignment="1">
      <alignment horizontal="center"/>
    </xf>
    <xf numFmtId="49" fontId="4" fillId="0" borderId="15" xfId="16" applyNumberFormat="1" applyFont="1" applyFill="1" applyBorder="1" applyAlignment="1">
      <alignment horizontal="center" shrinkToFit="1"/>
    </xf>
    <xf numFmtId="181" fontId="4" fillId="0" borderId="18" xfId="16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30" xfId="16" applyNumberFormat="1" applyFont="1" applyFill="1" applyBorder="1" applyAlignment="1">
      <alignment horizontal="center" shrinkToFit="1"/>
    </xf>
    <xf numFmtId="185" fontId="4" fillId="0" borderId="8" xfId="16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distributed"/>
    </xf>
    <xf numFmtId="191" fontId="4" fillId="0" borderId="0" xfId="16" applyNumberFormat="1" applyFont="1" applyFill="1" applyAlignment="1">
      <alignment wrapText="1"/>
    </xf>
    <xf numFmtId="181" fontId="4" fillId="0" borderId="0" xfId="16" applyFont="1" applyFill="1" applyAlignment="1">
      <alignment wrapText="1"/>
    </xf>
    <xf numFmtId="185" fontId="4" fillId="0" borderId="0" xfId="16" applyNumberFormat="1" applyFont="1" applyFill="1" applyBorder="1" applyAlignment="1">
      <alignment horizontal="right"/>
    </xf>
    <xf numFmtId="191" fontId="4" fillId="0" borderId="0" xfId="16" applyNumberFormat="1" applyFont="1" applyFill="1" applyBorder="1" applyAlignment="1">
      <alignment horizontal="right" wrapText="1"/>
    </xf>
    <xf numFmtId="181" fontId="4" fillId="0" borderId="0" xfId="16" applyFont="1" applyFill="1" applyBorder="1" applyAlignment="1">
      <alignment horizontal="right" wrapText="1"/>
    </xf>
    <xf numFmtId="191" fontId="4" fillId="0" borderId="0" xfId="16" applyNumberFormat="1" applyFont="1" applyFill="1" applyAlignment="1">
      <alignment horizontal="right" wrapText="1"/>
    </xf>
    <xf numFmtId="181" fontId="4" fillId="0" borderId="0" xfId="16" applyFont="1" applyFill="1" applyAlignment="1">
      <alignment horizontal="right" wrapText="1"/>
    </xf>
    <xf numFmtId="192" fontId="4" fillId="0" borderId="0" xfId="16" applyNumberFormat="1" applyFont="1" applyFill="1" applyAlignment="1">
      <alignment horizontal="right" wrapText="1"/>
    </xf>
    <xf numFmtId="185" fontId="4" fillId="0" borderId="11" xfId="16" applyNumberFormat="1" applyFont="1" applyFill="1" applyBorder="1" applyAlignment="1">
      <alignment/>
    </xf>
    <xf numFmtId="191" fontId="4" fillId="0" borderId="11" xfId="16" applyNumberFormat="1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/>
    </xf>
    <xf numFmtId="181" fontId="0" fillId="0" borderId="4" xfId="16" applyFont="1" applyFill="1" applyBorder="1" applyAlignment="1">
      <alignment/>
    </xf>
    <xf numFmtId="181" fontId="4" fillId="0" borderId="0" xfId="16" applyFont="1" applyFill="1" applyAlignment="1">
      <alignment horizontal="distributed" vertical="center"/>
    </xf>
    <xf numFmtId="181" fontId="0" fillId="0" borderId="0" xfId="16" applyFont="1" applyFill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1" xfId="16" applyFont="1" applyFill="1" applyBorder="1" applyAlignment="1">
      <alignment vertical="center"/>
    </xf>
    <xf numFmtId="181" fontId="4" fillId="0" borderId="24" xfId="16" applyFont="1" applyFill="1" applyBorder="1" applyAlignment="1">
      <alignment vertical="center"/>
    </xf>
    <xf numFmtId="181" fontId="4" fillId="0" borderId="24" xfId="16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 wrapText="1"/>
    </xf>
    <xf numFmtId="181" fontId="0" fillId="0" borderId="4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top"/>
    </xf>
    <xf numFmtId="0" fontId="0" fillId="0" borderId="18" xfId="0" applyFill="1" applyBorder="1" applyAlignment="1">
      <alignment horizontal="distributed" vertical="top"/>
    </xf>
    <xf numFmtId="181" fontId="4" fillId="0" borderId="29" xfId="16" applyFont="1" applyFill="1" applyBorder="1" applyAlignment="1">
      <alignment horizontal="distributed" vertical="center"/>
    </xf>
    <xf numFmtId="49" fontId="4" fillId="0" borderId="2" xfId="16" applyNumberFormat="1" applyFont="1" applyFill="1" applyBorder="1" applyAlignment="1">
      <alignment horizontal="center" vertical="center" shrinkToFit="1"/>
    </xf>
    <xf numFmtId="181" fontId="4" fillId="0" borderId="18" xfId="16" applyFont="1" applyFill="1" applyBorder="1" applyAlignment="1">
      <alignment horizontal="center" vertical="center"/>
    </xf>
    <xf numFmtId="181" fontId="0" fillId="0" borderId="11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2" fontId="4" fillId="0" borderId="9" xfId="16" applyNumberFormat="1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2" fontId="4" fillId="0" borderId="23" xfId="16" applyNumberFormat="1" applyFont="1" applyFill="1" applyBorder="1" applyAlignment="1">
      <alignment/>
    </xf>
    <xf numFmtId="182" fontId="4" fillId="0" borderId="0" xfId="16" applyNumberFormat="1" applyFont="1" applyFill="1" applyAlignment="1">
      <alignment horizontal="right"/>
    </xf>
    <xf numFmtId="181" fontId="11" fillId="0" borderId="6" xfId="16" applyFont="1" applyFill="1" applyBorder="1" applyAlignment="1">
      <alignment horizontal="center" vertical="center" wrapText="1"/>
    </xf>
    <xf numFmtId="181" fontId="13" fillId="0" borderId="6" xfId="16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/>
    </xf>
    <xf numFmtId="0" fontId="0" fillId="0" borderId="0" xfId="0" applyBorder="1" applyAlignment="1">
      <alignment horizontal="center" vertical="center" wrapText="1"/>
    </xf>
    <xf numFmtId="181" fontId="11" fillId="0" borderId="0" xfId="16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1" fontId="4" fillId="0" borderId="0" xfId="16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1" fontId="13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center"/>
    </xf>
    <xf numFmtId="181" fontId="4" fillId="0" borderId="11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9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/>
    </xf>
    <xf numFmtId="181" fontId="4" fillId="0" borderId="29" xfId="16" applyFont="1" applyFill="1" applyBorder="1" applyAlignment="1">
      <alignment horizontal="center"/>
    </xf>
    <xf numFmtId="181" fontId="4" fillId="0" borderId="31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5" fontId="4" fillId="0" borderId="7" xfId="16" applyNumberFormat="1" applyFont="1" applyFill="1" applyBorder="1" applyAlignment="1">
      <alignment horizontal="center" vertical="center" wrapText="1"/>
    </xf>
    <xf numFmtId="185" fontId="4" fillId="0" borderId="10" xfId="16" applyNumberFormat="1" applyFont="1" applyFill="1" applyBorder="1" applyAlignment="1">
      <alignment horizontal="center" vertical="center" wrapText="1"/>
    </xf>
    <xf numFmtId="181" fontId="4" fillId="0" borderId="25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/>
    </xf>
    <xf numFmtId="181" fontId="4" fillId="0" borderId="9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 wrapText="1"/>
    </xf>
    <xf numFmtId="181" fontId="4" fillId="0" borderId="18" xfId="16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distributed"/>
    </xf>
    <xf numFmtId="49" fontId="4" fillId="0" borderId="15" xfId="16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81" fontId="4" fillId="0" borderId="6" xfId="16" applyFont="1" applyFill="1" applyBorder="1" applyAlignment="1">
      <alignment horizontal="center" vertical="center" wrapText="1"/>
    </xf>
    <xf numFmtId="181" fontId="4" fillId="0" borderId="7" xfId="16" applyFont="1" applyFill="1" applyBorder="1" applyAlignment="1">
      <alignment horizontal="center" vertical="center" wrapText="1"/>
    </xf>
    <xf numFmtId="181" fontId="4" fillId="0" borderId="7" xfId="16" applyFont="1" applyFill="1" applyBorder="1" applyAlignment="1">
      <alignment horizontal="distributed" vertical="center"/>
    </xf>
    <xf numFmtId="49" fontId="4" fillId="0" borderId="29" xfId="16" applyNumberFormat="1" applyFont="1" applyFill="1" applyBorder="1" applyAlignment="1">
      <alignment horizontal="center"/>
    </xf>
    <xf numFmtId="49" fontId="4" fillId="0" borderId="31" xfId="1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center" vertical="center"/>
    </xf>
    <xf numFmtId="181" fontId="4" fillId="0" borderId="3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4" fillId="0" borderId="15" xfId="16" applyNumberFormat="1" applyFont="1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9" xfId="0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0" fontId="0" fillId="0" borderId="0" xfId="0" applyAlignment="1">
      <alignment/>
    </xf>
    <xf numFmtId="185" fontId="4" fillId="0" borderId="6" xfId="16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1" fontId="4" fillId="0" borderId="6" xfId="16" applyFont="1" applyFill="1" applyBorder="1" applyAlignment="1">
      <alignment horizontal="distributed" vertical="center" wrapText="1"/>
    </xf>
    <xf numFmtId="0" fontId="0" fillId="0" borderId="29" xfId="0" applyBorder="1" applyAlignment="1">
      <alignment horizontal="center"/>
    </xf>
    <xf numFmtId="181" fontId="4" fillId="0" borderId="23" xfId="16" applyFont="1" applyFill="1" applyBorder="1" applyAlignment="1">
      <alignment horizontal="distributed"/>
    </xf>
    <xf numFmtId="0" fontId="0" fillId="0" borderId="23" xfId="0" applyBorder="1" applyAlignment="1">
      <alignment/>
    </xf>
    <xf numFmtId="0" fontId="4" fillId="0" borderId="27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horizontal="center" vertical="center"/>
    </xf>
    <xf numFmtId="181" fontId="4" fillId="0" borderId="28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0" fontId="4" fillId="0" borderId="24" xfId="0" applyFont="1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4" fillId="0" borderId="18" xfId="0" applyFont="1" applyBorder="1" applyAlignment="1">
      <alignment horizontal="distributed" vertical="top" wrapText="1"/>
    </xf>
    <xf numFmtId="0" fontId="0" fillId="0" borderId="4" xfId="0" applyBorder="1" applyAlignment="1">
      <alignment horizontal="distributed" vertical="top" wrapText="1"/>
    </xf>
    <xf numFmtId="0" fontId="4" fillId="0" borderId="28" xfId="0" applyFont="1" applyFill="1" applyBorder="1" applyAlignment="1">
      <alignment horizontal="distributed" vertical="top" wrapText="1"/>
    </xf>
    <xf numFmtId="0" fontId="4" fillId="0" borderId="2" xfId="0" applyFont="1" applyFill="1" applyBorder="1" applyAlignment="1">
      <alignment horizontal="distributed" vertical="top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 shrinkToFit="1"/>
    </xf>
    <xf numFmtId="0" fontId="0" fillId="0" borderId="34" xfId="0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4" fillId="0" borderId="18" xfId="0" applyFont="1" applyFill="1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distributed" vertical="center" wrapText="1" shrinkToFit="1"/>
    </xf>
    <xf numFmtId="0" fontId="4" fillId="0" borderId="28" xfId="0" applyFont="1" applyFill="1" applyBorder="1" applyAlignment="1">
      <alignment horizontal="distributed" vertical="center" wrapText="1" shrinkToFit="1"/>
    </xf>
    <xf numFmtId="0" fontId="4" fillId="0" borderId="2" xfId="0" applyFont="1" applyFill="1" applyBorder="1" applyAlignment="1">
      <alignment horizontal="distributed" vertical="center" wrapText="1" shrinkToFit="1"/>
    </xf>
    <xf numFmtId="0" fontId="0" fillId="0" borderId="9" xfId="0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1" fontId="4" fillId="0" borderId="18" xfId="16" applyFont="1" applyFill="1" applyBorder="1" applyAlignment="1">
      <alignment horizontal="center"/>
    </xf>
    <xf numFmtId="0" fontId="0" fillId="0" borderId="10" xfId="0" applyBorder="1" applyAlignment="1">
      <alignment horizontal="distributed" vertical="center" wrapText="1"/>
    </xf>
    <xf numFmtId="0" fontId="0" fillId="0" borderId="9" xfId="0" applyFill="1" applyBorder="1" applyAlignment="1">
      <alignment/>
    </xf>
    <xf numFmtId="0" fontId="0" fillId="0" borderId="17" xfId="0" applyFill="1" applyBorder="1" applyAlignment="1">
      <alignment/>
    </xf>
    <xf numFmtId="181" fontId="4" fillId="0" borderId="10" xfId="16" applyFont="1" applyFill="1" applyBorder="1" applyAlignment="1">
      <alignment horizontal="distributed" vertical="center" wrapText="1"/>
    </xf>
    <xf numFmtId="182" fontId="4" fillId="0" borderId="1" xfId="16" applyNumberFormat="1" applyFont="1" applyFill="1" applyBorder="1" applyAlignment="1">
      <alignment horizontal="distributed" vertical="center"/>
    </xf>
    <xf numFmtId="182" fontId="4" fillId="0" borderId="22" xfId="16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81" fontId="4" fillId="0" borderId="28" xfId="16" applyFont="1" applyFill="1" applyBorder="1" applyAlignment="1">
      <alignment horizontal="center" vertical="center" wrapText="1"/>
    </xf>
    <xf numFmtId="181" fontId="4" fillId="0" borderId="2" xfId="16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49" fontId="4" fillId="0" borderId="15" xfId="16" applyNumberFormat="1" applyFont="1" applyFill="1" applyBorder="1" applyAlignment="1">
      <alignment horizontal="center" vertical="center"/>
    </xf>
    <xf numFmtId="49" fontId="4" fillId="0" borderId="29" xfId="16" applyNumberFormat="1" applyFont="1" applyFill="1" applyBorder="1" applyAlignment="1">
      <alignment horizontal="center" vertical="center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center" vertical="center"/>
    </xf>
    <xf numFmtId="181" fontId="4" fillId="0" borderId="29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 vertical="center"/>
    </xf>
    <xf numFmtId="181" fontId="4" fillId="0" borderId="29" xfId="16" applyFont="1" applyFill="1" applyBorder="1" applyAlignment="1">
      <alignment horizontal="center" vertical="center"/>
    </xf>
    <xf numFmtId="181" fontId="11" fillId="0" borderId="6" xfId="16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1" fontId="4" fillId="0" borderId="15" xfId="16" applyFont="1" applyFill="1" applyBorder="1" applyAlignment="1">
      <alignment horizontal="center" vertical="center" shrinkToFit="1"/>
    </xf>
    <xf numFmtId="181" fontId="4" fillId="0" borderId="29" xfId="16" applyFont="1" applyFill="1" applyBorder="1" applyAlignment="1">
      <alignment horizontal="center" vertical="center" shrinkToFit="1"/>
    </xf>
    <xf numFmtId="0" fontId="0" fillId="0" borderId="7" xfId="0" applyBorder="1" applyAlignment="1">
      <alignment horizontal="distributed" vertical="center" wrapText="1"/>
    </xf>
    <xf numFmtId="49" fontId="4" fillId="0" borderId="4" xfId="16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zoomScale="85" zoomScaleNormal="8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" sqref="G1"/>
    </sheetView>
  </sheetViews>
  <sheetFormatPr defaultColWidth="8.625" defaultRowHeight="12.75"/>
  <cols>
    <col min="1" max="1" width="1.875" style="6" customWidth="1"/>
    <col min="2" max="2" width="19.75390625" style="6" customWidth="1"/>
    <col min="3" max="3" width="0.875" style="6" customWidth="1"/>
    <col min="4" max="6" width="15.75390625" style="6" customWidth="1"/>
    <col min="7" max="9" width="15.125" style="6" customWidth="1"/>
    <col min="10" max="10" width="14.75390625" style="6" customWidth="1"/>
    <col min="11" max="11" width="18.00390625" style="6" customWidth="1"/>
    <col min="12" max="14" width="16.25390625" style="6" customWidth="1"/>
    <col min="15" max="15" width="16.625" style="6" customWidth="1"/>
    <col min="16" max="20" width="16.25390625" style="6" customWidth="1"/>
    <col min="21" max="21" width="4.00390625" style="6" customWidth="1"/>
    <col min="22" max="22" width="19.75390625" style="6" customWidth="1"/>
    <col min="23" max="23" width="0.875" style="6" customWidth="1"/>
    <col min="24" max="24" width="15.75390625" style="6" customWidth="1"/>
    <col min="25" max="16384" width="8.625" style="6" customWidth="1"/>
  </cols>
  <sheetData>
    <row r="1" spans="2:22" ht="24">
      <c r="B1" s="29"/>
      <c r="D1" s="29" t="s">
        <v>65</v>
      </c>
      <c r="L1" s="29" t="s">
        <v>66</v>
      </c>
      <c r="V1" s="29" t="s">
        <v>0</v>
      </c>
    </row>
    <row r="2" spans="1:24" ht="15.75" customHeight="1" thickBot="1">
      <c r="A2" s="13"/>
      <c r="B2" s="13"/>
      <c r="C2" s="13"/>
      <c r="D2" s="13"/>
      <c r="E2" s="13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0"/>
      <c r="V2" s="13"/>
      <c r="W2" s="13"/>
      <c r="X2" s="13"/>
    </row>
    <row r="3" spans="1:24" ht="15.75" customHeight="1">
      <c r="A3" s="10"/>
      <c r="B3" s="180" t="s">
        <v>67</v>
      </c>
      <c r="C3" s="35"/>
      <c r="D3" s="171" t="s">
        <v>37</v>
      </c>
      <c r="E3" s="155"/>
      <c r="F3" s="189"/>
      <c r="G3" s="171" t="s">
        <v>44</v>
      </c>
      <c r="H3" s="155"/>
      <c r="I3" s="155"/>
      <c r="J3" s="155"/>
      <c r="K3" s="155"/>
      <c r="L3" s="182" t="s">
        <v>44</v>
      </c>
      <c r="M3" s="182"/>
      <c r="N3" s="183"/>
      <c r="O3" s="171" t="s">
        <v>68</v>
      </c>
      <c r="P3" s="155"/>
      <c r="Q3" s="155"/>
      <c r="R3" s="155"/>
      <c r="S3" s="155"/>
      <c r="T3" s="155"/>
      <c r="U3" s="10"/>
      <c r="V3" s="180" t="s">
        <v>1</v>
      </c>
      <c r="W3" s="35"/>
      <c r="X3" s="36" t="s">
        <v>58</v>
      </c>
    </row>
    <row r="4" spans="1:24" ht="15.75" customHeight="1">
      <c r="A4" s="10"/>
      <c r="B4" s="176"/>
      <c r="C4" s="35"/>
      <c r="D4" s="174" t="s">
        <v>47</v>
      </c>
      <c r="E4" s="186" t="s">
        <v>45</v>
      </c>
      <c r="F4" s="1" t="s">
        <v>69</v>
      </c>
      <c r="G4" s="181" t="s">
        <v>38</v>
      </c>
      <c r="H4" s="67"/>
      <c r="I4" s="68"/>
      <c r="J4" s="65" t="s">
        <v>2</v>
      </c>
      <c r="K4" s="184" t="s">
        <v>36</v>
      </c>
      <c r="L4" s="67" t="s">
        <v>39</v>
      </c>
      <c r="M4" s="67"/>
      <c r="N4" s="68"/>
      <c r="O4" s="181" t="s">
        <v>40</v>
      </c>
      <c r="P4" s="67"/>
      <c r="Q4" s="68"/>
      <c r="R4" s="65" t="s">
        <v>70</v>
      </c>
      <c r="S4" s="181" t="s">
        <v>63</v>
      </c>
      <c r="T4" s="67"/>
      <c r="U4" s="10"/>
      <c r="V4" s="176"/>
      <c r="W4" s="35"/>
      <c r="X4" s="174" t="s">
        <v>47</v>
      </c>
    </row>
    <row r="5" spans="1:24" ht="33" customHeight="1" thickBot="1">
      <c r="A5" s="13"/>
      <c r="B5" s="177"/>
      <c r="C5" s="38"/>
      <c r="D5" s="175"/>
      <c r="E5" s="187"/>
      <c r="F5" s="2" t="s">
        <v>46</v>
      </c>
      <c r="G5" s="14" t="s">
        <v>71</v>
      </c>
      <c r="H5" s="14" t="s">
        <v>4</v>
      </c>
      <c r="I5" s="14" t="s">
        <v>5</v>
      </c>
      <c r="J5" s="66"/>
      <c r="K5" s="185"/>
      <c r="L5" s="30" t="s">
        <v>72</v>
      </c>
      <c r="M5" s="14" t="s">
        <v>6</v>
      </c>
      <c r="N5" s="14" t="s">
        <v>7</v>
      </c>
      <c r="O5" s="14" t="s">
        <v>3</v>
      </c>
      <c r="P5" s="25" t="s">
        <v>4</v>
      </c>
      <c r="Q5" s="25" t="s">
        <v>5</v>
      </c>
      <c r="R5" s="66"/>
      <c r="S5" s="14" t="s">
        <v>8</v>
      </c>
      <c r="T5" s="15" t="s">
        <v>9</v>
      </c>
      <c r="U5" s="10"/>
      <c r="V5" s="177"/>
      <c r="W5" s="38"/>
      <c r="X5" s="175"/>
    </row>
    <row r="6" spans="1:24" ht="23.25" customHeight="1" thickBot="1">
      <c r="A6" s="13"/>
      <c r="B6" s="37" t="s">
        <v>10</v>
      </c>
      <c r="C6" s="38"/>
      <c r="D6" s="190" t="s">
        <v>84</v>
      </c>
      <c r="E6" s="191"/>
      <c r="F6" s="48" t="s">
        <v>78</v>
      </c>
      <c r="G6" s="164" t="s">
        <v>62</v>
      </c>
      <c r="H6" s="172"/>
      <c r="I6" s="172"/>
      <c r="J6" s="172"/>
      <c r="K6" s="172"/>
      <c r="L6" s="172" t="s">
        <v>73</v>
      </c>
      <c r="M6" s="172"/>
      <c r="N6" s="173"/>
      <c r="O6" s="164" t="s">
        <v>79</v>
      </c>
      <c r="P6" s="172"/>
      <c r="Q6" s="172"/>
      <c r="R6" s="172"/>
      <c r="S6" s="164" t="s">
        <v>80</v>
      </c>
      <c r="T6" s="172"/>
      <c r="U6" s="10"/>
      <c r="V6" s="37" t="s">
        <v>10</v>
      </c>
      <c r="W6" s="38"/>
      <c r="X6" s="39" t="s">
        <v>61</v>
      </c>
    </row>
    <row r="7" spans="1:24" ht="23.25" customHeight="1">
      <c r="A7" s="33"/>
      <c r="B7" s="40" t="s">
        <v>60</v>
      </c>
      <c r="C7" s="41"/>
      <c r="D7" s="167" t="s">
        <v>74</v>
      </c>
      <c r="E7" s="188"/>
      <c r="F7" s="3" t="s">
        <v>35</v>
      </c>
      <c r="G7" s="167" t="s">
        <v>12</v>
      </c>
      <c r="H7" s="168"/>
      <c r="I7" s="169"/>
      <c r="J7" s="31" t="s">
        <v>13</v>
      </c>
      <c r="K7" s="28" t="s">
        <v>12</v>
      </c>
      <c r="L7" s="168" t="s">
        <v>12</v>
      </c>
      <c r="M7" s="168"/>
      <c r="N7" s="169"/>
      <c r="O7" s="167" t="s">
        <v>12</v>
      </c>
      <c r="P7" s="168"/>
      <c r="Q7" s="169"/>
      <c r="R7" s="26" t="s">
        <v>13</v>
      </c>
      <c r="S7" s="165" t="s">
        <v>12</v>
      </c>
      <c r="T7" s="166"/>
      <c r="U7" s="10"/>
      <c r="V7" s="40" t="s">
        <v>11</v>
      </c>
      <c r="W7" s="41"/>
      <c r="X7" s="34" t="s">
        <v>59</v>
      </c>
    </row>
    <row r="8" spans="2:24" ht="36" customHeight="1">
      <c r="B8" s="42" t="s">
        <v>14</v>
      </c>
      <c r="C8" s="35"/>
      <c r="D8" s="18">
        <f aca="true" t="shared" si="0" ref="D8:J8">SUM(D9:D10)</f>
        <v>4105.88</v>
      </c>
      <c r="E8" s="19">
        <f t="shared" si="0"/>
        <v>1866.8430000000003</v>
      </c>
      <c r="F8" s="11">
        <v>203910.1686</v>
      </c>
      <c r="G8" s="11">
        <f t="shared" si="0"/>
        <v>1426779</v>
      </c>
      <c r="H8" s="11">
        <f t="shared" si="0"/>
        <v>665899</v>
      </c>
      <c r="I8" s="11">
        <f t="shared" si="0"/>
        <v>760880</v>
      </c>
      <c r="J8" s="11">
        <f t="shared" si="0"/>
        <v>558660</v>
      </c>
      <c r="K8" s="32">
        <f>G8/X8</f>
        <v>347.54307205510884</v>
      </c>
      <c r="L8" s="11">
        <f>SUM(L9:L10)</f>
        <v>193428</v>
      </c>
      <c r="M8" s="11">
        <f>SUM(M9:M10)</f>
        <v>857416</v>
      </c>
      <c r="N8" s="11">
        <f>SUM(N9:N10)</f>
        <v>369290</v>
      </c>
      <c r="O8" s="11">
        <f aca="true" t="shared" si="1" ref="O8:T8">O9+O10</f>
        <v>1386045</v>
      </c>
      <c r="P8" s="11">
        <f t="shared" si="1"/>
        <v>646468</v>
      </c>
      <c r="Q8" s="11">
        <f t="shared" si="1"/>
        <v>739577</v>
      </c>
      <c r="R8" s="11">
        <f t="shared" si="1"/>
        <v>564767</v>
      </c>
      <c r="S8" s="11">
        <f t="shared" si="1"/>
        <v>49693</v>
      </c>
      <c r="T8" s="11">
        <f t="shared" si="1"/>
        <v>55279</v>
      </c>
      <c r="U8" s="10"/>
      <c r="V8" s="42" t="s">
        <v>14</v>
      </c>
      <c r="W8" s="35"/>
      <c r="X8" s="18">
        <f>SUM(X9:X10)</f>
        <v>4105.33</v>
      </c>
    </row>
    <row r="9" spans="2:24" ht="36" customHeight="1">
      <c r="B9" s="42" t="s">
        <v>15</v>
      </c>
      <c r="C9" s="35"/>
      <c r="D9" s="18">
        <f>SUM(D11:D23)</f>
        <v>3617.05</v>
      </c>
      <c r="E9" s="19">
        <f aca="true" t="shared" si="2" ref="E9:J9">SUM(E11:E23)</f>
        <v>1626.9620000000002</v>
      </c>
      <c r="F9" s="11">
        <f>SUM(F11:F23)</f>
        <v>176716.13160000002</v>
      </c>
      <c r="G9" s="11">
        <f t="shared" si="2"/>
        <v>1276831</v>
      </c>
      <c r="H9" s="11">
        <f t="shared" si="2"/>
        <v>595337</v>
      </c>
      <c r="I9" s="11">
        <f t="shared" si="2"/>
        <v>681494</v>
      </c>
      <c r="J9" s="11">
        <f t="shared" si="2"/>
        <v>503933</v>
      </c>
      <c r="K9" s="32">
        <f aca="true" t="shared" si="3" ref="K9:K32">G9/X9</f>
        <v>353.053194489761</v>
      </c>
      <c r="L9" s="11">
        <f aca="true" t="shared" si="4" ref="L9:R9">SUM(L11:L23)</f>
        <v>170629</v>
      </c>
      <c r="M9" s="11">
        <f t="shared" si="4"/>
        <v>766086</v>
      </c>
      <c r="N9" s="11">
        <f t="shared" si="4"/>
        <v>333848</v>
      </c>
      <c r="O9" s="11">
        <f>SUM(O11:O23)</f>
        <v>1239983</v>
      </c>
      <c r="P9" s="11">
        <f t="shared" si="4"/>
        <v>577799</v>
      </c>
      <c r="Q9" s="11">
        <f t="shared" si="4"/>
        <v>662184</v>
      </c>
      <c r="R9" s="11">
        <f t="shared" si="4"/>
        <v>509739</v>
      </c>
      <c r="S9" s="11">
        <f>SUM(S11:S23)</f>
        <v>43371</v>
      </c>
      <c r="T9" s="11">
        <f>SUM(T11:T23)</f>
        <v>47874</v>
      </c>
      <c r="V9" s="42" t="s">
        <v>15</v>
      </c>
      <c r="W9" s="35"/>
      <c r="X9" s="18">
        <f>SUM(X11:X23)</f>
        <v>3616.5399999999995</v>
      </c>
    </row>
    <row r="10" spans="2:24" ht="36" customHeight="1">
      <c r="B10" s="42" t="s">
        <v>16</v>
      </c>
      <c r="C10" s="35"/>
      <c r="D10" s="18">
        <f aca="true" t="shared" si="5" ref="D10:J10">SUM(D24,D27,D31,D34)</f>
        <v>488.83</v>
      </c>
      <c r="E10" s="19">
        <f t="shared" si="5"/>
        <v>239.881</v>
      </c>
      <c r="F10" s="11">
        <f t="shared" si="5"/>
        <v>27194.0382</v>
      </c>
      <c r="G10" s="11">
        <f t="shared" si="5"/>
        <v>149948</v>
      </c>
      <c r="H10" s="11">
        <f t="shared" si="5"/>
        <v>70562</v>
      </c>
      <c r="I10" s="11">
        <f t="shared" si="5"/>
        <v>79386</v>
      </c>
      <c r="J10" s="11">
        <f t="shared" si="5"/>
        <v>54727</v>
      </c>
      <c r="K10" s="32">
        <f t="shared" si="3"/>
        <v>306.77387016919334</v>
      </c>
      <c r="L10" s="11">
        <f aca="true" t="shared" si="6" ref="L10:T10">SUM(L24,L27,L31,L34)</f>
        <v>22799</v>
      </c>
      <c r="M10" s="11">
        <f t="shared" si="6"/>
        <v>91330</v>
      </c>
      <c r="N10" s="11">
        <f t="shared" si="6"/>
        <v>35442</v>
      </c>
      <c r="O10" s="11">
        <f t="shared" si="6"/>
        <v>146062</v>
      </c>
      <c r="P10" s="11">
        <f t="shared" si="6"/>
        <v>68669</v>
      </c>
      <c r="Q10" s="11">
        <f t="shared" si="6"/>
        <v>77393</v>
      </c>
      <c r="R10" s="11">
        <f t="shared" si="6"/>
        <v>55028</v>
      </c>
      <c r="S10" s="11">
        <f t="shared" si="6"/>
        <v>6322</v>
      </c>
      <c r="T10" s="11">
        <f t="shared" si="6"/>
        <v>7405</v>
      </c>
      <c r="V10" s="42" t="s">
        <v>16</v>
      </c>
      <c r="W10" s="35"/>
      <c r="X10" s="18">
        <f>SUM(X24,X27,X31,X34)</f>
        <v>488.78999999999996</v>
      </c>
    </row>
    <row r="11" spans="2:24" ht="36" customHeight="1">
      <c r="B11" s="42" t="s">
        <v>17</v>
      </c>
      <c r="C11" s="35"/>
      <c r="D11" s="18">
        <v>406.47</v>
      </c>
      <c r="E11" s="20">
        <v>9.592</v>
      </c>
      <c r="F11" s="6">
        <v>22148.0121</v>
      </c>
      <c r="G11" s="6">
        <f>SUM(H11:I11)</f>
        <v>443766</v>
      </c>
      <c r="H11" s="6">
        <v>203574</v>
      </c>
      <c r="I11" s="6">
        <v>240192</v>
      </c>
      <c r="J11" s="6">
        <v>187685</v>
      </c>
      <c r="K11" s="32">
        <f t="shared" si="3"/>
        <v>1091.8632974928032</v>
      </c>
      <c r="L11" s="6">
        <v>55317</v>
      </c>
      <c r="M11" s="6">
        <v>275191</v>
      </c>
      <c r="N11" s="6">
        <v>110405</v>
      </c>
      <c r="O11" s="6">
        <f>SUM(P11:Q11)</f>
        <v>433936</v>
      </c>
      <c r="P11" s="6">
        <v>199080</v>
      </c>
      <c r="Q11" s="6">
        <v>234856</v>
      </c>
      <c r="R11" s="6">
        <v>190572</v>
      </c>
      <c r="S11" s="6">
        <v>14175</v>
      </c>
      <c r="T11" s="6">
        <v>15016</v>
      </c>
      <c r="V11" s="42" t="s">
        <v>17</v>
      </c>
      <c r="W11" s="35"/>
      <c r="X11" s="18">
        <v>406.43</v>
      </c>
    </row>
    <row r="12" spans="2:24" ht="23.25" customHeight="1">
      <c r="B12" s="42" t="s">
        <v>18</v>
      </c>
      <c r="C12" s="35"/>
      <c r="D12" s="18">
        <v>426.59</v>
      </c>
      <c r="E12" s="20">
        <v>71.828</v>
      </c>
      <c r="F12" s="6">
        <v>24041.7567</v>
      </c>
      <c r="G12" s="6">
        <f aca="true" t="shared" si="7" ref="G12:G23">SUM(H12:I12)</f>
        <v>261101</v>
      </c>
      <c r="H12" s="6">
        <v>122430</v>
      </c>
      <c r="I12" s="6">
        <v>138671</v>
      </c>
      <c r="J12" s="6">
        <v>104583</v>
      </c>
      <c r="K12" s="32">
        <f t="shared" si="3"/>
        <v>612.2376720519615</v>
      </c>
      <c r="L12" s="6">
        <v>35525</v>
      </c>
      <c r="M12" s="6">
        <v>156652</v>
      </c>
      <c r="N12" s="6">
        <v>66705</v>
      </c>
      <c r="O12" s="6">
        <f aca="true" t="shared" si="8" ref="O12:O35">SUM(P12:Q12)</f>
        <v>254546</v>
      </c>
      <c r="P12" s="6">
        <v>119205</v>
      </c>
      <c r="Q12" s="6">
        <v>135341</v>
      </c>
      <c r="R12" s="6">
        <v>105273</v>
      </c>
      <c r="S12" s="6">
        <v>9745</v>
      </c>
      <c r="T12" s="6">
        <v>10707</v>
      </c>
      <c r="V12" s="42" t="s">
        <v>18</v>
      </c>
      <c r="W12" s="35"/>
      <c r="X12" s="18">
        <v>426.47</v>
      </c>
    </row>
    <row r="13" spans="2:24" ht="23.25" customHeight="1">
      <c r="B13" s="42" t="s">
        <v>19</v>
      </c>
      <c r="C13" s="35"/>
      <c r="D13" s="18">
        <v>82.78</v>
      </c>
      <c r="E13" s="20">
        <v>0.133</v>
      </c>
      <c r="F13" s="6">
        <v>3708.4707</v>
      </c>
      <c r="G13" s="6">
        <f t="shared" si="7"/>
        <v>47455</v>
      </c>
      <c r="H13" s="6">
        <v>21985</v>
      </c>
      <c r="I13" s="6">
        <v>25470</v>
      </c>
      <c r="J13" s="6">
        <v>17039</v>
      </c>
      <c r="K13" s="32">
        <f t="shared" si="3"/>
        <v>573.266489490215</v>
      </c>
      <c r="L13" s="6">
        <v>6361</v>
      </c>
      <c r="M13" s="6">
        <v>27120</v>
      </c>
      <c r="N13" s="6">
        <v>13878</v>
      </c>
      <c r="O13" s="6">
        <f t="shared" si="8"/>
        <v>45890</v>
      </c>
      <c r="P13" s="6">
        <v>21168</v>
      </c>
      <c r="Q13" s="6">
        <v>24722</v>
      </c>
      <c r="R13" s="6">
        <v>17412</v>
      </c>
      <c r="S13" s="6">
        <v>1491</v>
      </c>
      <c r="T13" s="6">
        <v>1665</v>
      </c>
      <c r="V13" s="42" t="s">
        <v>19</v>
      </c>
      <c r="W13" s="35"/>
      <c r="X13" s="18">
        <v>82.78</v>
      </c>
    </row>
    <row r="14" spans="2:24" ht="23.25" customHeight="1">
      <c r="B14" s="42" t="s">
        <v>20</v>
      </c>
      <c r="C14" s="35"/>
      <c r="D14" s="18">
        <v>321.26</v>
      </c>
      <c r="E14" s="5">
        <v>0.382</v>
      </c>
      <c r="F14" s="6">
        <v>20985.7705</v>
      </c>
      <c r="G14" s="6">
        <f t="shared" si="7"/>
        <v>140752</v>
      </c>
      <c r="H14" s="6">
        <v>66192</v>
      </c>
      <c r="I14" s="6">
        <v>74560</v>
      </c>
      <c r="J14" s="6">
        <v>50989</v>
      </c>
      <c r="K14" s="32">
        <f t="shared" si="3"/>
        <v>438.1385214007782</v>
      </c>
      <c r="L14" s="6">
        <v>20146</v>
      </c>
      <c r="M14" s="6">
        <v>87201</v>
      </c>
      <c r="N14" s="6">
        <v>32811</v>
      </c>
      <c r="O14" s="6">
        <f t="shared" si="8"/>
        <v>138262</v>
      </c>
      <c r="P14" s="6">
        <v>64943</v>
      </c>
      <c r="Q14" s="6">
        <v>73319</v>
      </c>
      <c r="R14" s="6">
        <v>51968</v>
      </c>
      <c r="S14" s="6">
        <v>5094</v>
      </c>
      <c r="T14" s="6">
        <v>5776</v>
      </c>
      <c r="V14" s="42" t="s">
        <v>20</v>
      </c>
      <c r="W14" s="35"/>
      <c r="X14" s="18">
        <v>321.25</v>
      </c>
    </row>
    <row r="15" spans="2:24" ht="23.25" customHeight="1">
      <c r="B15" s="42" t="s">
        <v>21</v>
      </c>
      <c r="C15" s="35"/>
      <c r="D15" s="18">
        <v>126.56</v>
      </c>
      <c r="E15" s="20">
        <v>2.612</v>
      </c>
      <c r="F15" s="6">
        <v>5135.598</v>
      </c>
      <c r="G15" s="6">
        <f t="shared" si="7"/>
        <v>90517</v>
      </c>
      <c r="H15" s="6">
        <v>42952</v>
      </c>
      <c r="I15" s="6">
        <v>47565</v>
      </c>
      <c r="J15" s="6">
        <v>34044</v>
      </c>
      <c r="K15" s="32">
        <f t="shared" si="3"/>
        <v>715.2101769911504</v>
      </c>
      <c r="L15" s="6">
        <v>15241</v>
      </c>
      <c r="M15" s="6">
        <v>56821</v>
      </c>
      <c r="N15" s="6">
        <v>18096</v>
      </c>
      <c r="O15" s="6">
        <f t="shared" si="8"/>
        <v>91877</v>
      </c>
      <c r="P15" s="6">
        <v>43405</v>
      </c>
      <c r="Q15" s="6">
        <v>48472</v>
      </c>
      <c r="R15" s="6">
        <v>35857</v>
      </c>
      <c r="S15" s="6">
        <v>4647</v>
      </c>
      <c r="T15" s="6">
        <v>4268</v>
      </c>
      <c r="V15" s="42" t="s">
        <v>21</v>
      </c>
      <c r="W15" s="35"/>
      <c r="X15" s="18">
        <v>126.56</v>
      </c>
    </row>
    <row r="16" spans="2:24" ht="36" customHeight="1">
      <c r="B16" s="42" t="s">
        <v>22</v>
      </c>
      <c r="C16" s="35"/>
      <c r="D16" s="18">
        <v>235.66</v>
      </c>
      <c r="E16" s="20">
        <v>202.571</v>
      </c>
      <c r="F16" s="6">
        <v>13064.5881</v>
      </c>
      <c r="G16" s="6">
        <f t="shared" si="7"/>
        <v>34905</v>
      </c>
      <c r="H16" s="6">
        <v>16187</v>
      </c>
      <c r="I16" s="6">
        <v>18718</v>
      </c>
      <c r="J16" s="6">
        <v>12885</v>
      </c>
      <c r="K16" s="32">
        <f t="shared" si="3"/>
        <v>148.13478759071427</v>
      </c>
      <c r="L16" s="6">
        <v>4476</v>
      </c>
      <c r="M16" s="6">
        <v>18850</v>
      </c>
      <c r="N16" s="6">
        <v>11579</v>
      </c>
      <c r="O16" s="6">
        <f t="shared" si="8"/>
        <v>32626</v>
      </c>
      <c r="P16" s="6">
        <v>15138</v>
      </c>
      <c r="Q16" s="6">
        <v>17488</v>
      </c>
      <c r="R16" s="6">
        <v>12720</v>
      </c>
      <c r="S16" s="6">
        <v>930</v>
      </c>
      <c r="T16" s="6">
        <v>1253</v>
      </c>
      <c r="V16" s="42" t="s">
        <v>22</v>
      </c>
      <c r="W16" s="35"/>
      <c r="X16" s="18">
        <v>235.63</v>
      </c>
    </row>
    <row r="17" spans="2:24" ht="23.25" customHeight="1">
      <c r="B17" s="42" t="s">
        <v>23</v>
      </c>
      <c r="C17" s="35"/>
      <c r="D17" s="18">
        <v>130.38</v>
      </c>
      <c r="E17" s="20">
        <v>36.241</v>
      </c>
      <c r="F17" s="6">
        <v>7725.24</v>
      </c>
      <c r="G17" s="6">
        <f t="shared" si="7"/>
        <v>25145</v>
      </c>
      <c r="H17" s="6">
        <v>11914</v>
      </c>
      <c r="I17" s="6">
        <v>13231</v>
      </c>
      <c r="J17" s="6">
        <v>9214</v>
      </c>
      <c r="K17" s="32">
        <f t="shared" si="3"/>
        <v>192.8593342537199</v>
      </c>
      <c r="L17" s="6">
        <v>3360</v>
      </c>
      <c r="M17" s="6">
        <v>14198</v>
      </c>
      <c r="N17" s="6">
        <v>7523</v>
      </c>
      <c r="O17" s="6">
        <f t="shared" si="8"/>
        <v>23829</v>
      </c>
      <c r="P17" s="6">
        <v>11364</v>
      </c>
      <c r="Q17" s="6">
        <v>12465</v>
      </c>
      <c r="R17" s="6">
        <v>9062</v>
      </c>
      <c r="S17" s="6">
        <v>620</v>
      </c>
      <c r="T17" s="6">
        <v>938</v>
      </c>
      <c r="V17" s="42" t="s">
        <v>23</v>
      </c>
      <c r="W17" s="35"/>
      <c r="X17" s="18">
        <v>130.38</v>
      </c>
    </row>
    <row r="18" spans="2:24" ht="23.25" customHeight="1">
      <c r="B18" s="42" t="s">
        <v>42</v>
      </c>
      <c r="C18" s="35"/>
      <c r="D18" s="8">
        <v>709.01</v>
      </c>
      <c r="E18" s="5">
        <v>709.013</v>
      </c>
      <c r="F18" s="7">
        <v>16485.6226</v>
      </c>
      <c r="G18" s="6">
        <f t="shared" si="7"/>
        <v>34407</v>
      </c>
      <c r="H18" s="7">
        <v>16705</v>
      </c>
      <c r="I18" s="7">
        <v>17702</v>
      </c>
      <c r="J18" s="7">
        <v>13813</v>
      </c>
      <c r="K18" s="32">
        <f t="shared" si="3"/>
        <v>48.53918318403047</v>
      </c>
      <c r="L18" s="4">
        <v>4837</v>
      </c>
      <c r="M18" s="4">
        <v>19435</v>
      </c>
      <c r="N18" s="4">
        <v>10135</v>
      </c>
      <c r="O18" s="6">
        <f t="shared" si="8"/>
        <v>31732</v>
      </c>
      <c r="P18" s="6">
        <v>15381</v>
      </c>
      <c r="Q18" s="6">
        <v>16351</v>
      </c>
      <c r="R18" s="6">
        <v>13363</v>
      </c>
      <c r="S18" s="16">
        <v>1241</v>
      </c>
      <c r="T18" s="16">
        <v>1745</v>
      </c>
      <c r="V18" s="42" t="s">
        <v>42</v>
      </c>
      <c r="W18" s="35"/>
      <c r="X18" s="8">
        <v>708.85</v>
      </c>
    </row>
    <row r="19" spans="2:24" ht="23.25" customHeight="1">
      <c r="B19" s="42" t="s">
        <v>43</v>
      </c>
      <c r="C19" s="35"/>
      <c r="D19" s="8">
        <v>138.58</v>
      </c>
      <c r="E19" s="5">
        <v>137.955</v>
      </c>
      <c r="F19" s="7">
        <v>9758.3236</v>
      </c>
      <c r="G19" s="6">
        <f t="shared" si="7"/>
        <v>29377</v>
      </c>
      <c r="H19" s="7">
        <v>13917</v>
      </c>
      <c r="I19" s="7">
        <v>15460</v>
      </c>
      <c r="J19" s="7">
        <v>10401</v>
      </c>
      <c r="K19" s="32">
        <f t="shared" si="3"/>
        <v>212.01645496535795</v>
      </c>
      <c r="L19" s="4">
        <v>4178</v>
      </c>
      <c r="M19" s="4">
        <v>15855</v>
      </c>
      <c r="N19" s="4">
        <v>9342</v>
      </c>
      <c r="O19" s="6">
        <f t="shared" si="8"/>
        <v>27546</v>
      </c>
      <c r="P19" s="6">
        <v>13068</v>
      </c>
      <c r="Q19" s="6">
        <v>14478</v>
      </c>
      <c r="R19" s="6">
        <v>10323</v>
      </c>
      <c r="S19" s="16">
        <v>751</v>
      </c>
      <c r="T19" s="16">
        <v>897</v>
      </c>
      <c r="V19" s="42" t="s">
        <v>43</v>
      </c>
      <c r="W19" s="35"/>
      <c r="X19" s="8">
        <v>138.56</v>
      </c>
    </row>
    <row r="20" spans="2:24" ht="23.25" customHeight="1">
      <c r="B20" s="42" t="s">
        <v>48</v>
      </c>
      <c r="C20" s="35"/>
      <c r="D20" s="8">
        <v>420.91</v>
      </c>
      <c r="E20" s="5">
        <v>421.504</v>
      </c>
      <c r="F20" s="7">
        <v>16288.9252</v>
      </c>
      <c r="G20" s="6">
        <f t="shared" si="7"/>
        <v>40622</v>
      </c>
      <c r="H20" s="7">
        <v>18782</v>
      </c>
      <c r="I20" s="7">
        <v>21840</v>
      </c>
      <c r="J20" s="7">
        <v>18382</v>
      </c>
      <c r="K20" s="32">
        <f t="shared" si="3"/>
        <v>96.52370203160271</v>
      </c>
      <c r="L20" s="4">
        <v>4807</v>
      </c>
      <c r="M20" s="4">
        <v>22242</v>
      </c>
      <c r="N20" s="4">
        <v>13545</v>
      </c>
      <c r="O20" s="6">
        <f t="shared" si="8"/>
        <v>37975</v>
      </c>
      <c r="P20" s="6">
        <v>17544</v>
      </c>
      <c r="Q20" s="6">
        <v>20431</v>
      </c>
      <c r="R20" s="6">
        <v>17932</v>
      </c>
      <c r="S20" s="16">
        <v>1211</v>
      </c>
      <c r="T20" s="16">
        <v>1394</v>
      </c>
      <c r="V20" s="42" t="s">
        <v>48</v>
      </c>
      <c r="W20" s="35"/>
      <c r="X20" s="8">
        <v>420.85</v>
      </c>
    </row>
    <row r="21" spans="2:24" ht="36" customHeight="1">
      <c r="B21" s="42" t="s">
        <v>49</v>
      </c>
      <c r="C21" s="35"/>
      <c r="D21" s="8">
        <v>242.01</v>
      </c>
      <c r="E21" s="5">
        <v>35.104</v>
      </c>
      <c r="F21" s="7">
        <v>15318.9632</v>
      </c>
      <c r="G21" s="6">
        <f t="shared" si="7"/>
        <v>31176</v>
      </c>
      <c r="H21" s="7">
        <v>15156</v>
      </c>
      <c r="I21" s="7">
        <v>16020</v>
      </c>
      <c r="J21" s="7">
        <v>11875</v>
      </c>
      <c r="K21" s="32">
        <f t="shared" si="3"/>
        <v>128.85306881587104</v>
      </c>
      <c r="L21" s="4">
        <v>3710</v>
      </c>
      <c r="M21" s="4">
        <v>17501</v>
      </c>
      <c r="N21" s="4">
        <v>9965</v>
      </c>
      <c r="O21" s="6">
        <f t="shared" si="8"/>
        <v>29427</v>
      </c>
      <c r="P21" s="7">
        <v>14357</v>
      </c>
      <c r="Q21" s="7">
        <v>15070</v>
      </c>
      <c r="R21" s="7">
        <v>11560</v>
      </c>
      <c r="S21" s="7">
        <v>915</v>
      </c>
      <c r="T21" s="7">
        <v>1129</v>
      </c>
      <c r="V21" s="42" t="s">
        <v>49</v>
      </c>
      <c r="W21" s="35"/>
      <c r="X21" s="8">
        <v>241.95</v>
      </c>
    </row>
    <row r="22" spans="2:24" ht="23.25" customHeight="1">
      <c r="B22" s="42" t="s">
        <v>51</v>
      </c>
      <c r="C22" s="35"/>
      <c r="D22" s="8">
        <v>206.92</v>
      </c>
      <c r="E22" s="21">
        <v>0.027</v>
      </c>
      <c r="F22" s="7">
        <v>11012.0021</v>
      </c>
      <c r="G22" s="6">
        <f t="shared" si="7"/>
        <v>47245</v>
      </c>
      <c r="H22" s="16">
        <v>22262</v>
      </c>
      <c r="I22" s="16">
        <v>24983</v>
      </c>
      <c r="J22" s="16">
        <v>15863</v>
      </c>
      <c r="K22" s="32">
        <f t="shared" si="3"/>
        <v>228.32495650492945</v>
      </c>
      <c r="L22" s="16">
        <v>6310</v>
      </c>
      <c r="M22" s="16">
        <v>27283</v>
      </c>
      <c r="N22" s="16">
        <v>13609</v>
      </c>
      <c r="O22" s="6">
        <f t="shared" si="8"/>
        <v>44811</v>
      </c>
      <c r="P22" s="7">
        <v>21110</v>
      </c>
      <c r="Q22" s="7">
        <v>23701</v>
      </c>
      <c r="R22" s="7">
        <v>16263</v>
      </c>
      <c r="S22" s="7">
        <v>1438</v>
      </c>
      <c r="T22" s="7">
        <v>1677</v>
      </c>
      <c r="V22" s="42" t="s">
        <v>51</v>
      </c>
      <c r="W22" s="35"/>
      <c r="X22" s="8">
        <v>206.92</v>
      </c>
    </row>
    <row r="23" spans="2:24" ht="23.25" customHeight="1">
      <c r="B23" s="42" t="s">
        <v>52</v>
      </c>
      <c r="C23" s="35"/>
      <c r="D23" s="8">
        <v>169.92</v>
      </c>
      <c r="E23" s="8" t="s">
        <v>75</v>
      </c>
      <c r="F23" s="7">
        <v>11042.8588</v>
      </c>
      <c r="G23" s="6">
        <f t="shared" si="7"/>
        <v>50363</v>
      </c>
      <c r="H23" s="16">
        <v>23281</v>
      </c>
      <c r="I23" s="16">
        <v>27082</v>
      </c>
      <c r="J23" s="16">
        <v>17160</v>
      </c>
      <c r="K23" s="32">
        <f t="shared" si="3"/>
        <v>296.40986404567127</v>
      </c>
      <c r="L23" s="16">
        <v>6361</v>
      </c>
      <c r="M23" s="16">
        <v>27737</v>
      </c>
      <c r="N23" s="16">
        <v>16255</v>
      </c>
      <c r="O23" s="6">
        <f t="shared" si="8"/>
        <v>47526</v>
      </c>
      <c r="P23" s="7">
        <v>22036</v>
      </c>
      <c r="Q23" s="7">
        <v>25490</v>
      </c>
      <c r="R23" s="7">
        <v>17434</v>
      </c>
      <c r="S23" s="7">
        <v>1113</v>
      </c>
      <c r="T23" s="7">
        <v>1409</v>
      </c>
      <c r="V23" s="42" t="s">
        <v>52</v>
      </c>
      <c r="W23" s="35"/>
      <c r="X23" s="8">
        <v>169.91</v>
      </c>
    </row>
    <row r="24" spans="2:24" ht="36" customHeight="1">
      <c r="B24" s="42" t="s">
        <v>24</v>
      </c>
      <c r="C24" s="35"/>
      <c r="D24" s="18">
        <f aca="true" t="shared" si="9" ref="D24:J24">SUM(D25:D26)</f>
        <v>49.599999999999994</v>
      </c>
      <c r="E24" s="19">
        <f t="shared" si="9"/>
        <v>0.46399999999999997</v>
      </c>
      <c r="F24" s="11">
        <f t="shared" si="9"/>
        <v>3809.3472</v>
      </c>
      <c r="G24" s="11">
        <f t="shared" si="9"/>
        <v>72645</v>
      </c>
      <c r="H24" s="11">
        <f>SUM(H25:H26)</f>
        <v>34463</v>
      </c>
      <c r="I24" s="11">
        <f>SUM(I25:I26)</f>
        <v>38182</v>
      </c>
      <c r="J24" s="11">
        <f t="shared" si="9"/>
        <v>26265</v>
      </c>
      <c r="K24" s="32">
        <f t="shared" si="3"/>
        <v>1465.2077450584914</v>
      </c>
      <c r="L24" s="11">
        <f aca="true" t="shared" si="10" ref="L24:Q24">+L25+L26</f>
        <v>12214</v>
      </c>
      <c r="M24" s="11">
        <f t="shared" si="10"/>
        <v>46490</v>
      </c>
      <c r="N24" s="11">
        <f t="shared" si="10"/>
        <v>13606</v>
      </c>
      <c r="O24" s="6">
        <f t="shared" si="8"/>
        <v>72138</v>
      </c>
      <c r="P24" s="11">
        <f t="shared" si="10"/>
        <v>34105</v>
      </c>
      <c r="Q24" s="11">
        <f t="shared" si="10"/>
        <v>38033</v>
      </c>
      <c r="R24" s="11">
        <f>SUM(R25:R26)</f>
        <v>27083</v>
      </c>
      <c r="S24" s="11">
        <f>SUM(S25:S26)</f>
        <v>3795</v>
      </c>
      <c r="T24" s="11">
        <f>SUM(T25:T26)</f>
        <v>4241</v>
      </c>
      <c r="V24" s="42" t="s">
        <v>24</v>
      </c>
      <c r="W24" s="35"/>
      <c r="X24" s="18">
        <f>SUM(X25:X26)</f>
        <v>49.58</v>
      </c>
    </row>
    <row r="25" spans="2:24" ht="36" customHeight="1">
      <c r="B25" s="43" t="s">
        <v>25</v>
      </c>
      <c r="C25" s="35"/>
      <c r="D25" s="18">
        <v>28.81</v>
      </c>
      <c r="E25" s="20">
        <v>0.055</v>
      </c>
      <c r="F25" s="6">
        <v>2198.9216</v>
      </c>
      <c r="G25" s="6">
        <f>SUM(H25:I25)</f>
        <v>42535</v>
      </c>
      <c r="H25" s="16">
        <v>20006</v>
      </c>
      <c r="I25" s="16">
        <v>22529</v>
      </c>
      <c r="J25" s="16">
        <v>15478</v>
      </c>
      <c r="K25" s="32">
        <f t="shared" si="3"/>
        <v>1476.3970843457134</v>
      </c>
      <c r="L25" s="6">
        <v>7058</v>
      </c>
      <c r="M25" s="6">
        <v>27075</v>
      </c>
      <c r="N25" s="6">
        <v>8068</v>
      </c>
      <c r="O25" s="6">
        <f t="shared" si="8"/>
        <v>42070</v>
      </c>
      <c r="P25" s="7">
        <v>19807</v>
      </c>
      <c r="Q25" s="7">
        <v>22263</v>
      </c>
      <c r="R25" s="7">
        <v>15984</v>
      </c>
      <c r="S25" s="7">
        <v>2010</v>
      </c>
      <c r="T25" s="7">
        <v>2439</v>
      </c>
      <c r="V25" s="43" t="s">
        <v>25</v>
      </c>
      <c r="W25" s="35"/>
      <c r="X25" s="18">
        <v>28.81</v>
      </c>
    </row>
    <row r="26" spans="2:24" ht="23.25" customHeight="1">
      <c r="B26" s="43" t="s">
        <v>26</v>
      </c>
      <c r="C26" s="35"/>
      <c r="D26" s="18">
        <v>20.79</v>
      </c>
      <c r="E26" s="20">
        <v>0.409</v>
      </c>
      <c r="F26" s="6">
        <v>1610.4256</v>
      </c>
      <c r="G26" s="6">
        <f>SUM(H26:I26)</f>
        <v>30110</v>
      </c>
      <c r="H26" s="16">
        <v>14457</v>
      </c>
      <c r="I26" s="16">
        <v>15653</v>
      </c>
      <c r="J26" s="16">
        <v>10787</v>
      </c>
      <c r="K26" s="32">
        <f t="shared" si="3"/>
        <v>1449.6870486278285</v>
      </c>
      <c r="L26" s="6">
        <v>5156</v>
      </c>
      <c r="M26" s="6">
        <v>19415</v>
      </c>
      <c r="N26" s="6">
        <v>5538</v>
      </c>
      <c r="O26" s="6">
        <f t="shared" si="8"/>
        <v>30068</v>
      </c>
      <c r="P26" s="7">
        <v>14298</v>
      </c>
      <c r="Q26" s="7">
        <v>15770</v>
      </c>
      <c r="R26" s="7">
        <v>11099</v>
      </c>
      <c r="S26" s="7">
        <v>1785</v>
      </c>
      <c r="T26" s="7">
        <v>1802</v>
      </c>
      <c r="V26" s="43" t="s">
        <v>26</v>
      </c>
      <c r="W26" s="35"/>
      <c r="X26" s="18">
        <v>20.77</v>
      </c>
    </row>
    <row r="27" spans="2:24" ht="36" customHeight="1">
      <c r="B27" s="42" t="s">
        <v>27</v>
      </c>
      <c r="C27" s="35"/>
      <c r="D27" s="18">
        <f aca="true" t="shared" si="11" ref="D27:J27">SUM(D28:D30)</f>
        <v>167.48</v>
      </c>
      <c r="E27" s="19">
        <f t="shared" si="11"/>
        <v>0.077</v>
      </c>
      <c r="F27" s="11">
        <f t="shared" si="11"/>
        <v>10932.3045</v>
      </c>
      <c r="G27" s="11">
        <f t="shared" si="11"/>
        <v>38781</v>
      </c>
      <c r="H27" s="11">
        <f>SUM(H28:H30)</f>
        <v>18204</v>
      </c>
      <c r="I27" s="11">
        <f>SUM(I28:I30)</f>
        <v>20577</v>
      </c>
      <c r="J27" s="11">
        <f t="shared" si="11"/>
        <v>12671</v>
      </c>
      <c r="K27" s="32">
        <f t="shared" si="3"/>
        <v>231.56983340299755</v>
      </c>
      <c r="L27" s="11">
        <f aca="true" t="shared" si="12" ref="L27:T27">SUM(L28:L30)</f>
        <v>5359</v>
      </c>
      <c r="M27" s="11">
        <f t="shared" si="12"/>
        <v>23105</v>
      </c>
      <c r="N27" s="11">
        <f t="shared" si="12"/>
        <v>10279</v>
      </c>
      <c r="O27" s="6">
        <f t="shared" si="8"/>
        <v>37579</v>
      </c>
      <c r="P27" s="11">
        <f t="shared" si="12"/>
        <v>17659</v>
      </c>
      <c r="Q27" s="11">
        <f t="shared" si="12"/>
        <v>19920</v>
      </c>
      <c r="R27" s="11">
        <f t="shared" si="12"/>
        <v>12685</v>
      </c>
      <c r="S27" s="11">
        <f t="shared" si="12"/>
        <v>1295</v>
      </c>
      <c r="T27" s="11">
        <f t="shared" si="12"/>
        <v>1412</v>
      </c>
      <c r="V27" s="42" t="s">
        <v>27</v>
      </c>
      <c r="W27" s="35"/>
      <c r="X27" s="18">
        <f>SUM(X28:X30)</f>
        <v>167.47</v>
      </c>
    </row>
    <row r="28" spans="2:24" ht="36" customHeight="1">
      <c r="B28" s="16" t="s">
        <v>28</v>
      </c>
      <c r="C28" s="35"/>
      <c r="D28" s="18">
        <v>74.25</v>
      </c>
      <c r="E28" s="5" t="s">
        <v>75</v>
      </c>
      <c r="F28" s="6">
        <v>4396.1317</v>
      </c>
      <c r="G28" s="6">
        <f>SUM(H28:I28)</f>
        <v>8903</v>
      </c>
      <c r="H28" s="6">
        <v>4158</v>
      </c>
      <c r="I28" s="6">
        <v>4745</v>
      </c>
      <c r="J28" s="6">
        <v>2747</v>
      </c>
      <c r="K28" s="32">
        <f t="shared" si="3"/>
        <v>119.9057239057239</v>
      </c>
      <c r="L28" s="6">
        <v>1027</v>
      </c>
      <c r="M28" s="6">
        <v>5157</v>
      </c>
      <c r="N28" s="6">
        <v>2716</v>
      </c>
      <c r="O28" s="6">
        <f t="shared" si="8"/>
        <v>8456</v>
      </c>
      <c r="P28" s="6">
        <v>3979</v>
      </c>
      <c r="Q28" s="6">
        <v>4477</v>
      </c>
      <c r="R28" s="6">
        <v>2707</v>
      </c>
      <c r="S28" s="6">
        <v>248</v>
      </c>
      <c r="T28" s="6">
        <v>311</v>
      </c>
      <c r="V28" s="16" t="s">
        <v>28</v>
      </c>
      <c r="W28" s="35"/>
      <c r="X28" s="18">
        <v>74.25</v>
      </c>
    </row>
    <row r="29" spans="2:24" ht="23.25" customHeight="1">
      <c r="B29" s="16" t="s">
        <v>29</v>
      </c>
      <c r="C29" s="35"/>
      <c r="D29" s="18">
        <v>37.26</v>
      </c>
      <c r="E29" s="20">
        <v>0.077</v>
      </c>
      <c r="F29" s="6">
        <v>2445.9613</v>
      </c>
      <c r="G29" s="6">
        <f>SUM(H29:I29)</f>
        <v>14651</v>
      </c>
      <c r="H29" s="6">
        <v>6922</v>
      </c>
      <c r="I29" s="6">
        <v>7729</v>
      </c>
      <c r="J29" s="6">
        <v>5144</v>
      </c>
      <c r="K29" s="32">
        <f t="shared" si="3"/>
        <v>393.3154362416107</v>
      </c>
      <c r="L29" s="6">
        <v>2186</v>
      </c>
      <c r="M29" s="6">
        <v>8757</v>
      </c>
      <c r="N29" s="6">
        <v>3676</v>
      </c>
      <c r="O29" s="6">
        <f t="shared" si="8"/>
        <v>14150</v>
      </c>
      <c r="P29" s="6">
        <v>6639</v>
      </c>
      <c r="Q29" s="6">
        <v>7511</v>
      </c>
      <c r="R29" s="6">
        <v>5120</v>
      </c>
      <c r="S29" s="6">
        <v>526</v>
      </c>
      <c r="T29" s="6">
        <v>597</v>
      </c>
      <c r="V29" s="16" t="s">
        <v>29</v>
      </c>
      <c r="W29" s="35"/>
      <c r="X29" s="18">
        <v>37.25</v>
      </c>
    </row>
    <row r="30" spans="2:24" ht="23.25" customHeight="1">
      <c r="B30" s="16" t="s">
        <v>30</v>
      </c>
      <c r="C30" s="35"/>
      <c r="D30" s="18">
        <v>55.97</v>
      </c>
      <c r="E30" s="5" t="s">
        <v>75</v>
      </c>
      <c r="F30" s="6">
        <v>4090.2115</v>
      </c>
      <c r="G30" s="6">
        <f>SUM(H30:I30)</f>
        <v>15227</v>
      </c>
      <c r="H30" s="6">
        <v>7124</v>
      </c>
      <c r="I30" s="6">
        <v>8103</v>
      </c>
      <c r="J30" s="6">
        <v>4780</v>
      </c>
      <c r="K30" s="32">
        <f t="shared" si="3"/>
        <v>272.05645881722353</v>
      </c>
      <c r="L30" s="6">
        <v>2146</v>
      </c>
      <c r="M30" s="6">
        <v>9191</v>
      </c>
      <c r="N30" s="6">
        <v>3887</v>
      </c>
      <c r="O30" s="6">
        <f t="shared" si="8"/>
        <v>14973</v>
      </c>
      <c r="P30" s="6">
        <v>7041</v>
      </c>
      <c r="Q30" s="6">
        <v>7932</v>
      </c>
      <c r="R30" s="6">
        <v>4858</v>
      </c>
      <c r="S30" s="6">
        <v>521</v>
      </c>
      <c r="T30" s="6">
        <v>504</v>
      </c>
      <c r="V30" s="16" t="s">
        <v>30</v>
      </c>
      <c r="W30" s="35"/>
      <c r="X30" s="18">
        <v>55.97</v>
      </c>
    </row>
    <row r="31" spans="2:24" ht="36" customHeight="1">
      <c r="B31" s="42" t="s">
        <v>31</v>
      </c>
      <c r="C31" s="35"/>
      <c r="D31" s="24">
        <f aca="true" t="shared" si="13" ref="D31:J31">SUM(D32:D33)</f>
        <v>57.76</v>
      </c>
      <c r="E31" s="20">
        <f t="shared" si="13"/>
        <v>25.46</v>
      </c>
      <c r="F31" s="4">
        <f t="shared" si="13"/>
        <v>3323.3175</v>
      </c>
      <c r="G31" s="4">
        <f t="shared" si="13"/>
        <v>16448</v>
      </c>
      <c r="H31" s="4">
        <f>SUM(H32:H33)</f>
        <v>7656</v>
      </c>
      <c r="I31" s="4">
        <f>SUM(I32:I33)</f>
        <v>8792</v>
      </c>
      <c r="J31" s="4">
        <f t="shared" si="13"/>
        <v>6171</v>
      </c>
      <c r="K31" s="32">
        <f t="shared" si="3"/>
        <v>284.7645429362881</v>
      </c>
      <c r="L31" s="4">
        <f aca="true" t="shared" si="14" ref="L31:T31">SUM(L32:L33)</f>
        <v>2483</v>
      </c>
      <c r="M31" s="4">
        <f t="shared" si="14"/>
        <v>9786</v>
      </c>
      <c r="N31" s="4">
        <f t="shared" si="14"/>
        <v>4175</v>
      </c>
      <c r="O31" s="6">
        <f t="shared" si="8"/>
        <v>16095</v>
      </c>
      <c r="P31" s="4">
        <f t="shared" si="14"/>
        <v>7532</v>
      </c>
      <c r="Q31" s="4">
        <f t="shared" si="14"/>
        <v>8563</v>
      </c>
      <c r="R31" s="4">
        <f t="shared" si="14"/>
        <v>6190</v>
      </c>
      <c r="S31" s="4">
        <f t="shared" si="14"/>
        <v>674</v>
      </c>
      <c r="T31" s="4">
        <f t="shared" si="14"/>
        <v>892</v>
      </c>
      <c r="V31" s="42" t="s">
        <v>31</v>
      </c>
      <c r="W31" s="35"/>
      <c r="X31" s="24">
        <f>SUM(X32:X33)</f>
        <v>57.76</v>
      </c>
    </row>
    <row r="32" spans="2:24" ht="36" customHeight="1">
      <c r="B32" s="16" t="s">
        <v>32</v>
      </c>
      <c r="C32" s="35"/>
      <c r="D32" s="24">
        <v>25.46</v>
      </c>
      <c r="E32" s="20">
        <v>25.46</v>
      </c>
      <c r="F32" s="6">
        <v>958.567</v>
      </c>
      <c r="G32" s="6">
        <v>2849</v>
      </c>
      <c r="H32" s="6">
        <v>1313</v>
      </c>
      <c r="I32" s="6">
        <v>1536</v>
      </c>
      <c r="J32" s="6">
        <v>1287</v>
      </c>
      <c r="K32" s="32">
        <f t="shared" si="3"/>
        <v>111.90102120974076</v>
      </c>
      <c r="L32" s="6">
        <v>232</v>
      </c>
      <c r="M32" s="6">
        <v>1380</v>
      </c>
      <c r="N32" s="6">
        <v>1237</v>
      </c>
      <c r="O32" s="6">
        <f t="shared" si="8"/>
        <v>2606</v>
      </c>
      <c r="P32" s="16">
        <v>1188</v>
      </c>
      <c r="Q32" s="6">
        <v>1418</v>
      </c>
      <c r="R32" s="6">
        <v>1235</v>
      </c>
      <c r="S32" s="6">
        <v>90</v>
      </c>
      <c r="T32" s="6">
        <v>152</v>
      </c>
      <c r="V32" s="16" t="s">
        <v>32</v>
      </c>
      <c r="W32" s="35"/>
      <c r="X32" s="24">
        <v>25.46</v>
      </c>
    </row>
    <row r="33" spans="2:24" ht="23.25" customHeight="1">
      <c r="B33" s="16" t="s">
        <v>33</v>
      </c>
      <c r="C33" s="35"/>
      <c r="D33" s="24">
        <v>32.3</v>
      </c>
      <c r="E33" s="5" t="s">
        <v>75</v>
      </c>
      <c r="F33" s="6">
        <v>2364.7505</v>
      </c>
      <c r="G33" s="6">
        <v>13599</v>
      </c>
      <c r="H33" s="16">
        <v>6343</v>
      </c>
      <c r="I33" s="16">
        <v>7256</v>
      </c>
      <c r="J33" s="16">
        <v>4884</v>
      </c>
      <c r="K33" s="32">
        <f>G33/X33</f>
        <v>421.02167182662544</v>
      </c>
      <c r="L33" s="6">
        <v>2251</v>
      </c>
      <c r="M33" s="6">
        <v>8406</v>
      </c>
      <c r="N33" s="6">
        <v>2938</v>
      </c>
      <c r="O33" s="6">
        <f t="shared" si="8"/>
        <v>13489</v>
      </c>
      <c r="P33" s="6">
        <v>6344</v>
      </c>
      <c r="Q33" s="6">
        <v>7145</v>
      </c>
      <c r="R33" s="6">
        <v>4955</v>
      </c>
      <c r="S33" s="6">
        <v>584</v>
      </c>
      <c r="T33" s="6">
        <v>740</v>
      </c>
      <c r="V33" s="16" t="s">
        <v>33</v>
      </c>
      <c r="W33" s="35"/>
      <c r="X33" s="24">
        <v>32.3</v>
      </c>
    </row>
    <row r="34" spans="2:24" ht="36" customHeight="1">
      <c r="B34" s="42" t="s">
        <v>34</v>
      </c>
      <c r="C34" s="35"/>
      <c r="D34" s="8">
        <f>SUM(D35)</f>
        <v>213.99</v>
      </c>
      <c r="E34" s="21">
        <f>SUM(E35)</f>
        <v>213.88</v>
      </c>
      <c r="F34" s="7">
        <f>F35</f>
        <v>9129.069</v>
      </c>
      <c r="G34" s="7">
        <f aca="true" t="shared" si="15" ref="G34:T34">G35</f>
        <v>22074</v>
      </c>
      <c r="H34" s="7">
        <f t="shared" si="15"/>
        <v>10239</v>
      </c>
      <c r="I34" s="7">
        <f t="shared" si="15"/>
        <v>11835</v>
      </c>
      <c r="J34" s="7">
        <f t="shared" si="15"/>
        <v>9620</v>
      </c>
      <c r="K34" s="32">
        <f>G34/X34</f>
        <v>103.1591737545565</v>
      </c>
      <c r="L34" s="7">
        <f t="shared" si="15"/>
        <v>2743</v>
      </c>
      <c r="M34" s="7">
        <f t="shared" si="15"/>
        <v>11949</v>
      </c>
      <c r="N34" s="7">
        <f t="shared" si="15"/>
        <v>7382</v>
      </c>
      <c r="O34" s="6">
        <f t="shared" si="8"/>
        <v>20250</v>
      </c>
      <c r="P34" s="7">
        <f t="shared" si="15"/>
        <v>9373</v>
      </c>
      <c r="Q34" s="7">
        <f t="shared" si="15"/>
        <v>10877</v>
      </c>
      <c r="R34" s="7">
        <f t="shared" si="15"/>
        <v>9070</v>
      </c>
      <c r="S34" s="7">
        <f t="shared" si="15"/>
        <v>558</v>
      </c>
      <c r="T34" s="7">
        <f t="shared" si="15"/>
        <v>860</v>
      </c>
      <c r="V34" s="42" t="s">
        <v>34</v>
      </c>
      <c r="W34" s="35"/>
      <c r="X34" s="8">
        <f>SUM(X35:X45)</f>
        <v>213.98</v>
      </c>
    </row>
    <row r="35" spans="2:24" ht="36" customHeight="1">
      <c r="B35" s="16" t="s">
        <v>50</v>
      </c>
      <c r="C35" s="35"/>
      <c r="D35" s="24">
        <v>213.99</v>
      </c>
      <c r="E35" s="21">
        <v>213.88</v>
      </c>
      <c r="F35" s="9">
        <v>9129.069</v>
      </c>
      <c r="G35" s="4">
        <v>22074</v>
      </c>
      <c r="H35" s="4">
        <v>10239</v>
      </c>
      <c r="I35" s="4">
        <v>11835</v>
      </c>
      <c r="J35" s="4">
        <v>9620</v>
      </c>
      <c r="K35" s="32">
        <f>G35/X35</f>
        <v>103.1591737545565</v>
      </c>
      <c r="L35" s="4">
        <v>2743</v>
      </c>
      <c r="M35" s="4">
        <v>11949</v>
      </c>
      <c r="N35" s="4">
        <v>7382</v>
      </c>
      <c r="O35" s="6">
        <f t="shared" si="8"/>
        <v>20250</v>
      </c>
      <c r="P35" s="6">
        <v>9373</v>
      </c>
      <c r="Q35" s="6">
        <v>10877</v>
      </c>
      <c r="R35" s="6">
        <v>9070</v>
      </c>
      <c r="S35" s="6">
        <v>558</v>
      </c>
      <c r="T35" s="6">
        <v>860</v>
      </c>
      <c r="V35" s="16" t="s">
        <v>50</v>
      </c>
      <c r="W35" s="35"/>
      <c r="X35" s="24">
        <v>213.98</v>
      </c>
    </row>
    <row r="36" spans="1:24" ht="15.75" customHeight="1">
      <c r="A36" s="33"/>
      <c r="B36" s="44"/>
      <c r="C36" s="41"/>
      <c r="D36" s="49"/>
      <c r="E36" s="5"/>
      <c r="F36" s="5"/>
      <c r="G36" s="33"/>
      <c r="H36" s="16"/>
      <c r="I36" s="16"/>
      <c r="J36" s="16"/>
      <c r="K36" s="16"/>
      <c r="L36" s="16"/>
      <c r="M36" s="16"/>
      <c r="N36" s="16"/>
      <c r="P36" s="8"/>
      <c r="Q36" s="8"/>
      <c r="R36" s="8"/>
      <c r="S36" s="8"/>
      <c r="T36" s="8"/>
      <c r="V36" s="44"/>
      <c r="W36" s="41"/>
      <c r="X36" s="8"/>
    </row>
    <row r="37" spans="1:24" s="46" customFormat="1" ht="48" customHeight="1" thickBot="1">
      <c r="A37" s="45"/>
      <c r="B37" s="17" t="s">
        <v>41</v>
      </c>
      <c r="C37" s="17"/>
      <c r="D37" s="30" t="s">
        <v>83</v>
      </c>
      <c r="E37" s="23" t="s">
        <v>53</v>
      </c>
      <c r="F37" s="27" t="s">
        <v>81</v>
      </c>
      <c r="G37" s="27"/>
      <c r="H37" s="170" t="s">
        <v>54</v>
      </c>
      <c r="I37" s="170"/>
      <c r="J37" s="170"/>
      <c r="K37" s="17"/>
      <c r="L37" s="178" t="s">
        <v>55</v>
      </c>
      <c r="M37" s="178"/>
      <c r="N37" s="179"/>
      <c r="O37" s="27"/>
      <c r="P37" s="163" t="s">
        <v>56</v>
      </c>
      <c r="Q37" s="163"/>
      <c r="R37" s="163"/>
      <c r="S37" s="163"/>
      <c r="T37" s="17"/>
      <c r="V37" s="17" t="s">
        <v>41</v>
      </c>
      <c r="W37" s="17"/>
      <c r="X37" s="22" t="s">
        <v>57</v>
      </c>
    </row>
    <row r="38" spans="2:22" ht="16.5" customHeight="1">
      <c r="B38" s="6" t="s">
        <v>64</v>
      </c>
      <c r="V38" s="6" t="s">
        <v>76</v>
      </c>
    </row>
    <row r="39" spans="2:22" ht="16.5" customHeight="1">
      <c r="B39" s="6" t="s">
        <v>82</v>
      </c>
      <c r="V39" s="6" t="s">
        <v>77</v>
      </c>
    </row>
    <row r="40" ht="16.5" customHeight="1">
      <c r="B40" s="6" t="s">
        <v>77</v>
      </c>
    </row>
    <row r="41" ht="16.5" customHeight="1"/>
    <row r="42" ht="16.5" customHeight="1"/>
    <row r="43" ht="16.5" customHeight="1"/>
    <row r="44" ht="16.5" customHeight="1"/>
    <row r="47" spans="2:22" ht="27" customHeight="1">
      <c r="B47" s="47"/>
      <c r="V47" s="47"/>
    </row>
  </sheetData>
  <mergeCells count="29">
    <mergeCell ref="D7:E7"/>
    <mergeCell ref="D3:F3"/>
    <mergeCell ref="D4:D5"/>
    <mergeCell ref="G4:I4"/>
    <mergeCell ref="G6:K6"/>
    <mergeCell ref="G7:I7"/>
    <mergeCell ref="D6:E6"/>
    <mergeCell ref="B3:B5"/>
    <mergeCell ref="J4:J5"/>
    <mergeCell ref="K4:K5"/>
    <mergeCell ref="E4:E5"/>
    <mergeCell ref="H37:J37"/>
    <mergeCell ref="O3:T3"/>
    <mergeCell ref="R4:R5"/>
    <mergeCell ref="L4:N4"/>
    <mergeCell ref="G3:K3"/>
    <mergeCell ref="S4:T4"/>
    <mergeCell ref="L3:N3"/>
    <mergeCell ref="O4:Q4"/>
    <mergeCell ref="L7:N7"/>
    <mergeCell ref="V3:V5"/>
    <mergeCell ref="L37:N37"/>
    <mergeCell ref="L6:N6"/>
    <mergeCell ref="X4:X5"/>
    <mergeCell ref="P37:S37"/>
    <mergeCell ref="O6:R6"/>
    <mergeCell ref="S7:T7"/>
    <mergeCell ref="O7:Q7"/>
    <mergeCell ref="S6:T6"/>
  </mergeCells>
  <printOptions/>
  <pageMargins left="0.35433070866141736" right="0.5905511811023623" top="0.4330708661417323" bottom="0" header="0.1968503937007874" footer="0.5118110236220472"/>
  <pageSetup horizontalDpi="600" verticalDpi="600" orientation="portrait" pageOrder="overThenDown" paperSize="9" scale="69" r:id="rId1"/>
  <ignoredErrors>
    <ignoredError sqref="D24 D31 O35 D9 G11:G23 G28:G34 D27 O28:O30 O11:O23 O25:O26" formulaRange="1"/>
    <ignoredError sqref="O31:O34 G24:G27 O27 O24" formula="1" formulaRange="1"/>
    <ignoredError sqref="K27:K34 K10 K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="85" zoomScaleNormal="85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1.625" style="6" customWidth="1"/>
    <col min="2" max="2" width="19.75390625" style="6" customWidth="1"/>
    <col min="3" max="3" width="0.875" style="6" customWidth="1"/>
    <col min="4" max="20" width="16.75390625" style="6" customWidth="1"/>
    <col min="21" max="21" width="4.00390625" style="6" customWidth="1"/>
    <col min="22" max="24" width="8.00390625" style="6" customWidth="1"/>
    <col min="25" max="16384" width="8.625" style="6" customWidth="1"/>
  </cols>
  <sheetData>
    <row r="1" spans="1:17" ht="24">
      <c r="A1" s="57"/>
      <c r="F1" s="29"/>
      <c r="G1" s="29" t="s">
        <v>116</v>
      </c>
      <c r="L1" s="29" t="s">
        <v>117</v>
      </c>
      <c r="Q1" s="58"/>
    </row>
    <row r="2" spans="1:24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  <c r="P2" s="13"/>
      <c r="Q2" s="13"/>
      <c r="R2" s="13"/>
      <c r="S2" s="13"/>
      <c r="T2" s="13"/>
      <c r="U2" s="10"/>
      <c r="V2" s="10"/>
      <c r="W2" s="10"/>
      <c r="X2" s="10"/>
    </row>
    <row r="3" spans="1:24" ht="16.5" customHeight="1">
      <c r="A3" s="10"/>
      <c r="B3" s="180" t="s">
        <v>118</v>
      </c>
      <c r="C3" s="35"/>
      <c r="D3" s="199" t="s">
        <v>119</v>
      </c>
      <c r="E3" s="182"/>
      <c r="F3" s="182"/>
      <c r="G3" s="182"/>
      <c r="H3" s="182"/>
      <c r="I3" s="183"/>
      <c r="J3" s="206" t="s">
        <v>120</v>
      </c>
      <c r="K3" s="202"/>
      <c r="L3" s="202" t="s">
        <v>120</v>
      </c>
      <c r="M3" s="203"/>
      <c r="N3" s="206" t="s">
        <v>85</v>
      </c>
      <c r="O3" s="207"/>
      <c r="P3" s="199" t="s">
        <v>86</v>
      </c>
      <c r="Q3" s="182"/>
      <c r="R3" s="182"/>
      <c r="S3" s="182"/>
      <c r="T3" s="182"/>
      <c r="U3" s="10"/>
      <c r="V3" s="10"/>
      <c r="W3" s="10"/>
      <c r="X3" s="10"/>
    </row>
    <row r="4" spans="1:24" ht="16.5" customHeight="1">
      <c r="A4" s="59"/>
      <c r="B4" s="197"/>
      <c r="C4" s="35"/>
      <c r="D4" s="200" t="s">
        <v>87</v>
      </c>
      <c r="E4" s="201"/>
      <c r="F4" s="200" t="s">
        <v>88</v>
      </c>
      <c r="G4" s="201"/>
      <c r="H4" s="65" t="s">
        <v>121</v>
      </c>
      <c r="I4" s="65" t="s">
        <v>122</v>
      </c>
      <c r="J4" s="174" t="s">
        <v>89</v>
      </c>
      <c r="K4" s="208" t="s">
        <v>123</v>
      </c>
      <c r="L4" s="204" t="s">
        <v>124</v>
      </c>
      <c r="M4" s="65" t="s">
        <v>125</v>
      </c>
      <c r="N4" s="204" t="s">
        <v>126</v>
      </c>
      <c r="O4" s="65" t="s">
        <v>90</v>
      </c>
      <c r="P4" s="65" t="s">
        <v>91</v>
      </c>
      <c r="Q4" s="65" t="s">
        <v>92</v>
      </c>
      <c r="R4" s="181" t="s">
        <v>93</v>
      </c>
      <c r="S4" s="67"/>
      <c r="T4" s="67"/>
      <c r="U4" s="10"/>
      <c r="V4" s="10"/>
      <c r="W4" s="10"/>
      <c r="X4" s="10"/>
    </row>
    <row r="5" spans="1:24" ht="36" customHeight="1" thickBot="1">
      <c r="A5" s="13"/>
      <c r="B5" s="198"/>
      <c r="C5" s="38"/>
      <c r="D5" s="14" t="s">
        <v>94</v>
      </c>
      <c r="E5" s="54" t="s">
        <v>95</v>
      </c>
      <c r="F5" s="14" t="s">
        <v>94</v>
      </c>
      <c r="G5" s="54" t="s">
        <v>95</v>
      </c>
      <c r="H5" s="66"/>
      <c r="I5" s="66"/>
      <c r="J5" s="66"/>
      <c r="K5" s="209"/>
      <c r="L5" s="205"/>
      <c r="M5" s="66"/>
      <c r="N5" s="205"/>
      <c r="O5" s="66"/>
      <c r="P5" s="66"/>
      <c r="Q5" s="66"/>
      <c r="R5" s="14" t="s">
        <v>96</v>
      </c>
      <c r="S5" s="37" t="s">
        <v>97</v>
      </c>
      <c r="T5" s="15" t="s">
        <v>98</v>
      </c>
      <c r="U5" s="10"/>
      <c r="V5" s="10"/>
      <c r="W5" s="10"/>
      <c r="X5" s="10"/>
    </row>
    <row r="6" spans="1:24" s="70" customFormat="1" ht="25.5" customHeight="1" thickBot="1">
      <c r="A6" s="62"/>
      <c r="B6" s="63" t="s">
        <v>10</v>
      </c>
      <c r="C6" s="64"/>
      <c r="D6" s="190" t="s">
        <v>99</v>
      </c>
      <c r="E6" s="195"/>
      <c r="F6" s="195"/>
      <c r="G6" s="195"/>
      <c r="H6" s="195"/>
      <c r="I6" s="196"/>
      <c r="J6" s="190" t="s">
        <v>100</v>
      </c>
      <c r="K6" s="195"/>
      <c r="L6" s="195" t="s">
        <v>100</v>
      </c>
      <c r="M6" s="195"/>
      <c r="N6" s="190" t="s">
        <v>127</v>
      </c>
      <c r="O6" s="196"/>
      <c r="P6" s="190" t="s">
        <v>128</v>
      </c>
      <c r="Q6" s="195"/>
      <c r="R6" s="195"/>
      <c r="S6" s="195"/>
      <c r="T6" s="195"/>
      <c r="U6" s="69"/>
      <c r="V6" s="69"/>
      <c r="W6" s="69"/>
      <c r="X6" s="69"/>
    </row>
    <row r="7" spans="1:24" ht="25.5" customHeight="1">
      <c r="A7" s="71"/>
      <c r="B7" s="72" t="s">
        <v>129</v>
      </c>
      <c r="C7" s="41"/>
      <c r="D7" s="55" t="s">
        <v>12</v>
      </c>
      <c r="E7" s="73" t="s">
        <v>130</v>
      </c>
      <c r="F7" s="55" t="s">
        <v>12</v>
      </c>
      <c r="G7" s="73" t="s">
        <v>130</v>
      </c>
      <c r="H7" s="165" t="s">
        <v>102</v>
      </c>
      <c r="I7" s="188"/>
      <c r="J7" s="167" t="s">
        <v>12</v>
      </c>
      <c r="K7" s="168"/>
      <c r="L7" s="168" t="s">
        <v>12</v>
      </c>
      <c r="M7" s="169"/>
      <c r="N7" s="56" t="s">
        <v>103</v>
      </c>
      <c r="O7" s="55" t="s">
        <v>12</v>
      </c>
      <c r="P7" s="74" t="s">
        <v>104</v>
      </c>
      <c r="Q7" s="3" t="s">
        <v>105</v>
      </c>
      <c r="R7" s="75" t="s">
        <v>104</v>
      </c>
      <c r="S7" s="76" t="s">
        <v>105</v>
      </c>
      <c r="T7" s="55" t="s">
        <v>106</v>
      </c>
      <c r="U7" s="10"/>
      <c r="V7" s="10"/>
      <c r="W7" s="10"/>
      <c r="X7" s="10"/>
    </row>
    <row r="8" spans="2:24" ht="37.5" customHeight="1">
      <c r="B8" s="42" t="s">
        <v>14</v>
      </c>
      <c r="C8" s="35"/>
      <c r="D8" s="77">
        <f>SUM(D9:D10)</f>
        <v>11723</v>
      </c>
      <c r="E8" s="78">
        <v>8.4</v>
      </c>
      <c r="F8" s="79">
        <f>SUM(F9:F10)</f>
        <v>16784</v>
      </c>
      <c r="G8" s="78">
        <v>12</v>
      </c>
      <c r="H8" s="10">
        <f aca="true" t="shared" si="0" ref="H8:O8">SUM(H9:H10)</f>
        <v>6335</v>
      </c>
      <c r="I8" s="10">
        <f t="shared" si="0"/>
        <v>2450</v>
      </c>
      <c r="J8" s="10">
        <f t="shared" si="0"/>
        <v>650972</v>
      </c>
      <c r="K8" s="10">
        <f t="shared" si="0"/>
        <v>51695</v>
      </c>
      <c r="L8" s="10">
        <f t="shared" si="0"/>
        <v>127183</v>
      </c>
      <c r="M8" s="10">
        <f t="shared" si="0"/>
        <v>450757</v>
      </c>
      <c r="N8" s="10">
        <f t="shared" si="0"/>
        <v>63275</v>
      </c>
      <c r="O8" s="10">
        <f t="shared" si="0"/>
        <v>551755</v>
      </c>
      <c r="P8" s="10">
        <v>38745</v>
      </c>
      <c r="Q8" s="43" t="s">
        <v>131</v>
      </c>
      <c r="R8" s="10">
        <v>24887</v>
      </c>
      <c r="S8" s="10">
        <v>40936</v>
      </c>
      <c r="T8" s="10">
        <v>3100999</v>
      </c>
      <c r="U8" s="10"/>
      <c r="W8" s="10"/>
      <c r="X8" s="10"/>
    </row>
    <row r="9" spans="2:20" ht="37.5" customHeight="1">
      <c r="B9" s="42" t="s">
        <v>15</v>
      </c>
      <c r="C9" s="35"/>
      <c r="D9" s="80">
        <f>SUM(D11:D23)</f>
        <v>10337</v>
      </c>
      <c r="E9" s="81">
        <v>8.2</v>
      </c>
      <c r="F9" s="10">
        <f>SUM(F11:F23)</f>
        <v>15266</v>
      </c>
      <c r="G9" s="81">
        <v>12.1</v>
      </c>
      <c r="H9" s="10">
        <f aca="true" t="shared" si="1" ref="H9:O9">SUM(H11:H23)</f>
        <v>5668</v>
      </c>
      <c r="I9" s="10">
        <f t="shared" si="1"/>
        <v>2225</v>
      </c>
      <c r="J9" s="10">
        <f t="shared" si="1"/>
        <v>581356</v>
      </c>
      <c r="K9" s="10">
        <f t="shared" si="1"/>
        <v>47337</v>
      </c>
      <c r="L9" s="10">
        <f t="shared" si="1"/>
        <v>111031</v>
      </c>
      <c r="M9" s="10">
        <f t="shared" si="1"/>
        <v>402929</v>
      </c>
      <c r="N9" s="10">
        <f t="shared" si="1"/>
        <v>56840</v>
      </c>
      <c r="O9" s="10">
        <f t="shared" si="1"/>
        <v>500902</v>
      </c>
      <c r="P9" s="10">
        <v>34342</v>
      </c>
      <c r="Q9" s="43" t="s">
        <v>131</v>
      </c>
      <c r="R9" s="10">
        <v>22028</v>
      </c>
      <c r="S9" s="10">
        <v>36638</v>
      </c>
      <c r="T9" s="10">
        <v>2764908</v>
      </c>
    </row>
    <row r="10" spans="2:20" ht="37.5" customHeight="1">
      <c r="B10" s="42" t="s">
        <v>16</v>
      </c>
      <c r="C10" s="35"/>
      <c r="D10" s="80">
        <f>SUM(D24,D27,D31,D36)</f>
        <v>1386</v>
      </c>
      <c r="E10" s="81">
        <v>9.3</v>
      </c>
      <c r="F10" s="10">
        <f>SUM(F24,F27,F31,F36)</f>
        <v>1518</v>
      </c>
      <c r="G10" s="81">
        <v>10.2</v>
      </c>
      <c r="H10" s="10">
        <f aca="true" t="shared" si="2" ref="H10:P10">SUM(H24,H27,H31,H36)</f>
        <v>667</v>
      </c>
      <c r="I10" s="10">
        <f t="shared" si="2"/>
        <v>225</v>
      </c>
      <c r="J10" s="10">
        <f t="shared" si="2"/>
        <v>69616</v>
      </c>
      <c r="K10" s="10">
        <f t="shared" si="2"/>
        <v>4358</v>
      </c>
      <c r="L10" s="10">
        <f t="shared" si="2"/>
        <v>16152</v>
      </c>
      <c r="M10" s="10">
        <f t="shared" si="2"/>
        <v>47828</v>
      </c>
      <c r="N10" s="10">
        <f t="shared" si="2"/>
        <v>6435</v>
      </c>
      <c r="O10" s="10">
        <f t="shared" si="2"/>
        <v>50853</v>
      </c>
      <c r="P10" s="10">
        <f t="shared" si="2"/>
        <v>4403</v>
      </c>
      <c r="Q10" s="43" t="s">
        <v>131</v>
      </c>
      <c r="R10" s="10">
        <f>SUM(R24,R27,R31,R36)</f>
        <v>2859</v>
      </c>
      <c r="S10" s="10">
        <f>SUM(S24,S27,S31,S36)</f>
        <v>4298</v>
      </c>
      <c r="T10" s="10">
        <f>SUM(T24,T27,T31,T36)</f>
        <v>336091</v>
      </c>
    </row>
    <row r="11" spans="2:20" ht="37.5" customHeight="1">
      <c r="B11" s="42" t="s">
        <v>17</v>
      </c>
      <c r="C11" s="35"/>
      <c r="D11" s="80">
        <v>3308</v>
      </c>
      <c r="E11" s="81">
        <v>7.5</v>
      </c>
      <c r="F11" s="10">
        <v>4875</v>
      </c>
      <c r="G11" s="81">
        <v>11.1</v>
      </c>
      <c r="H11" s="6">
        <v>1988</v>
      </c>
      <c r="I11" s="4">
        <v>733</v>
      </c>
      <c r="J11" s="6">
        <v>199972</v>
      </c>
      <c r="K11" s="6">
        <v>4060</v>
      </c>
      <c r="L11" s="6">
        <v>35833</v>
      </c>
      <c r="M11" s="6">
        <v>149230</v>
      </c>
      <c r="N11" s="6">
        <v>19358</v>
      </c>
      <c r="O11" s="6">
        <v>201971</v>
      </c>
      <c r="P11" s="6">
        <v>3374</v>
      </c>
      <c r="Q11" s="43" t="s">
        <v>131</v>
      </c>
      <c r="R11" s="6">
        <v>1481</v>
      </c>
      <c r="S11" s="6">
        <v>2543</v>
      </c>
      <c r="T11" s="6">
        <v>106388</v>
      </c>
    </row>
    <row r="12" spans="2:20" ht="24" customHeight="1">
      <c r="B12" s="42" t="s">
        <v>18</v>
      </c>
      <c r="C12" s="35"/>
      <c r="D12" s="80">
        <v>2347</v>
      </c>
      <c r="E12" s="81">
        <v>9.1</v>
      </c>
      <c r="F12" s="10">
        <v>3069</v>
      </c>
      <c r="G12" s="81">
        <v>11.9</v>
      </c>
      <c r="H12" s="6">
        <v>1310</v>
      </c>
      <c r="I12" s="4">
        <v>534</v>
      </c>
      <c r="J12" s="6">
        <v>116909</v>
      </c>
      <c r="K12" s="6">
        <v>5180</v>
      </c>
      <c r="L12" s="6">
        <v>22374</v>
      </c>
      <c r="M12" s="6">
        <v>86683</v>
      </c>
      <c r="N12" s="6">
        <v>11082</v>
      </c>
      <c r="O12" s="6">
        <v>97422</v>
      </c>
      <c r="P12" s="6">
        <v>3257</v>
      </c>
      <c r="Q12" s="43" t="s">
        <v>131</v>
      </c>
      <c r="R12" s="6">
        <v>2220</v>
      </c>
      <c r="S12" s="6">
        <v>3450</v>
      </c>
      <c r="T12" s="6">
        <v>269006</v>
      </c>
    </row>
    <row r="13" spans="2:20" ht="24" customHeight="1">
      <c r="B13" s="42" t="s">
        <v>19</v>
      </c>
      <c r="C13" s="35"/>
      <c r="D13" s="80">
        <v>369</v>
      </c>
      <c r="E13" s="81">
        <v>7.9</v>
      </c>
      <c r="F13" s="10">
        <v>620</v>
      </c>
      <c r="G13" s="81">
        <v>13.2</v>
      </c>
      <c r="H13" s="6">
        <v>206</v>
      </c>
      <c r="I13" s="4">
        <v>83</v>
      </c>
      <c r="J13" s="6">
        <v>21736</v>
      </c>
      <c r="K13" s="6">
        <v>3310</v>
      </c>
      <c r="L13" s="6">
        <v>4321</v>
      </c>
      <c r="M13" s="6">
        <v>13775</v>
      </c>
      <c r="N13" s="16">
        <v>2653</v>
      </c>
      <c r="O13" s="16">
        <v>19921</v>
      </c>
      <c r="P13" s="6">
        <v>1596</v>
      </c>
      <c r="Q13" s="43" t="s">
        <v>131</v>
      </c>
      <c r="R13" s="6">
        <v>1110</v>
      </c>
      <c r="S13" s="6">
        <v>2489</v>
      </c>
      <c r="T13" s="6">
        <v>140772</v>
      </c>
    </row>
    <row r="14" spans="2:20" ht="24" customHeight="1">
      <c r="B14" s="42" t="s">
        <v>20</v>
      </c>
      <c r="C14" s="35"/>
      <c r="D14" s="80">
        <v>1245</v>
      </c>
      <c r="E14" s="81">
        <v>8.9</v>
      </c>
      <c r="F14" s="10">
        <v>1370</v>
      </c>
      <c r="G14" s="81">
        <v>9.8</v>
      </c>
      <c r="H14" s="6">
        <v>617</v>
      </c>
      <c r="I14" s="4">
        <v>253</v>
      </c>
      <c r="J14" s="6">
        <v>64570</v>
      </c>
      <c r="K14" s="6">
        <v>4250</v>
      </c>
      <c r="L14" s="6">
        <v>14341</v>
      </c>
      <c r="M14" s="6">
        <v>43406</v>
      </c>
      <c r="N14" s="6">
        <v>5927</v>
      </c>
      <c r="O14" s="6">
        <v>58456</v>
      </c>
      <c r="P14" s="6">
        <v>4806</v>
      </c>
      <c r="Q14" s="43" t="s">
        <v>131</v>
      </c>
      <c r="R14" s="6">
        <v>3047</v>
      </c>
      <c r="S14" s="6">
        <v>4413</v>
      </c>
      <c r="T14" s="6">
        <v>413167</v>
      </c>
    </row>
    <row r="15" spans="2:20" ht="24" customHeight="1">
      <c r="B15" s="42" t="s">
        <v>21</v>
      </c>
      <c r="C15" s="35"/>
      <c r="D15" s="80">
        <v>973</v>
      </c>
      <c r="E15" s="81">
        <v>10.6</v>
      </c>
      <c r="F15" s="10">
        <v>859</v>
      </c>
      <c r="G15" s="81">
        <v>9.4</v>
      </c>
      <c r="H15" s="6">
        <v>492</v>
      </c>
      <c r="I15" s="4">
        <v>181</v>
      </c>
      <c r="J15" s="6">
        <v>42551</v>
      </c>
      <c r="K15" s="6">
        <v>1847</v>
      </c>
      <c r="L15" s="6">
        <v>8000</v>
      </c>
      <c r="M15" s="6">
        <v>30128</v>
      </c>
      <c r="N15" s="6">
        <v>3212</v>
      </c>
      <c r="O15" s="6">
        <v>30900</v>
      </c>
      <c r="P15" s="6">
        <v>1630</v>
      </c>
      <c r="Q15" s="43" t="s">
        <v>131</v>
      </c>
      <c r="R15" s="6">
        <v>1066</v>
      </c>
      <c r="S15" s="6">
        <v>1851</v>
      </c>
      <c r="T15" s="6">
        <v>113267</v>
      </c>
    </row>
    <row r="16" spans="2:20" ht="36.75" customHeight="1">
      <c r="B16" s="42" t="s">
        <v>22</v>
      </c>
      <c r="C16" s="35"/>
      <c r="D16" s="80">
        <v>245</v>
      </c>
      <c r="E16" s="81">
        <v>7.3</v>
      </c>
      <c r="F16" s="10">
        <v>523</v>
      </c>
      <c r="G16" s="81">
        <v>15.6</v>
      </c>
      <c r="H16" s="6">
        <v>119</v>
      </c>
      <c r="I16" s="4">
        <v>57</v>
      </c>
      <c r="J16" s="6">
        <v>15414</v>
      </c>
      <c r="K16" s="6">
        <v>3182</v>
      </c>
      <c r="L16" s="6">
        <v>2946</v>
      </c>
      <c r="M16" s="6">
        <v>9212</v>
      </c>
      <c r="N16" s="6">
        <v>1686</v>
      </c>
      <c r="O16" s="6">
        <v>10547</v>
      </c>
      <c r="P16" s="6">
        <v>2812</v>
      </c>
      <c r="Q16" s="43" t="s">
        <v>131</v>
      </c>
      <c r="R16" s="6">
        <v>1874</v>
      </c>
      <c r="S16" s="6">
        <v>2256</v>
      </c>
      <c r="T16" s="6">
        <v>201519</v>
      </c>
    </row>
    <row r="17" spans="2:20" ht="24" customHeight="1">
      <c r="B17" s="42" t="s">
        <v>23</v>
      </c>
      <c r="C17" s="35"/>
      <c r="D17" s="80">
        <v>198</v>
      </c>
      <c r="E17" s="81">
        <v>8.1</v>
      </c>
      <c r="F17" s="10">
        <v>382</v>
      </c>
      <c r="G17" s="81">
        <v>15.6</v>
      </c>
      <c r="H17" s="16">
        <v>102</v>
      </c>
      <c r="I17" s="9">
        <v>54</v>
      </c>
      <c r="J17" s="6">
        <v>11611</v>
      </c>
      <c r="K17" s="6">
        <v>1662</v>
      </c>
      <c r="L17" s="6">
        <v>3163</v>
      </c>
      <c r="M17" s="6">
        <v>6742</v>
      </c>
      <c r="N17" s="6">
        <v>1097</v>
      </c>
      <c r="O17" s="6">
        <v>8879</v>
      </c>
      <c r="P17" s="6">
        <v>1617</v>
      </c>
      <c r="Q17" s="43" t="s">
        <v>131</v>
      </c>
      <c r="R17" s="6">
        <v>1172</v>
      </c>
      <c r="S17" s="6">
        <v>1643</v>
      </c>
      <c r="T17" s="6">
        <v>151808</v>
      </c>
    </row>
    <row r="18" spans="2:20" ht="24" customHeight="1">
      <c r="B18" s="42" t="s">
        <v>42</v>
      </c>
      <c r="C18" s="35"/>
      <c r="D18" s="82">
        <v>285</v>
      </c>
      <c r="E18" s="81">
        <v>8.6</v>
      </c>
      <c r="F18" s="43">
        <v>476</v>
      </c>
      <c r="G18" s="81">
        <v>14.4</v>
      </c>
      <c r="H18" s="43">
        <v>125</v>
      </c>
      <c r="I18" s="43">
        <v>51</v>
      </c>
      <c r="J18" s="43">
        <v>15507</v>
      </c>
      <c r="K18" s="43">
        <v>3357</v>
      </c>
      <c r="L18" s="43">
        <v>1910</v>
      </c>
      <c r="M18" s="43">
        <v>10223</v>
      </c>
      <c r="N18" s="43">
        <v>2008</v>
      </c>
      <c r="O18" s="43">
        <v>9664</v>
      </c>
      <c r="P18" s="43">
        <v>1252</v>
      </c>
      <c r="Q18" s="43" t="s">
        <v>131</v>
      </c>
      <c r="R18" s="43">
        <v>648</v>
      </c>
      <c r="S18" s="43">
        <v>930</v>
      </c>
      <c r="T18" s="43">
        <v>49503</v>
      </c>
    </row>
    <row r="19" spans="2:20" ht="24" customHeight="1">
      <c r="B19" s="42" t="s">
        <v>43</v>
      </c>
      <c r="C19" s="35"/>
      <c r="D19" s="82">
        <v>214</v>
      </c>
      <c r="E19" s="81">
        <v>7.6</v>
      </c>
      <c r="F19" s="43">
        <v>474</v>
      </c>
      <c r="G19" s="81">
        <v>16.7</v>
      </c>
      <c r="H19" s="43">
        <v>116</v>
      </c>
      <c r="I19" s="43">
        <v>40</v>
      </c>
      <c r="J19" s="43">
        <v>13873</v>
      </c>
      <c r="K19" s="43">
        <v>3141</v>
      </c>
      <c r="L19" s="43">
        <v>2201</v>
      </c>
      <c r="M19" s="43">
        <v>8434</v>
      </c>
      <c r="N19" s="43">
        <v>1596</v>
      </c>
      <c r="O19" s="43">
        <v>9667</v>
      </c>
      <c r="P19" s="43">
        <v>2728</v>
      </c>
      <c r="Q19" s="43" t="s">
        <v>131</v>
      </c>
      <c r="R19" s="43">
        <v>1810</v>
      </c>
      <c r="S19" s="43">
        <v>2585</v>
      </c>
      <c r="T19" s="43">
        <v>197986</v>
      </c>
    </row>
    <row r="20" spans="2:20" ht="24" customHeight="1">
      <c r="B20" s="42" t="s">
        <v>48</v>
      </c>
      <c r="C20" s="35"/>
      <c r="D20" s="82">
        <v>242</v>
      </c>
      <c r="E20" s="81">
        <v>6.2</v>
      </c>
      <c r="F20" s="43">
        <v>671</v>
      </c>
      <c r="G20" s="81">
        <v>17.1</v>
      </c>
      <c r="H20" s="43">
        <v>141</v>
      </c>
      <c r="I20" s="43">
        <v>58</v>
      </c>
      <c r="J20" s="43">
        <v>17009</v>
      </c>
      <c r="K20" s="43">
        <v>2791</v>
      </c>
      <c r="L20" s="43">
        <v>2192</v>
      </c>
      <c r="M20" s="43">
        <v>11791</v>
      </c>
      <c r="N20" s="43">
        <v>2387</v>
      </c>
      <c r="O20" s="43">
        <v>12890</v>
      </c>
      <c r="P20" s="43">
        <v>1770</v>
      </c>
      <c r="Q20" s="43" t="s">
        <v>132</v>
      </c>
      <c r="R20" s="43">
        <v>1234</v>
      </c>
      <c r="S20" s="43">
        <v>1858</v>
      </c>
      <c r="T20" s="43">
        <v>292154</v>
      </c>
    </row>
    <row r="21" spans="2:20" ht="37.5" customHeight="1">
      <c r="B21" s="42" t="s">
        <v>49</v>
      </c>
      <c r="C21" s="35"/>
      <c r="D21" s="82">
        <v>227</v>
      </c>
      <c r="E21" s="83">
        <v>7.5</v>
      </c>
      <c r="F21" s="43">
        <v>487</v>
      </c>
      <c r="G21" s="83">
        <v>16.1</v>
      </c>
      <c r="H21" s="43">
        <v>119</v>
      </c>
      <c r="I21" s="43">
        <v>40</v>
      </c>
      <c r="J21" s="43">
        <v>14946</v>
      </c>
      <c r="K21" s="43">
        <v>2800</v>
      </c>
      <c r="L21" s="43">
        <v>4319</v>
      </c>
      <c r="M21" s="43">
        <v>7820</v>
      </c>
      <c r="N21" s="43">
        <v>1187</v>
      </c>
      <c r="O21" s="43">
        <v>10296</v>
      </c>
      <c r="P21" s="43">
        <v>1903</v>
      </c>
      <c r="Q21" s="16" t="s">
        <v>107</v>
      </c>
      <c r="R21" s="16">
        <v>1148</v>
      </c>
      <c r="S21" s="16">
        <v>2136</v>
      </c>
      <c r="T21" s="16">
        <v>124266</v>
      </c>
    </row>
    <row r="22" spans="2:20" ht="24" customHeight="1">
      <c r="B22" s="42" t="s">
        <v>51</v>
      </c>
      <c r="C22" s="35"/>
      <c r="D22" s="82">
        <v>342</v>
      </c>
      <c r="E22" s="81">
        <v>7.4</v>
      </c>
      <c r="F22" s="43">
        <v>688</v>
      </c>
      <c r="G22" s="81">
        <v>15</v>
      </c>
      <c r="H22" s="43">
        <v>184</v>
      </c>
      <c r="I22" s="43">
        <v>67</v>
      </c>
      <c r="J22" s="43">
        <v>23337</v>
      </c>
      <c r="K22" s="43">
        <v>5771</v>
      </c>
      <c r="L22" s="43">
        <v>4614</v>
      </c>
      <c r="M22" s="43">
        <v>12389</v>
      </c>
      <c r="N22" s="43">
        <v>2068</v>
      </c>
      <c r="O22" s="43">
        <v>15196</v>
      </c>
      <c r="P22" s="43">
        <v>4020</v>
      </c>
      <c r="Q22" s="16" t="s">
        <v>107</v>
      </c>
      <c r="R22" s="16">
        <v>2936</v>
      </c>
      <c r="S22" s="16">
        <v>5562</v>
      </c>
      <c r="T22" s="16">
        <v>397183</v>
      </c>
    </row>
    <row r="23" spans="2:20" ht="24" customHeight="1">
      <c r="B23" s="42" t="s">
        <v>52</v>
      </c>
      <c r="C23" s="35"/>
      <c r="D23" s="82">
        <v>342</v>
      </c>
      <c r="E23" s="81">
        <v>7</v>
      </c>
      <c r="F23" s="43">
        <v>772</v>
      </c>
      <c r="G23" s="81">
        <v>15.8</v>
      </c>
      <c r="H23" s="43">
        <v>149</v>
      </c>
      <c r="I23" s="43">
        <v>74</v>
      </c>
      <c r="J23" s="43">
        <v>23921</v>
      </c>
      <c r="K23" s="43">
        <v>5986</v>
      </c>
      <c r="L23" s="43">
        <v>4817</v>
      </c>
      <c r="M23" s="43">
        <v>13096</v>
      </c>
      <c r="N23" s="43">
        <v>2579</v>
      </c>
      <c r="O23" s="43">
        <v>15093</v>
      </c>
      <c r="P23" s="43">
        <v>3577</v>
      </c>
      <c r="Q23" s="16" t="s">
        <v>133</v>
      </c>
      <c r="R23" s="16">
        <v>2282</v>
      </c>
      <c r="S23" s="16">
        <v>4922</v>
      </c>
      <c r="T23" s="16">
        <v>307889</v>
      </c>
    </row>
    <row r="24" spans="2:20" ht="36.75" customHeight="1">
      <c r="B24" s="42" t="s">
        <v>24</v>
      </c>
      <c r="C24" s="35"/>
      <c r="D24" s="80">
        <f>SUM(D25:D26)</f>
        <v>806</v>
      </c>
      <c r="E24" s="81">
        <v>11.09</v>
      </c>
      <c r="F24" s="10">
        <f>SUM(F25:F26)</f>
        <v>527</v>
      </c>
      <c r="G24" s="81">
        <v>7.26</v>
      </c>
      <c r="H24" s="10">
        <f aca="true" t="shared" si="3" ref="H24:O24">SUM(H25:H26)</f>
        <v>369</v>
      </c>
      <c r="I24" s="10">
        <f t="shared" si="3"/>
        <v>121</v>
      </c>
      <c r="J24" s="10">
        <f t="shared" si="3"/>
        <v>34008</v>
      </c>
      <c r="K24" s="10">
        <f t="shared" si="3"/>
        <v>994</v>
      </c>
      <c r="L24" s="10">
        <f t="shared" si="3"/>
        <v>7034</v>
      </c>
      <c r="M24" s="10">
        <f t="shared" si="3"/>
        <v>24990</v>
      </c>
      <c r="N24" s="10">
        <f t="shared" si="3"/>
        <v>2483</v>
      </c>
      <c r="O24" s="10">
        <f t="shared" si="3"/>
        <v>24150</v>
      </c>
      <c r="P24" s="10">
        <v>825</v>
      </c>
      <c r="Q24" s="43" t="s">
        <v>133</v>
      </c>
      <c r="R24" s="10">
        <v>575</v>
      </c>
      <c r="S24" s="10">
        <v>1026</v>
      </c>
      <c r="T24" s="10">
        <v>66025</v>
      </c>
    </row>
    <row r="25" spans="2:20" ht="36.75" customHeight="1">
      <c r="B25" s="43" t="s">
        <v>25</v>
      </c>
      <c r="C25" s="35"/>
      <c r="D25" s="80">
        <v>453</v>
      </c>
      <c r="E25" s="81">
        <v>10.6</v>
      </c>
      <c r="F25" s="10">
        <v>297</v>
      </c>
      <c r="G25" s="81">
        <v>7</v>
      </c>
      <c r="H25" s="6">
        <v>198</v>
      </c>
      <c r="I25" s="4">
        <v>65</v>
      </c>
      <c r="J25" s="6">
        <v>19581</v>
      </c>
      <c r="K25" s="6">
        <v>653</v>
      </c>
      <c r="L25" s="6">
        <v>3851</v>
      </c>
      <c r="M25" s="6">
        <v>14754</v>
      </c>
      <c r="N25" s="6">
        <v>1102</v>
      </c>
      <c r="O25" s="6">
        <v>9193</v>
      </c>
      <c r="P25" s="6">
        <v>479</v>
      </c>
      <c r="Q25" s="43" t="s">
        <v>133</v>
      </c>
      <c r="R25" s="6">
        <v>390</v>
      </c>
      <c r="S25" s="6">
        <v>708</v>
      </c>
      <c r="T25" s="6">
        <v>50479</v>
      </c>
    </row>
    <row r="26" spans="2:20" ht="24" customHeight="1">
      <c r="B26" s="43" t="s">
        <v>26</v>
      </c>
      <c r="C26" s="35"/>
      <c r="D26" s="80">
        <v>353</v>
      </c>
      <c r="E26" s="81">
        <v>11.8</v>
      </c>
      <c r="F26" s="10">
        <v>230</v>
      </c>
      <c r="G26" s="81">
        <v>7.7</v>
      </c>
      <c r="H26" s="6">
        <v>171</v>
      </c>
      <c r="I26" s="4">
        <v>56</v>
      </c>
      <c r="J26" s="6">
        <v>14427</v>
      </c>
      <c r="K26" s="6">
        <v>341</v>
      </c>
      <c r="L26" s="6">
        <v>3183</v>
      </c>
      <c r="M26" s="6">
        <v>10236</v>
      </c>
      <c r="N26" s="6">
        <v>1381</v>
      </c>
      <c r="O26" s="6">
        <v>14957</v>
      </c>
      <c r="P26" s="6">
        <v>346</v>
      </c>
      <c r="Q26" s="43" t="s">
        <v>133</v>
      </c>
      <c r="R26" s="6">
        <v>185</v>
      </c>
      <c r="S26" s="6">
        <v>318</v>
      </c>
      <c r="T26" s="6">
        <v>15546</v>
      </c>
    </row>
    <row r="27" spans="2:20" ht="36.75" customHeight="1">
      <c r="B27" s="42" t="s">
        <v>27</v>
      </c>
      <c r="C27" s="35"/>
      <c r="D27" s="80">
        <f>SUM(D28:D30)</f>
        <v>287</v>
      </c>
      <c r="E27" s="81">
        <v>7.53</v>
      </c>
      <c r="F27" s="10">
        <f>SUM(F28:F30)</f>
        <v>490</v>
      </c>
      <c r="G27" s="81">
        <v>12.86</v>
      </c>
      <c r="H27" s="10">
        <f aca="true" t="shared" si="4" ref="H27:O27">SUM(H28:H30)</f>
        <v>166</v>
      </c>
      <c r="I27" s="10">
        <f t="shared" si="4"/>
        <v>46</v>
      </c>
      <c r="J27" s="10">
        <f t="shared" si="4"/>
        <v>19209</v>
      </c>
      <c r="K27" s="10">
        <f t="shared" si="4"/>
        <v>1594</v>
      </c>
      <c r="L27" s="10">
        <f t="shared" si="4"/>
        <v>6015</v>
      </c>
      <c r="M27" s="10">
        <f t="shared" si="4"/>
        <v>11406</v>
      </c>
      <c r="N27" s="10">
        <f t="shared" si="4"/>
        <v>1876</v>
      </c>
      <c r="O27" s="10">
        <f t="shared" si="4"/>
        <v>14322</v>
      </c>
      <c r="P27" s="10">
        <v>1971</v>
      </c>
      <c r="Q27" s="43" t="s">
        <v>133</v>
      </c>
      <c r="R27" s="10">
        <v>1359</v>
      </c>
      <c r="S27" s="10">
        <v>1932</v>
      </c>
      <c r="T27" s="10">
        <v>157956</v>
      </c>
    </row>
    <row r="28" spans="2:20" ht="36.75" customHeight="1">
      <c r="B28" s="16" t="s">
        <v>28</v>
      </c>
      <c r="C28" s="35"/>
      <c r="D28" s="80">
        <v>49</v>
      </c>
      <c r="E28" s="81">
        <v>5.7</v>
      </c>
      <c r="F28" s="10">
        <v>130</v>
      </c>
      <c r="G28" s="81">
        <v>15</v>
      </c>
      <c r="H28" s="6">
        <v>33</v>
      </c>
      <c r="I28" s="4">
        <v>10</v>
      </c>
      <c r="J28" s="6">
        <v>4443</v>
      </c>
      <c r="K28" s="6">
        <v>822</v>
      </c>
      <c r="L28" s="6">
        <v>1078</v>
      </c>
      <c r="M28" s="6">
        <v>2532</v>
      </c>
      <c r="N28" s="6">
        <v>296</v>
      </c>
      <c r="O28" s="6">
        <v>2713</v>
      </c>
      <c r="P28" s="6">
        <v>821</v>
      </c>
      <c r="Q28" s="43" t="s">
        <v>133</v>
      </c>
      <c r="R28" s="6">
        <v>574</v>
      </c>
      <c r="S28" s="6">
        <v>914</v>
      </c>
      <c r="T28" s="6">
        <v>81709</v>
      </c>
    </row>
    <row r="29" spans="2:20" ht="24" customHeight="1">
      <c r="B29" s="16" t="s">
        <v>29</v>
      </c>
      <c r="C29" s="35"/>
      <c r="D29" s="80">
        <v>107</v>
      </c>
      <c r="E29" s="81">
        <v>7.4</v>
      </c>
      <c r="F29" s="10">
        <v>189</v>
      </c>
      <c r="G29" s="81">
        <v>13.1</v>
      </c>
      <c r="H29" s="6">
        <v>56</v>
      </c>
      <c r="I29" s="4">
        <v>17</v>
      </c>
      <c r="J29" s="6">
        <v>6898</v>
      </c>
      <c r="K29" s="6">
        <v>381</v>
      </c>
      <c r="L29" s="6">
        <v>1948</v>
      </c>
      <c r="M29" s="6">
        <v>4485</v>
      </c>
      <c r="N29" s="6">
        <v>603</v>
      </c>
      <c r="O29" s="6">
        <v>4709</v>
      </c>
      <c r="P29" s="6">
        <v>414</v>
      </c>
      <c r="Q29" s="43" t="s">
        <v>133</v>
      </c>
      <c r="R29" s="6">
        <v>278</v>
      </c>
      <c r="S29" s="6">
        <v>379</v>
      </c>
      <c r="T29" s="6">
        <v>26563</v>
      </c>
    </row>
    <row r="30" spans="2:20" ht="24" customHeight="1">
      <c r="B30" s="16" t="s">
        <v>30</v>
      </c>
      <c r="C30" s="35"/>
      <c r="D30" s="80">
        <v>131</v>
      </c>
      <c r="E30" s="81">
        <v>8.7</v>
      </c>
      <c r="F30" s="10">
        <v>171</v>
      </c>
      <c r="G30" s="81">
        <v>11.4</v>
      </c>
      <c r="H30" s="6">
        <v>77</v>
      </c>
      <c r="I30" s="4">
        <v>19</v>
      </c>
      <c r="J30" s="6">
        <v>7868</v>
      </c>
      <c r="K30" s="6">
        <v>391</v>
      </c>
      <c r="L30" s="6">
        <v>2989</v>
      </c>
      <c r="M30" s="6">
        <v>4389</v>
      </c>
      <c r="N30" s="6">
        <v>977</v>
      </c>
      <c r="O30" s="6">
        <v>6900</v>
      </c>
      <c r="P30" s="6">
        <v>736</v>
      </c>
      <c r="Q30" s="43" t="s">
        <v>133</v>
      </c>
      <c r="R30" s="6">
        <v>507</v>
      </c>
      <c r="S30" s="6">
        <v>639</v>
      </c>
      <c r="T30" s="6">
        <v>49684</v>
      </c>
    </row>
    <row r="31" spans="2:20" ht="36.75" customHeight="1">
      <c r="B31" s="42" t="s">
        <v>31</v>
      </c>
      <c r="C31" s="35"/>
      <c r="D31" s="6">
        <f>SUM(D32:D35)</f>
        <v>187</v>
      </c>
      <c r="E31" s="32">
        <v>11.37</v>
      </c>
      <c r="F31" s="6">
        <f>SUM(F32:F35)</f>
        <v>168</v>
      </c>
      <c r="G31" s="32">
        <v>10.22</v>
      </c>
      <c r="H31" s="6">
        <f aca="true" t="shared" si="5" ref="H31:P31">SUM(H32:H35)</f>
        <v>80</v>
      </c>
      <c r="I31" s="6">
        <f t="shared" si="5"/>
        <v>39</v>
      </c>
      <c r="J31" s="6">
        <f t="shared" si="5"/>
        <v>7748</v>
      </c>
      <c r="K31" s="6">
        <f t="shared" si="5"/>
        <v>788</v>
      </c>
      <c r="L31" s="6">
        <f t="shared" si="5"/>
        <v>1722</v>
      </c>
      <c r="M31" s="6">
        <f t="shared" si="5"/>
        <v>5155</v>
      </c>
      <c r="N31" s="6">
        <f t="shared" si="5"/>
        <v>831</v>
      </c>
      <c r="O31" s="6">
        <f t="shared" si="5"/>
        <v>5840</v>
      </c>
      <c r="P31" s="6">
        <f t="shared" si="5"/>
        <v>1173</v>
      </c>
      <c r="Q31" s="43" t="s">
        <v>133</v>
      </c>
      <c r="R31" s="6">
        <v>866</v>
      </c>
      <c r="S31" s="6">
        <v>1259</v>
      </c>
      <c r="T31" s="6">
        <v>108773</v>
      </c>
    </row>
    <row r="32" spans="2:20" ht="36.75" customHeight="1">
      <c r="B32" s="16" t="s">
        <v>32</v>
      </c>
      <c r="C32" s="35"/>
      <c r="D32" s="43">
        <v>16</v>
      </c>
      <c r="E32" s="32">
        <v>5.8</v>
      </c>
      <c r="F32" s="6">
        <v>43</v>
      </c>
      <c r="G32" s="32">
        <v>15.6</v>
      </c>
      <c r="H32" s="16">
        <v>12</v>
      </c>
      <c r="I32" s="9">
        <v>3</v>
      </c>
      <c r="J32" s="6">
        <v>1283</v>
      </c>
      <c r="K32" s="6">
        <v>455</v>
      </c>
      <c r="L32" s="6">
        <v>121</v>
      </c>
      <c r="M32" s="6">
        <v>707</v>
      </c>
      <c r="N32" s="6">
        <v>157</v>
      </c>
      <c r="O32" s="6">
        <v>643</v>
      </c>
      <c r="P32" s="6">
        <v>325</v>
      </c>
      <c r="Q32" s="43" t="s">
        <v>133</v>
      </c>
      <c r="R32" s="6">
        <v>213</v>
      </c>
      <c r="S32" s="6">
        <v>368</v>
      </c>
      <c r="T32" s="6">
        <v>31632</v>
      </c>
    </row>
    <row r="33" spans="2:20" ht="24" customHeight="1">
      <c r="B33" s="16" t="s">
        <v>108</v>
      </c>
      <c r="C33" s="35"/>
      <c r="D33" s="43" t="s">
        <v>134</v>
      </c>
      <c r="E33" s="43" t="s">
        <v>134</v>
      </c>
      <c r="F33" s="43" t="s">
        <v>134</v>
      </c>
      <c r="G33" s="43" t="s">
        <v>134</v>
      </c>
      <c r="H33" s="43" t="s">
        <v>134</v>
      </c>
      <c r="I33" s="43" t="s">
        <v>134</v>
      </c>
      <c r="J33" s="43" t="s">
        <v>134</v>
      </c>
      <c r="K33" s="43" t="s">
        <v>134</v>
      </c>
      <c r="L33" s="43" t="s">
        <v>134</v>
      </c>
      <c r="M33" s="43" t="s">
        <v>134</v>
      </c>
      <c r="N33" s="43" t="s">
        <v>134</v>
      </c>
      <c r="O33" s="43" t="s">
        <v>134</v>
      </c>
      <c r="P33" s="6">
        <v>307</v>
      </c>
      <c r="Q33" s="43" t="s">
        <v>134</v>
      </c>
      <c r="R33" s="6">
        <v>240</v>
      </c>
      <c r="S33" s="6">
        <v>313</v>
      </c>
      <c r="T33" s="6">
        <v>29693</v>
      </c>
    </row>
    <row r="34" spans="2:20" ht="24" customHeight="1">
      <c r="B34" s="16" t="s">
        <v>109</v>
      </c>
      <c r="C34" s="35"/>
      <c r="D34" s="43" t="s">
        <v>134</v>
      </c>
      <c r="E34" s="43" t="s">
        <v>134</v>
      </c>
      <c r="F34" s="43" t="s">
        <v>134</v>
      </c>
      <c r="G34" s="43" t="s">
        <v>134</v>
      </c>
      <c r="H34" s="43" t="s">
        <v>134</v>
      </c>
      <c r="I34" s="43" t="s">
        <v>134</v>
      </c>
      <c r="J34" s="43" t="s">
        <v>134</v>
      </c>
      <c r="K34" s="43" t="s">
        <v>134</v>
      </c>
      <c r="L34" s="43" t="s">
        <v>134</v>
      </c>
      <c r="M34" s="43" t="s">
        <v>134</v>
      </c>
      <c r="N34" s="43" t="s">
        <v>134</v>
      </c>
      <c r="O34" s="43" t="s">
        <v>134</v>
      </c>
      <c r="P34" s="6">
        <v>200</v>
      </c>
      <c r="Q34" s="43" t="s">
        <v>134</v>
      </c>
      <c r="R34" s="6">
        <v>143</v>
      </c>
      <c r="S34" s="6">
        <v>194</v>
      </c>
      <c r="T34" s="6">
        <v>13045</v>
      </c>
    </row>
    <row r="35" spans="1:20" s="84" customFormat="1" ht="24" customHeight="1">
      <c r="A35" s="6"/>
      <c r="B35" s="16" t="s">
        <v>33</v>
      </c>
      <c r="C35" s="35"/>
      <c r="D35" s="6">
        <v>171</v>
      </c>
      <c r="E35" s="32">
        <v>12.5</v>
      </c>
      <c r="F35" s="6">
        <v>125</v>
      </c>
      <c r="G35" s="32">
        <v>9.1</v>
      </c>
      <c r="H35" s="43">
        <v>68</v>
      </c>
      <c r="I35" s="9">
        <v>36</v>
      </c>
      <c r="J35" s="6">
        <v>6465</v>
      </c>
      <c r="K35" s="6">
        <v>333</v>
      </c>
      <c r="L35" s="6">
        <v>1601</v>
      </c>
      <c r="M35" s="6">
        <v>4448</v>
      </c>
      <c r="N35" s="6">
        <v>674</v>
      </c>
      <c r="O35" s="6">
        <v>5197</v>
      </c>
      <c r="P35" s="6">
        <v>341</v>
      </c>
      <c r="Q35" s="43" t="s">
        <v>134</v>
      </c>
      <c r="R35" s="6">
        <v>270</v>
      </c>
      <c r="S35" s="6">
        <v>384</v>
      </c>
      <c r="T35" s="6">
        <v>34403</v>
      </c>
    </row>
    <row r="36" spans="1:20" ht="36.75" customHeight="1">
      <c r="A36" s="10"/>
      <c r="B36" s="42" t="s">
        <v>34</v>
      </c>
      <c r="C36" s="10"/>
      <c r="D36" s="85">
        <f>SUM(D37)</f>
        <v>106</v>
      </c>
      <c r="E36" s="86">
        <v>5</v>
      </c>
      <c r="F36" s="9">
        <f>F37</f>
        <v>333</v>
      </c>
      <c r="G36" s="86">
        <v>15.74</v>
      </c>
      <c r="H36" s="9">
        <f aca="true" t="shared" si="6" ref="H36:P36">H37</f>
        <v>52</v>
      </c>
      <c r="I36" s="9">
        <f t="shared" si="6"/>
        <v>19</v>
      </c>
      <c r="J36" s="9">
        <f t="shared" si="6"/>
        <v>8651</v>
      </c>
      <c r="K36" s="9">
        <f t="shared" si="6"/>
        <v>982</v>
      </c>
      <c r="L36" s="9">
        <f t="shared" si="6"/>
        <v>1381</v>
      </c>
      <c r="M36" s="9">
        <f t="shared" si="6"/>
        <v>6277</v>
      </c>
      <c r="N36" s="9">
        <f t="shared" si="6"/>
        <v>1245</v>
      </c>
      <c r="O36" s="9">
        <f t="shared" si="6"/>
        <v>6541</v>
      </c>
      <c r="P36" s="9">
        <f t="shared" si="6"/>
        <v>434</v>
      </c>
      <c r="Q36" s="43" t="s">
        <v>134</v>
      </c>
      <c r="R36" s="9">
        <f>R37</f>
        <v>59</v>
      </c>
      <c r="S36" s="9">
        <f>S37</f>
        <v>81</v>
      </c>
      <c r="T36" s="9">
        <f>T37</f>
        <v>3337</v>
      </c>
    </row>
    <row r="37" spans="1:20" ht="36.75" customHeight="1">
      <c r="A37" s="57"/>
      <c r="B37" s="16" t="s">
        <v>50</v>
      </c>
      <c r="C37" s="35"/>
      <c r="D37" s="16">
        <v>106</v>
      </c>
      <c r="E37" s="86">
        <v>5</v>
      </c>
      <c r="F37" s="87">
        <v>333</v>
      </c>
      <c r="G37" s="86">
        <v>15.74</v>
      </c>
      <c r="H37" s="87">
        <v>52</v>
      </c>
      <c r="I37" s="87">
        <v>19</v>
      </c>
      <c r="J37" s="9">
        <v>8651</v>
      </c>
      <c r="K37" s="9">
        <v>982</v>
      </c>
      <c r="L37" s="9">
        <v>1381</v>
      </c>
      <c r="M37" s="9">
        <v>6277</v>
      </c>
      <c r="N37" s="9">
        <v>1245</v>
      </c>
      <c r="O37" s="9">
        <v>6541</v>
      </c>
      <c r="P37" s="16">
        <v>434</v>
      </c>
      <c r="Q37" s="43" t="s">
        <v>132</v>
      </c>
      <c r="R37" s="16">
        <v>59</v>
      </c>
      <c r="S37" s="16">
        <v>81</v>
      </c>
      <c r="T37" s="16">
        <v>3337</v>
      </c>
    </row>
    <row r="38" spans="1:25" ht="9" customHeight="1">
      <c r="A38" s="59"/>
      <c r="B38" s="16"/>
      <c r="C38" s="35"/>
      <c r="D38" s="16"/>
      <c r="E38" s="86"/>
      <c r="F38" s="87"/>
      <c r="G38" s="86"/>
      <c r="H38" s="87"/>
      <c r="I38" s="87"/>
      <c r="J38" s="9"/>
      <c r="K38" s="9"/>
      <c r="L38" s="9"/>
      <c r="M38" s="9"/>
      <c r="N38" s="9"/>
      <c r="O38" s="9"/>
      <c r="P38" s="16"/>
      <c r="Q38" s="43"/>
      <c r="R38" s="16"/>
      <c r="S38" s="16"/>
      <c r="T38" s="16"/>
      <c r="U38" s="10"/>
      <c r="W38" s="10"/>
      <c r="X38" s="10"/>
      <c r="Y38" s="10"/>
    </row>
    <row r="39" spans="1:25" s="92" customFormat="1" ht="51.75" customHeight="1" thickBot="1">
      <c r="A39" s="88"/>
      <c r="B39" s="17" t="s">
        <v>41</v>
      </c>
      <c r="C39" s="17"/>
      <c r="D39" s="15"/>
      <c r="E39" s="194" t="s">
        <v>110</v>
      </c>
      <c r="F39" s="194"/>
      <c r="G39" s="194"/>
      <c r="H39" s="194"/>
      <c r="I39" s="30"/>
      <c r="J39" s="192" t="s">
        <v>111</v>
      </c>
      <c r="K39" s="193"/>
      <c r="L39" s="193" t="s">
        <v>111</v>
      </c>
      <c r="M39" s="193"/>
      <c r="N39" s="192" t="s">
        <v>112</v>
      </c>
      <c r="O39" s="210"/>
      <c r="P39" s="192" t="s">
        <v>113</v>
      </c>
      <c r="Q39" s="193"/>
      <c r="R39" s="193"/>
      <c r="S39" s="193"/>
      <c r="T39" s="193"/>
      <c r="U39" s="91"/>
      <c r="W39" s="91"/>
      <c r="X39" s="91"/>
      <c r="Y39" s="91"/>
    </row>
    <row r="40" spans="1:2" ht="16.5" customHeight="1">
      <c r="A40" s="57"/>
      <c r="B40" s="6" t="s">
        <v>135</v>
      </c>
    </row>
    <row r="41" spans="1:2" ht="16.5" customHeight="1">
      <c r="A41" s="57"/>
      <c r="B41" s="6" t="s">
        <v>114</v>
      </c>
    </row>
    <row r="42" ht="16.5" customHeight="1"/>
    <row r="43" spans="4:20" ht="16.5" customHeight="1">
      <c r="D43" s="6" t="e">
        <f>SUM(D11:D23,D25:D26,D28:D30,#REF!,#REF!,#REF!,#REF!)</f>
        <v>#REF!</v>
      </c>
      <c r="F43" s="6" t="e">
        <f>SUM(F11:F23,F25:F26,F28:F30,#REF!,#REF!,#REF!,#REF!)</f>
        <v>#REF!</v>
      </c>
      <c r="H43" s="6" t="e">
        <f>SUM(H11:H23,H25:H26,H28:H30,#REF!,#REF!,#REF!,#REF!)</f>
        <v>#REF!</v>
      </c>
      <c r="I43" s="6" t="e">
        <f>SUM(I11:I23,I25:I26,I28:I30,#REF!,#REF!,#REF!,#REF!)</f>
        <v>#REF!</v>
      </c>
      <c r="J43" s="6" t="e">
        <f>SUM(J11:J23,J25:J26,J28:J30,#REF!,#REF!,#REF!,#REF!)</f>
        <v>#REF!</v>
      </c>
      <c r="K43" s="6" t="e">
        <f>SUM(K11:K23,K25:K26,K28:K30,#REF!,#REF!,#REF!,#REF!)</f>
        <v>#REF!</v>
      </c>
      <c r="L43" s="6" t="e">
        <f>SUM(L11:L23,L25:L26,L28:L30,#REF!,#REF!,#REF!,#REF!)</f>
        <v>#REF!</v>
      </c>
      <c r="M43" s="6" t="e">
        <f>SUM(M11:M23,M25:M26,M28:M30,#REF!,#REF!,#REF!,#REF!)</f>
        <v>#REF!</v>
      </c>
      <c r="P43" s="6" t="e">
        <f>SUM(P11:P23,P25:P26,P28:P30,#REF!,#REF!,#REF!,#REF!,#REF!)</f>
        <v>#REF!</v>
      </c>
      <c r="Q43" s="6" t="e">
        <f>SUM(Q11:Q23,Q25:Q26,Q28:Q30,#REF!,#REF!,#REF!,#REF!,#REF!)</f>
        <v>#REF!</v>
      </c>
      <c r="R43" s="6" t="e">
        <f>SUM(R11:R23,R25:R26,R28:R30,#REF!,#REF!,#REF!,#REF!,#REF!)</f>
        <v>#REF!</v>
      </c>
      <c r="S43" s="6" t="e">
        <f>SUM(S11:S23,S25:S26,S28:S30,#REF!,#REF!,#REF!,#REF!,#REF!)</f>
        <v>#REF!</v>
      </c>
      <c r="T43" s="6" t="e">
        <f>SUM(T11:T23,T25:T26,T28:T30,#REF!,#REF!,#REF!,#REF!,#REF!)</f>
        <v>#REF!</v>
      </c>
    </row>
    <row r="44" spans="1:25" ht="16.5" customHeight="1">
      <c r="A44" s="57"/>
      <c r="D44" s="6" t="e">
        <f>D43-D8</f>
        <v>#REF!</v>
      </c>
      <c r="F44" s="6" t="e">
        <f>F43-F8</f>
        <v>#REF!</v>
      </c>
      <c r="H44" s="6" t="e">
        <f aca="true" t="shared" si="7" ref="H44:M44">H43-H8</f>
        <v>#REF!</v>
      </c>
      <c r="I44" s="6" t="e">
        <f t="shared" si="7"/>
        <v>#REF!</v>
      </c>
      <c r="J44" s="6" t="e">
        <f t="shared" si="7"/>
        <v>#REF!</v>
      </c>
      <c r="K44" s="6" t="e">
        <f t="shared" si="7"/>
        <v>#REF!</v>
      </c>
      <c r="L44" s="6" t="e">
        <f t="shared" si="7"/>
        <v>#REF!</v>
      </c>
      <c r="M44" s="6" t="e">
        <f t="shared" si="7"/>
        <v>#REF!</v>
      </c>
      <c r="P44" s="6" t="e">
        <f>P43-P8</f>
        <v>#REF!</v>
      </c>
      <c r="Q44" s="6" t="e">
        <f>Q43-Q8</f>
        <v>#REF!</v>
      </c>
      <c r="R44" s="6" t="e">
        <f>R43-R8</f>
        <v>#REF!</v>
      </c>
      <c r="S44" s="6" t="e">
        <f>S43-S8</f>
        <v>#REF!</v>
      </c>
      <c r="T44" s="6" t="e">
        <f>T43-T8</f>
        <v>#REF!</v>
      </c>
      <c r="U44" s="10"/>
      <c r="V44" s="10" t="s">
        <v>115</v>
      </c>
      <c r="W44" s="10"/>
      <c r="X44" s="10"/>
      <c r="Y44" s="10"/>
    </row>
    <row r="46" ht="16.5" customHeight="1"/>
    <row r="47" ht="16.5" customHeight="1"/>
    <row r="48" ht="16.5" customHeight="1"/>
    <row r="50" ht="24" customHeight="1">
      <c r="B50" s="47"/>
    </row>
    <row r="52" ht="26.25" customHeight="1">
      <c r="B52" s="47"/>
    </row>
  </sheetData>
  <mergeCells count="32">
    <mergeCell ref="P6:T6"/>
    <mergeCell ref="Q4:Q5"/>
    <mergeCell ref="N39:O39"/>
    <mergeCell ref="P39:T39"/>
    <mergeCell ref="R4:T4"/>
    <mergeCell ref="N4:N5"/>
    <mergeCell ref="N6:O6"/>
    <mergeCell ref="L39:M39"/>
    <mergeCell ref="J3:K3"/>
    <mergeCell ref="M4:M5"/>
    <mergeCell ref="J4:J5"/>
    <mergeCell ref="J6:K6"/>
    <mergeCell ref="L6:M6"/>
    <mergeCell ref="K4:K5"/>
    <mergeCell ref="L7:M7"/>
    <mergeCell ref="P3:T3"/>
    <mergeCell ref="P4:P5"/>
    <mergeCell ref="L3:M3"/>
    <mergeCell ref="O4:O5"/>
    <mergeCell ref="L4:L5"/>
    <mergeCell ref="N3:O3"/>
    <mergeCell ref="D6:I6"/>
    <mergeCell ref="B3:B5"/>
    <mergeCell ref="H4:H5"/>
    <mergeCell ref="I4:I5"/>
    <mergeCell ref="D3:I3"/>
    <mergeCell ref="D4:E4"/>
    <mergeCell ref="F4:G4"/>
    <mergeCell ref="H7:I7"/>
    <mergeCell ref="J7:K7"/>
    <mergeCell ref="J39:K39"/>
    <mergeCell ref="E39:H3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="75" zoomScaleNormal="75" zoomScaleSheetLayoutView="75" workbookViewId="0" topLeftCell="A1">
      <pane xSplit="4" ySplit="8" topLeftCell="H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" sqref="I1"/>
    </sheetView>
  </sheetViews>
  <sheetFormatPr defaultColWidth="8.625" defaultRowHeight="12.75"/>
  <cols>
    <col min="1" max="1" width="1.75390625" style="6" customWidth="1"/>
    <col min="2" max="2" width="1.25" style="6" customWidth="1"/>
    <col min="3" max="3" width="17.25390625" style="6" customWidth="1"/>
    <col min="4" max="4" width="0.875" style="6" customWidth="1"/>
    <col min="5" max="5" width="10.625" style="6" customWidth="1"/>
    <col min="6" max="6" width="9.875" style="6" customWidth="1"/>
    <col min="7" max="7" width="10.00390625" style="6" customWidth="1"/>
    <col min="8" max="8" width="17.125" style="6" customWidth="1"/>
    <col min="9" max="10" width="12.75390625" style="6" customWidth="1"/>
    <col min="11" max="13" width="15.25390625" style="6" customWidth="1"/>
    <col min="14" max="16" width="15.375" style="6" customWidth="1"/>
    <col min="17" max="18" width="16.375" style="32" customWidth="1"/>
    <col min="19" max="19" width="13.25390625" style="32" customWidth="1"/>
    <col min="20" max="20" width="13.25390625" style="6" customWidth="1"/>
    <col min="21" max="21" width="18.75390625" style="6" customWidth="1"/>
    <col min="22" max="16384" width="8.625" style="6" customWidth="1"/>
  </cols>
  <sheetData>
    <row r="1" spans="3:21" ht="24">
      <c r="C1" s="29" t="s">
        <v>175</v>
      </c>
      <c r="N1" s="93" t="s">
        <v>136</v>
      </c>
      <c r="O1" s="93"/>
      <c r="P1" s="93"/>
      <c r="Q1" s="93"/>
      <c r="R1" s="93"/>
      <c r="S1" s="93"/>
      <c r="T1" s="93"/>
      <c r="U1" s="93"/>
    </row>
    <row r="2" spans="1:21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2"/>
      <c r="L2" s="13"/>
      <c r="M2" s="13"/>
      <c r="N2" s="13"/>
      <c r="O2" s="13"/>
      <c r="P2" s="13"/>
      <c r="Q2" s="94"/>
      <c r="R2" s="94"/>
      <c r="S2" s="94"/>
      <c r="T2" s="12"/>
      <c r="U2" s="13"/>
    </row>
    <row r="3" spans="2:22" ht="16.5" customHeight="1">
      <c r="B3" s="95"/>
      <c r="C3" s="180" t="s">
        <v>176</v>
      </c>
      <c r="D3" s="95"/>
      <c r="E3" s="199" t="s">
        <v>137</v>
      </c>
      <c r="F3" s="182"/>
      <c r="G3" s="183"/>
      <c r="H3" s="96"/>
      <c r="I3" s="97"/>
      <c r="J3" s="98"/>
      <c r="K3" s="199" t="s">
        <v>138</v>
      </c>
      <c r="L3" s="257"/>
      <c r="M3" s="257"/>
      <c r="N3" s="258" t="s">
        <v>138</v>
      </c>
      <c r="O3" s="259"/>
      <c r="P3" s="259"/>
      <c r="Q3" s="246" t="s">
        <v>139</v>
      </c>
      <c r="R3" s="247"/>
      <c r="S3" s="254" t="s">
        <v>140</v>
      </c>
      <c r="T3" s="223" t="s">
        <v>141</v>
      </c>
      <c r="U3" s="223" t="s">
        <v>142</v>
      </c>
      <c r="V3" s="10"/>
    </row>
    <row r="4" spans="2:22" ht="13.5" customHeight="1">
      <c r="B4" s="10"/>
      <c r="C4" s="176"/>
      <c r="D4" s="10"/>
      <c r="E4" s="234" t="s">
        <v>143</v>
      </c>
      <c r="F4" s="65" t="s">
        <v>144</v>
      </c>
      <c r="G4" s="208" t="s">
        <v>145</v>
      </c>
      <c r="H4" s="99" t="s">
        <v>177</v>
      </c>
      <c r="I4" s="100" t="s">
        <v>147</v>
      </c>
      <c r="J4" s="101"/>
      <c r="K4" s="65" t="s">
        <v>148</v>
      </c>
      <c r="L4" s="65" t="s">
        <v>90</v>
      </c>
      <c r="M4" s="184" t="s">
        <v>178</v>
      </c>
      <c r="N4" s="176" t="s">
        <v>148</v>
      </c>
      <c r="O4" s="232" t="s">
        <v>90</v>
      </c>
      <c r="P4" s="233" t="s">
        <v>178</v>
      </c>
      <c r="Q4" s="248"/>
      <c r="R4" s="249"/>
      <c r="S4" s="255"/>
      <c r="T4" s="252"/>
      <c r="U4" s="224"/>
      <c r="V4" s="10"/>
    </row>
    <row r="5" spans="2:22" ht="15.75" customHeight="1">
      <c r="B5" s="10"/>
      <c r="C5" s="176"/>
      <c r="D5" s="10"/>
      <c r="E5" s="235"/>
      <c r="F5" s="232"/>
      <c r="G5" s="232"/>
      <c r="H5" s="241" t="s">
        <v>149</v>
      </c>
      <c r="I5" s="237" t="s">
        <v>179</v>
      </c>
      <c r="J5" s="238"/>
      <c r="K5" s="226"/>
      <c r="L5" s="226"/>
      <c r="M5" s="228"/>
      <c r="N5" s="230"/>
      <c r="O5" s="226"/>
      <c r="P5" s="228"/>
      <c r="Q5" s="248"/>
      <c r="R5" s="249"/>
      <c r="S5" s="255"/>
      <c r="T5" s="252"/>
      <c r="U5" s="224"/>
      <c r="V5" s="10"/>
    </row>
    <row r="6" spans="1:22" ht="31.5" customHeight="1" thickBot="1">
      <c r="A6" s="13"/>
      <c r="B6" s="13"/>
      <c r="C6" s="177"/>
      <c r="D6" s="13"/>
      <c r="E6" s="236"/>
      <c r="F6" s="66"/>
      <c r="G6" s="66"/>
      <c r="H6" s="242"/>
      <c r="I6" s="239"/>
      <c r="J6" s="240"/>
      <c r="K6" s="227"/>
      <c r="L6" s="227"/>
      <c r="M6" s="229"/>
      <c r="N6" s="231"/>
      <c r="O6" s="227"/>
      <c r="P6" s="229"/>
      <c r="Q6" s="250"/>
      <c r="R6" s="251"/>
      <c r="S6" s="256"/>
      <c r="T6" s="253"/>
      <c r="U6" s="225"/>
      <c r="V6" s="10"/>
    </row>
    <row r="7" spans="1:22" ht="17.25" customHeight="1" thickBot="1">
      <c r="A7" s="102"/>
      <c r="B7" s="13"/>
      <c r="C7" s="37" t="s">
        <v>10</v>
      </c>
      <c r="D7" s="38"/>
      <c r="E7" s="260" t="s">
        <v>150</v>
      </c>
      <c r="F7" s="172"/>
      <c r="G7" s="173"/>
      <c r="H7" s="104" t="s">
        <v>151</v>
      </c>
      <c r="I7" s="105" t="s">
        <v>152</v>
      </c>
      <c r="J7" s="105" t="s">
        <v>153</v>
      </c>
      <c r="K7" s="164" t="s">
        <v>154</v>
      </c>
      <c r="L7" s="220"/>
      <c r="M7" s="106" t="s">
        <v>180</v>
      </c>
      <c r="N7" s="172" t="s">
        <v>155</v>
      </c>
      <c r="O7" s="172"/>
      <c r="P7" s="106" t="s">
        <v>156</v>
      </c>
      <c r="Q7" s="107" t="s">
        <v>157</v>
      </c>
      <c r="R7" s="107" t="s">
        <v>158</v>
      </c>
      <c r="S7" s="212" t="s">
        <v>157</v>
      </c>
      <c r="T7" s="213"/>
      <c r="U7" s="39" t="s">
        <v>159</v>
      </c>
      <c r="V7" s="10"/>
    </row>
    <row r="8" spans="2:21" ht="17.25" customHeight="1">
      <c r="B8" s="33"/>
      <c r="C8" s="40" t="s">
        <v>181</v>
      </c>
      <c r="D8" s="33"/>
      <c r="E8" s="167" t="s">
        <v>160</v>
      </c>
      <c r="F8" s="168"/>
      <c r="G8" s="169"/>
      <c r="H8" s="26" t="s">
        <v>161</v>
      </c>
      <c r="I8" s="73" t="s">
        <v>160</v>
      </c>
      <c r="J8" s="73" t="s">
        <v>160</v>
      </c>
      <c r="K8" s="55" t="s">
        <v>162</v>
      </c>
      <c r="L8" s="55" t="s">
        <v>12</v>
      </c>
      <c r="M8" s="52" t="s">
        <v>163</v>
      </c>
      <c r="N8" s="51" t="s">
        <v>162</v>
      </c>
      <c r="O8" s="73" t="s">
        <v>12</v>
      </c>
      <c r="P8" s="26" t="s">
        <v>163</v>
      </c>
      <c r="Q8" s="108" t="s">
        <v>182</v>
      </c>
      <c r="R8" s="108" t="s">
        <v>182</v>
      </c>
      <c r="S8" s="171" t="s">
        <v>164</v>
      </c>
      <c r="T8" s="214"/>
      <c r="U8" s="109" t="s">
        <v>183</v>
      </c>
    </row>
    <row r="9" spans="2:21" ht="36" customHeight="1">
      <c r="B9" s="221" t="s">
        <v>14</v>
      </c>
      <c r="C9" s="222"/>
      <c r="D9" s="35"/>
      <c r="E9" s="10">
        <v>64100</v>
      </c>
      <c r="F9" s="16">
        <v>4250</v>
      </c>
      <c r="G9" s="10">
        <v>618</v>
      </c>
      <c r="H9" s="10">
        <v>8849</v>
      </c>
      <c r="I9" s="10">
        <v>253082</v>
      </c>
      <c r="J9" s="10">
        <v>270027</v>
      </c>
      <c r="K9" s="79">
        <f>SUM(K10:K11)</f>
        <v>2044</v>
      </c>
      <c r="L9" s="79">
        <f>SUM(L10:L11)</f>
        <v>60337</v>
      </c>
      <c r="M9" s="79">
        <v>1653981</v>
      </c>
      <c r="N9" s="10">
        <v>1935</v>
      </c>
      <c r="O9" s="10">
        <v>58017</v>
      </c>
      <c r="P9" s="10">
        <v>1775006.9</v>
      </c>
      <c r="Q9" s="32">
        <v>98.5</v>
      </c>
      <c r="R9" s="32">
        <v>98.4</v>
      </c>
      <c r="S9" s="79">
        <f>SUM(S10:S11)</f>
        <v>400352</v>
      </c>
      <c r="T9" s="79">
        <f>SUM(T10:T11)</f>
        <v>37266</v>
      </c>
      <c r="U9" s="10">
        <f>SUM(U10:U11)</f>
        <v>498509</v>
      </c>
    </row>
    <row r="10" spans="2:21" ht="36" customHeight="1">
      <c r="B10" s="215" t="s">
        <v>15</v>
      </c>
      <c r="C10" s="216"/>
      <c r="D10" s="35"/>
      <c r="E10" s="16" t="s">
        <v>184</v>
      </c>
      <c r="F10" s="16" t="s">
        <v>184</v>
      </c>
      <c r="G10" s="16" t="s">
        <v>184</v>
      </c>
      <c r="H10" s="10">
        <f>SUM(H12:H24)</f>
        <v>7739</v>
      </c>
      <c r="I10" s="16" t="s">
        <v>184</v>
      </c>
      <c r="J10" s="16" t="s">
        <v>184</v>
      </c>
      <c r="K10" s="10">
        <f>SUM(K12:K24)</f>
        <v>1739</v>
      </c>
      <c r="L10" s="10">
        <f>SUM(L12:L24)</f>
        <v>51477</v>
      </c>
      <c r="M10" s="10">
        <v>1453354</v>
      </c>
      <c r="N10" s="10">
        <v>1639</v>
      </c>
      <c r="O10" s="10">
        <v>48820</v>
      </c>
      <c r="P10" s="10">
        <v>1478909</v>
      </c>
      <c r="Q10" s="32">
        <v>98.4</v>
      </c>
      <c r="R10" s="32">
        <v>98.3</v>
      </c>
      <c r="S10" s="10">
        <f>SUM(S12:S24)</f>
        <v>362323</v>
      </c>
      <c r="T10" s="10">
        <f>SUM(T12:T24)</f>
        <v>33919</v>
      </c>
      <c r="U10" s="10">
        <f>SUM(U12:U24)</f>
        <v>448706</v>
      </c>
    </row>
    <row r="11" spans="2:21" ht="36" customHeight="1">
      <c r="B11" s="215" t="s">
        <v>16</v>
      </c>
      <c r="C11" s="216"/>
      <c r="D11" s="35"/>
      <c r="E11" s="16" t="s">
        <v>184</v>
      </c>
      <c r="F11" s="16" t="s">
        <v>184</v>
      </c>
      <c r="G11" s="16" t="s">
        <v>184</v>
      </c>
      <c r="H11" s="43">
        <f>SUM(H25,H28,H32,H37)</f>
        <v>1110</v>
      </c>
      <c r="I11" s="16" t="s">
        <v>184</v>
      </c>
      <c r="J11" s="16" t="s">
        <v>184</v>
      </c>
      <c r="K11" s="43">
        <f>SUM(K25,K28,K32,K37)</f>
        <v>305</v>
      </c>
      <c r="L11" s="43">
        <f>SUM(L25,L28,L32,L37)</f>
        <v>8860</v>
      </c>
      <c r="M11" s="43">
        <v>200627</v>
      </c>
      <c r="N11" s="43">
        <v>296</v>
      </c>
      <c r="O11" s="43">
        <v>9197</v>
      </c>
      <c r="P11" s="43">
        <v>296098</v>
      </c>
      <c r="Q11" s="32">
        <v>99.5</v>
      </c>
      <c r="R11" s="32">
        <v>99.6</v>
      </c>
      <c r="S11" s="43">
        <f>SUM(S25,S28,S32,S37)</f>
        <v>38029</v>
      </c>
      <c r="T11" s="43">
        <f>SUM(T25,T28,T32,T37)</f>
        <v>3347</v>
      </c>
      <c r="U11" s="43">
        <f>SUM(U25,U28,U32,U37)</f>
        <v>49803</v>
      </c>
    </row>
    <row r="12" spans="2:21" ht="36" customHeight="1">
      <c r="B12" s="215" t="s">
        <v>17</v>
      </c>
      <c r="C12" s="216"/>
      <c r="D12" s="35"/>
      <c r="E12" s="6">
        <v>815</v>
      </c>
      <c r="F12" s="16" t="s">
        <v>184</v>
      </c>
      <c r="G12" s="16" t="s">
        <v>184</v>
      </c>
      <c r="H12" s="6">
        <v>714</v>
      </c>
      <c r="I12" s="6">
        <v>34753</v>
      </c>
      <c r="J12" s="6">
        <v>43365</v>
      </c>
      <c r="K12" s="10">
        <v>389</v>
      </c>
      <c r="L12" s="10">
        <v>16204</v>
      </c>
      <c r="M12" s="10">
        <v>539398</v>
      </c>
      <c r="N12" s="10">
        <v>354</v>
      </c>
      <c r="O12" s="10">
        <v>14107</v>
      </c>
      <c r="P12" s="10">
        <v>525920</v>
      </c>
      <c r="Q12" s="32">
        <v>98.1</v>
      </c>
      <c r="R12" s="32">
        <v>98.1</v>
      </c>
      <c r="S12" s="110">
        <v>122672</v>
      </c>
      <c r="T12" s="111">
        <v>12034</v>
      </c>
      <c r="U12" s="6">
        <v>164282</v>
      </c>
    </row>
    <row r="13" spans="2:21" ht="23.25" customHeight="1">
      <c r="B13" s="215" t="s">
        <v>18</v>
      </c>
      <c r="C13" s="216"/>
      <c r="D13" s="35"/>
      <c r="E13" s="6">
        <v>7630</v>
      </c>
      <c r="F13" s="16" t="s">
        <v>184</v>
      </c>
      <c r="G13" s="6">
        <v>12</v>
      </c>
      <c r="H13" s="6">
        <v>625</v>
      </c>
      <c r="I13" s="6">
        <v>48670</v>
      </c>
      <c r="J13" s="6">
        <v>64552</v>
      </c>
      <c r="K13" s="10">
        <v>326</v>
      </c>
      <c r="L13" s="10">
        <v>8361</v>
      </c>
      <c r="M13" s="10">
        <v>183782</v>
      </c>
      <c r="N13" s="10">
        <v>306</v>
      </c>
      <c r="O13" s="10">
        <v>7852</v>
      </c>
      <c r="P13" s="10">
        <v>198289.78</v>
      </c>
      <c r="Q13" s="32">
        <v>99.8</v>
      </c>
      <c r="R13" s="32">
        <v>99.7</v>
      </c>
      <c r="S13" s="110">
        <v>63256</v>
      </c>
      <c r="T13" s="111">
        <v>5919</v>
      </c>
      <c r="U13" s="6">
        <v>89856</v>
      </c>
    </row>
    <row r="14" spans="2:21" ht="23.25" customHeight="1">
      <c r="B14" s="215" t="s">
        <v>19</v>
      </c>
      <c r="C14" s="216"/>
      <c r="D14" s="35"/>
      <c r="E14" s="6">
        <v>1300</v>
      </c>
      <c r="F14" s="16" t="s">
        <v>184</v>
      </c>
      <c r="G14" s="16" t="s">
        <v>184</v>
      </c>
      <c r="H14" s="6">
        <v>257</v>
      </c>
      <c r="I14" s="6">
        <v>587</v>
      </c>
      <c r="J14" s="6">
        <v>575</v>
      </c>
      <c r="K14" s="10">
        <v>90</v>
      </c>
      <c r="L14" s="10">
        <v>2331</v>
      </c>
      <c r="M14" s="10">
        <v>32533</v>
      </c>
      <c r="N14" s="10">
        <v>87</v>
      </c>
      <c r="O14" s="10">
        <v>2327</v>
      </c>
      <c r="P14" s="10">
        <v>28636.42</v>
      </c>
      <c r="Q14" s="32">
        <v>99.1</v>
      </c>
      <c r="R14" s="32">
        <v>99.2</v>
      </c>
      <c r="S14" s="110">
        <v>14349</v>
      </c>
      <c r="T14" s="111">
        <v>1260</v>
      </c>
      <c r="U14" s="6">
        <v>15063</v>
      </c>
    </row>
    <row r="15" spans="2:21" ht="23.25" customHeight="1">
      <c r="B15" s="215" t="s">
        <v>20</v>
      </c>
      <c r="C15" s="216"/>
      <c r="D15" s="35"/>
      <c r="E15" s="6">
        <v>11500</v>
      </c>
      <c r="F15" s="16" t="s">
        <v>184</v>
      </c>
      <c r="G15" s="6">
        <v>360</v>
      </c>
      <c r="H15" s="16">
        <v>271</v>
      </c>
      <c r="I15" s="16">
        <v>2113</v>
      </c>
      <c r="J15" s="16">
        <v>1967</v>
      </c>
      <c r="K15" s="10">
        <v>192</v>
      </c>
      <c r="L15" s="10">
        <v>9434</v>
      </c>
      <c r="M15" s="10">
        <v>337666</v>
      </c>
      <c r="N15" s="10">
        <v>187</v>
      </c>
      <c r="O15" s="10">
        <v>9173</v>
      </c>
      <c r="P15" s="10">
        <v>36517.57</v>
      </c>
      <c r="Q15" s="32">
        <v>98.3</v>
      </c>
      <c r="R15" s="32">
        <v>98.1</v>
      </c>
      <c r="S15" s="110">
        <v>34570</v>
      </c>
      <c r="T15" s="111">
        <v>3749</v>
      </c>
      <c r="U15" s="6">
        <v>45977</v>
      </c>
    </row>
    <row r="16" spans="2:21" ht="23.25" customHeight="1">
      <c r="B16" s="215" t="s">
        <v>21</v>
      </c>
      <c r="C16" s="216"/>
      <c r="D16" s="35"/>
      <c r="E16" s="6">
        <v>2680</v>
      </c>
      <c r="F16" s="16" t="s">
        <v>184</v>
      </c>
      <c r="G16" s="6">
        <v>5</v>
      </c>
      <c r="H16" s="6">
        <v>135</v>
      </c>
      <c r="I16" s="6">
        <v>178</v>
      </c>
      <c r="J16" s="6">
        <v>148</v>
      </c>
      <c r="K16" s="10">
        <v>117</v>
      </c>
      <c r="L16" s="10">
        <v>4369</v>
      </c>
      <c r="M16" s="10">
        <v>96729</v>
      </c>
      <c r="N16" s="10">
        <v>120</v>
      </c>
      <c r="O16" s="10">
        <v>4762</v>
      </c>
      <c r="P16" s="10">
        <v>89274.68</v>
      </c>
      <c r="Q16" s="32">
        <v>98.5</v>
      </c>
      <c r="R16" s="32">
        <v>98.6</v>
      </c>
      <c r="S16" s="110">
        <v>20241</v>
      </c>
      <c r="T16" s="111">
        <v>1917</v>
      </c>
      <c r="U16" s="6">
        <v>29843</v>
      </c>
    </row>
    <row r="17" spans="2:21" ht="36" customHeight="1">
      <c r="B17" s="215" t="s">
        <v>22</v>
      </c>
      <c r="C17" s="216"/>
      <c r="D17" s="35"/>
      <c r="E17" s="6">
        <v>5940</v>
      </c>
      <c r="F17" s="16" t="s">
        <v>184</v>
      </c>
      <c r="G17" s="6">
        <v>6</v>
      </c>
      <c r="H17" s="6">
        <v>786</v>
      </c>
      <c r="I17" s="6">
        <v>44248</v>
      </c>
      <c r="J17" s="6">
        <v>39212</v>
      </c>
      <c r="K17" s="10">
        <v>71</v>
      </c>
      <c r="L17" s="10">
        <v>984</v>
      </c>
      <c r="M17" s="10">
        <v>8738</v>
      </c>
      <c r="N17" s="10">
        <v>74</v>
      </c>
      <c r="O17" s="10">
        <v>948</v>
      </c>
      <c r="P17" s="10">
        <v>7472.1</v>
      </c>
      <c r="Q17" s="32">
        <v>98.7</v>
      </c>
      <c r="R17" s="32">
        <v>98.7</v>
      </c>
      <c r="S17" s="110">
        <v>13380</v>
      </c>
      <c r="T17" s="111">
        <v>1007</v>
      </c>
      <c r="U17" s="6">
        <v>12468</v>
      </c>
    </row>
    <row r="18" spans="2:21" ht="23.25" customHeight="1">
      <c r="B18" s="215" t="s">
        <v>23</v>
      </c>
      <c r="C18" s="216"/>
      <c r="D18" s="35"/>
      <c r="E18" s="6">
        <v>4070</v>
      </c>
      <c r="F18" s="16" t="s">
        <v>184</v>
      </c>
      <c r="G18" s="6">
        <v>3</v>
      </c>
      <c r="H18" s="6">
        <v>267</v>
      </c>
      <c r="I18" s="6">
        <v>4000</v>
      </c>
      <c r="J18" s="6">
        <v>5116</v>
      </c>
      <c r="K18" s="10">
        <v>39</v>
      </c>
      <c r="L18" s="10">
        <v>1812</v>
      </c>
      <c r="M18" s="10">
        <v>33797</v>
      </c>
      <c r="N18" s="10">
        <v>39</v>
      </c>
      <c r="O18" s="10">
        <v>1682</v>
      </c>
      <c r="P18" s="10">
        <v>38458.04</v>
      </c>
      <c r="Q18" s="32">
        <v>100</v>
      </c>
      <c r="R18" s="32">
        <v>99.4</v>
      </c>
      <c r="S18" s="110">
        <v>8148</v>
      </c>
      <c r="T18" s="111">
        <v>601</v>
      </c>
      <c r="U18" s="6">
        <v>8449</v>
      </c>
    </row>
    <row r="19" spans="2:21" ht="23.25" customHeight="1">
      <c r="B19" s="215" t="s">
        <v>42</v>
      </c>
      <c r="C19" s="216"/>
      <c r="D19" s="35"/>
      <c r="E19" s="43">
        <v>1230</v>
      </c>
      <c r="F19" s="16" t="s">
        <v>131</v>
      </c>
      <c r="G19" s="43">
        <v>4</v>
      </c>
      <c r="H19" s="16">
        <v>1704</v>
      </c>
      <c r="I19" s="16">
        <v>16927</v>
      </c>
      <c r="J19" s="16">
        <v>18452</v>
      </c>
      <c r="K19" s="43">
        <v>43</v>
      </c>
      <c r="L19" s="43">
        <v>361</v>
      </c>
      <c r="M19" s="43">
        <v>4061</v>
      </c>
      <c r="N19" s="43">
        <v>43</v>
      </c>
      <c r="O19" s="43">
        <v>342</v>
      </c>
      <c r="P19" s="43">
        <v>3322.3</v>
      </c>
      <c r="Q19" s="112">
        <v>99.7</v>
      </c>
      <c r="R19" s="112">
        <v>99.8</v>
      </c>
      <c r="S19" s="113">
        <v>14027</v>
      </c>
      <c r="T19" s="114">
        <v>1401</v>
      </c>
      <c r="U19" s="43">
        <v>14617</v>
      </c>
    </row>
    <row r="20" spans="2:21" ht="23.25" customHeight="1">
      <c r="B20" s="215" t="s">
        <v>43</v>
      </c>
      <c r="C20" s="216"/>
      <c r="D20" s="35"/>
      <c r="E20" s="43">
        <v>6260</v>
      </c>
      <c r="F20" s="16" t="s">
        <v>131</v>
      </c>
      <c r="G20" s="43">
        <v>86</v>
      </c>
      <c r="H20" s="16">
        <v>919</v>
      </c>
      <c r="I20" s="16">
        <v>6769</v>
      </c>
      <c r="J20" s="16">
        <v>8332</v>
      </c>
      <c r="K20" s="43">
        <v>49</v>
      </c>
      <c r="L20" s="43">
        <v>655</v>
      </c>
      <c r="M20" s="43">
        <v>7327</v>
      </c>
      <c r="N20" s="43">
        <v>46</v>
      </c>
      <c r="O20" s="43">
        <v>658</v>
      </c>
      <c r="P20" s="43">
        <v>6648.8</v>
      </c>
      <c r="Q20" s="112">
        <v>99.3</v>
      </c>
      <c r="R20" s="112">
        <v>99.4</v>
      </c>
      <c r="S20" s="113">
        <v>10244</v>
      </c>
      <c r="T20" s="114">
        <v>1087</v>
      </c>
      <c r="U20" s="43">
        <v>9262</v>
      </c>
    </row>
    <row r="21" spans="2:21" ht="36" customHeight="1">
      <c r="B21" s="215" t="s">
        <v>48</v>
      </c>
      <c r="C21" s="216"/>
      <c r="D21" s="35"/>
      <c r="E21" s="43">
        <v>2380</v>
      </c>
      <c r="F21" s="16" t="s">
        <v>185</v>
      </c>
      <c r="G21" s="43">
        <v>6</v>
      </c>
      <c r="H21" s="16">
        <v>860</v>
      </c>
      <c r="I21" s="16">
        <v>16044</v>
      </c>
      <c r="J21" s="16">
        <v>15573</v>
      </c>
      <c r="K21" s="43">
        <v>53</v>
      </c>
      <c r="L21" s="43">
        <v>632</v>
      </c>
      <c r="M21" s="43">
        <v>7095</v>
      </c>
      <c r="N21" s="43">
        <v>48</v>
      </c>
      <c r="O21" s="43">
        <v>634</v>
      </c>
      <c r="P21" s="43">
        <v>6633.5</v>
      </c>
      <c r="Q21" s="87">
        <v>98.3</v>
      </c>
      <c r="R21" s="87">
        <v>98.4</v>
      </c>
      <c r="S21" s="115">
        <v>16161</v>
      </c>
      <c r="T21" s="116">
        <v>1199</v>
      </c>
      <c r="U21" s="16">
        <v>16477</v>
      </c>
    </row>
    <row r="22" spans="2:21" ht="23.25" customHeight="1">
      <c r="B22" s="215" t="s">
        <v>49</v>
      </c>
      <c r="C22" s="216"/>
      <c r="D22" s="35"/>
      <c r="E22" s="43">
        <v>2000</v>
      </c>
      <c r="F22" s="16" t="s">
        <v>107</v>
      </c>
      <c r="G22" s="43">
        <v>1</v>
      </c>
      <c r="H22" s="16">
        <v>554</v>
      </c>
      <c r="I22" s="16">
        <v>2210</v>
      </c>
      <c r="J22" s="16">
        <v>3384</v>
      </c>
      <c r="K22" s="43">
        <v>51</v>
      </c>
      <c r="L22" s="43">
        <v>2310</v>
      </c>
      <c r="M22" s="43">
        <v>161670</v>
      </c>
      <c r="N22" s="43">
        <v>48</v>
      </c>
      <c r="O22" s="43">
        <v>2381</v>
      </c>
      <c r="P22" s="43">
        <v>171575.28</v>
      </c>
      <c r="Q22" s="86">
        <v>98.5</v>
      </c>
      <c r="R22" s="86">
        <v>98.4</v>
      </c>
      <c r="S22" s="115">
        <v>11146</v>
      </c>
      <c r="T22" s="116">
        <v>764</v>
      </c>
      <c r="U22" s="16">
        <v>11442</v>
      </c>
    </row>
    <row r="23" spans="2:21" ht="23.25" customHeight="1">
      <c r="B23" s="215" t="s">
        <v>51</v>
      </c>
      <c r="C23" s="216"/>
      <c r="D23" s="35"/>
      <c r="E23" s="43">
        <v>7100</v>
      </c>
      <c r="F23" s="16" t="s">
        <v>107</v>
      </c>
      <c r="G23" s="43">
        <v>25</v>
      </c>
      <c r="H23" s="16">
        <v>231</v>
      </c>
      <c r="I23" s="16">
        <v>5769</v>
      </c>
      <c r="J23" s="16">
        <v>5601</v>
      </c>
      <c r="K23" s="43">
        <v>80</v>
      </c>
      <c r="L23" s="43">
        <v>2046</v>
      </c>
      <c r="M23" s="43">
        <v>23767</v>
      </c>
      <c r="N23" s="43">
        <v>71</v>
      </c>
      <c r="O23" s="43">
        <v>2144</v>
      </c>
      <c r="P23" s="43">
        <v>24975.04</v>
      </c>
      <c r="Q23" s="86">
        <v>93.6</v>
      </c>
      <c r="R23" s="86">
        <v>93.8</v>
      </c>
      <c r="S23" s="115">
        <v>16797</v>
      </c>
      <c r="T23" s="116">
        <v>1565</v>
      </c>
      <c r="U23" s="16">
        <v>15554</v>
      </c>
    </row>
    <row r="24" spans="2:21" ht="23.25" customHeight="1">
      <c r="B24" s="215" t="s">
        <v>52</v>
      </c>
      <c r="C24" s="216"/>
      <c r="D24" s="35"/>
      <c r="E24" s="16">
        <v>5100</v>
      </c>
      <c r="F24" s="16" t="s">
        <v>133</v>
      </c>
      <c r="G24" s="16">
        <v>6</v>
      </c>
      <c r="H24" s="16">
        <v>416</v>
      </c>
      <c r="I24" s="16">
        <v>1870</v>
      </c>
      <c r="J24" s="16">
        <v>1825</v>
      </c>
      <c r="K24" s="43">
        <v>239</v>
      </c>
      <c r="L24" s="43">
        <v>1978</v>
      </c>
      <c r="M24" s="43">
        <v>16792</v>
      </c>
      <c r="N24" s="43">
        <v>216</v>
      </c>
      <c r="O24" s="43">
        <v>1810</v>
      </c>
      <c r="P24" s="43">
        <v>12575.43</v>
      </c>
      <c r="Q24" s="86">
        <v>94.3</v>
      </c>
      <c r="R24" s="86">
        <v>93.8</v>
      </c>
      <c r="S24" s="115">
        <v>17332</v>
      </c>
      <c r="T24" s="116">
        <v>1416</v>
      </c>
      <c r="U24" s="16">
        <v>15416</v>
      </c>
    </row>
    <row r="25" spans="2:21" ht="36" customHeight="1">
      <c r="B25" s="215" t="s">
        <v>24</v>
      </c>
      <c r="C25" s="216"/>
      <c r="D25" s="35"/>
      <c r="E25" s="16" t="s">
        <v>133</v>
      </c>
      <c r="F25" s="16" t="s">
        <v>133</v>
      </c>
      <c r="G25" s="16" t="s">
        <v>133</v>
      </c>
      <c r="H25" s="10">
        <f>SUM(H26:H27)</f>
        <v>75</v>
      </c>
      <c r="I25" s="16" t="s">
        <v>133</v>
      </c>
      <c r="J25" s="16" t="s">
        <v>133</v>
      </c>
      <c r="K25" s="10">
        <v>102</v>
      </c>
      <c r="L25" s="10">
        <v>3324</v>
      </c>
      <c r="M25" s="10">
        <v>60773</v>
      </c>
      <c r="N25" s="10">
        <v>98</v>
      </c>
      <c r="O25" s="10">
        <v>3542</v>
      </c>
      <c r="P25" s="10">
        <v>59229.44</v>
      </c>
      <c r="Q25" s="32">
        <v>99.6</v>
      </c>
      <c r="R25" s="32">
        <v>99.6</v>
      </c>
      <c r="S25" s="10">
        <f>SUM(S26:S27)</f>
        <v>14822</v>
      </c>
      <c r="T25" s="10">
        <f>SUM(T26:T27)</f>
        <v>1402</v>
      </c>
      <c r="U25" s="10">
        <f>SUM(U26:U27)</f>
        <v>22661</v>
      </c>
    </row>
    <row r="26" spans="3:21" ht="36" customHeight="1">
      <c r="C26" s="43" t="s">
        <v>186</v>
      </c>
      <c r="D26" s="35"/>
      <c r="E26" s="6">
        <v>214</v>
      </c>
      <c r="F26" s="16" t="s">
        <v>133</v>
      </c>
      <c r="G26" s="16" t="s">
        <v>133</v>
      </c>
      <c r="H26" s="6">
        <v>32</v>
      </c>
      <c r="I26" s="6">
        <v>15</v>
      </c>
      <c r="J26" s="6">
        <v>12</v>
      </c>
      <c r="K26" s="10">
        <v>25</v>
      </c>
      <c r="L26" s="10">
        <v>516</v>
      </c>
      <c r="M26" s="10">
        <v>5906</v>
      </c>
      <c r="N26" s="10">
        <v>25</v>
      </c>
      <c r="O26" s="10">
        <v>536</v>
      </c>
      <c r="P26" s="10">
        <v>4913.93</v>
      </c>
      <c r="Q26" s="32">
        <v>99.6</v>
      </c>
      <c r="R26" s="32">
        <v>99.6</v>
      </c>
      <c r="S26" s="110">
        <v>7907</v>
      </c>
      <c r="T26" s="111">
        <v>550</v>
      </c>
      <c r="U26" s="6">
        <v>13282</v>
      </c>
    </row>
    <row r="27" spans="3:21" ht="23.25" customHeight="1">
      <c r="C27" s="43" t="s">
        <v>187</v>
      </c>
      <c r="D27" s="35"/>
      <c r="E27" s="6">
        <v>80</v>
      </c>
      <c r="F27" s="16" t="s">
        <v>133</v>
      </c>
      <c r="G27" s="16" t="s">
        <v>133</v>
      </c>
      <c r="H27" s="6">
        <v>43</v>
      </c>
      <c r="I27" s="6">
        <v>33</v>
      </c>
      <c r="J27" s="6">
        <v>11</v>
      </c>
      <c r="K27" s="10">
        <v>77</v>
      </c>
      <c r="L27" s="10">
        <v>2808</v>
      </c>
      <c r="M27" s="10">
        <v>54867</v>
      </c>
      <c r="N27" s="10">
        <v>73</v>
      </c>
      <c r="O27" s="10">
        <v>3006</v>
      </c>
      <c r="P27" s="10">
        <v>54315.51</v>
      </c>
      <c r="Q27" s="32">
        <v>99.6</v>
      </c>
      <c r="R27" s="32">
        <v>99.7</v>
      </c>
      <c r="S27" s="110">
        <v>6915</v>
      </c>
      <c r="T27" s="111">
        <v>852</v>
      </c>
      <c r="U27" s="6">
        <v>9379</v>
      </c>
    </row>
    <row r="28" spans="2:21" ht="36" customHeight="1">
      <c r="B28" s="215" t="s">
        <v>27</v>
      </c>
      <c r="C28" s="216"/>
      <c r="D28" s="35"/>
      <c r="E28" s="16" t="s">
        <v>133</v>
      </c>
      <c r="F28" s="16" t="s">
        <v>133</v>
      </c>
      <c r="G28" s="16" t="s">
        <v>133</v>
      </c>
      <c r="H28" s="10">
        <f>SUM(H29:H31)</f>
        <v>93</v>
      </c>
      <c r="I28" s="16" t="s">
        <v>133</v>
      </c>
      <c r="J28" s="16" t="s">
        <v>133</v>
      </c>
      <c r="K28" s="10">
        <v>151</v>
      </c>
      <c r="L28" s="10">
        <f>SUM(L29:L31)</f>
        <v>4219</v>
      </c>
      <c r="M28" s="10">
        <v>109993</v>
      </c>
      <c r="N28" s="10">
        <v>145</v>
      </c>
      <c r="O28" s="10">
        <v>4351</v>
      </c>
      <c r="P28" s="10">
        <v>203287.74</v>
      </c>
      <c r="Q28" s="32">
        <v>99.1</v>
      </c>
      <c r="R28" s="32">
        <v>99.2</v>
      </c>
      <c r="S28" s="10">
        <f>SUM(S29:S31)</f>
        <v>8973</v>
      </c>
      <c r="T28" s="10">
        <f>SUM(T29:T31)</f>
        <v>807</v>
      </c>
      <c r="U28" s="10">
        <f>SUM(U29:U31)</f>
        <v>12057</v>
      </c>
    </row>
    <row r="29" spans="3:21" ht="36" customHeight="1">
      <c r="C29" s="16" t="s">
        <v>188</v>
      </c>
      <c r="D29" s="35"/>
      <c r="E29" s="6">
        <v>1670</v>
      </c>
      <c r="F29" s="16" t="s">
        <v>133</v>
      </c>
      <c r="G29" s="6">
        <v>5</v>
      </c>
      <c r="H29" s="6">
        <v>40</v>
      </c>
      <c r="I29" s="6">
        <v>66</v>
      </c>
      <c r="J29" s="6">
        <v>67</v>
      </c>
      <c r="K29" s="10">
        <v>19</v>
      </c>
      <c r="L29" s="10">
        <v>468</v>
      </c>
      <c r="M29" s="10">
        <v>7720</v>
      </c>
      <c r="N29" s="10">
        <v>19</v>
      </c>
      <c r="O29" s="10">
        <v>504</v>
      </c>
      <c r="P29" s="10">
        <v>10091.62</v>
      </c>
      <c r="Q29" s="32">
        <v>97.7</v>
      </c>
      <c r="R29" s="32">
        <v>97.8</v>
      </c>
      <c r="S29" s="110">
        <v>2876</v>
      </c>
      <c r="T29" s="111">
        <v>209</v>
      </c>
      <c r="U29" s="6">
        <v>2638</v>
      </c>
    </row>
    <row r="30" spans="3:21" ht="23.25" customHeight="1">
      <c r="C30" s="16" t="s">
        <v>189</v>
      </c>
      <c r="D30" s="35"/>
      <c r="E30" s="6">
        <v>703</v>
      </c>
      <c r="F30" s="16" t="s">
        <v>133</v>
      </c>
      <c r="G30" s="6">
        <v>8</v>
      </c>
      <c r="H30" s="6">
        <v>53</v>
      </c>
      <c r="I30" s="6">
        <v>79</v>
      </c>
      <c r="J30" s="6">
        <v>63</v>
      </c>
      <c r="K30" s="10">
        <v>29</v>
      </c>
      <c r="L30" s="10">
        <v>1248</v>
      </c>
      <c r="M30" s="10">
        <v>24812</v>
      </c>
      <c r="N30" s="10">
        <v>28</v>
      </c>
      <c r="O30" s="10">
        <v>1270</v>
      </c>
      <c r="P30" s="10">
        <v>27733.45</v>
      </c>
      <c r="Q30" s="32">
        <v>99.6</v>
      </c>
      <c r="R30" s="32">
        <v>99.7</v>
      </c>
      <c r="S30" s="110">
        <v>3214</v>
      </c>
      <c r="T30" s="111">
        <v>261</v>
      </c>
      <c r="U30" s="6">
        <v>4832</v>
      </c>
    </row>
    <row r="31" spans="3:21" ht="23.25" customHeight="1">
      <c r="C31" s="16" t="s">
        <v>190</v>
      </c>
      <c r="D31" s="35"/>
      <c r="E31" s="6">
        <v>1950</v>
      </c>
      <c r="F31" s="16" t="s">
        <v>133</v>
      </c>
      <c r="G31" s="6">
        <v>89</v>
      </c>
      <c r="H31" s="16" t="s">
        <v>75</v>
      </c>
      <c r="I31" s="16" t="s">
        <v>133</v>
      </c>
      <c r="J31" s="16" t="s">
        <v>133</v>
      </c>
      <c r="K31" s="10">
        <v>103</v>
      </c>
      <c r="L31" s="10">
        <v>2503</v>
      </c>
      <c r="M31" s="10">
        <v>77461</v>
      </c>
      <c r="N31" s="10">
        <v>98</v>
      </c>
      <c r="O31" s="10">
        <v>2577</v>
      </c>
      <c r="P31" s="10">
        <v>165462.67</v>
      </c>
      <c r="Q31" s="32">
        <v>99.4</v>
      </c>
      <c r="R31" s="32">
        <v>99.6</v>
      </c>
      <c r="S31" s="110">
        <v>2883</v>
      </c>
      <c r="T31" s="111">
        <v>337</v>
      </c>
      <c r="U31" s="6">
        <v>4587</v>
      </c>
    </row>
    <row r="32" spans="2:21" ht="36" customHeight="1">
      <c r="B32" s="215" t="s">
        <v>31</v>
      </c>
      <c r="C32" s="216"/>
      <c r="D32" s="35"/>
      <c r="E32" s="16" t="s">
        <v>133</v>
      </c>
      <c r="F32" s="16" t="s">
        <v>133</v>
      </c>
      <c r="G32" s="16" t="s">
        <v>133</v>
      </c>
      <c r="H32" s="43">
        <f>SUM(H33:H36)</f>
        <v>265</v>
      </c>
      <c r="I32" s="16" t="s">
        <v>133</v>
      </c>
      <c r="J32" s="16" t="s">
        <v>133</v>
      </c>
      <c r="K32" s="43">
        <v>15</v>
      </c>
      <c r="L32" s="43">
        <v>1041</v>
      </c>
      <c r="M32" s="43">
        <v>27859</v>
      </c>
      <c r="N32" s="43">
        <v>15</v>
      </c>
      <c r="O32" s="43">
        <v>959</v>
      </c>
      <c r="P32" s="43">
        <v>31233.02</v>
      </c>
      <c r="Q32" s="32">
        <v>99.7</v>
      </c>
      <c r="R32" s="32">
        <v>99.7</v>
      </c>
      <c r="S32" s="43">
        <f>SUM(S33:S36)</f>
        <v>4313</v>
      </c>
      <c r="T32" s="43">
        <f>SUM(T33:T36)</f>
        <v>302</v>
      </c>
      <c r="U32" s="6">
        <f>SUM(U33:U36)</f>
        <v>5347</v>
      </c>
    </row>
    <row r="33" spans="3:21" ht="36" customHeight="1">
      <c r="C33" s="16" t="s">
        <v>191</v>
      </c>
      <c r="D33" s="35"/>
      <c r="E33" s="6">
        <v>494</v>
      </c>
      <c r="F33" s="16" t="s">
        <v>133</v>
      </c>
      <c r="G33" s="43" t="s">
        <v>192</v>
      </c>
      <c r="H33" s="6">
        <v>198</v>
      </c>
      <c r="I33" s="6">
        <v>919</v>
      </c>
      <c r="J33" s="6">
        <v>1126</v>
      </c>
      <c r="K33" s="16" t="s">
        <v>75</v>
      </c>
      <c r="L33" s="16" t="s">
        <v>75</v>
      </c>
      <c r="M33" s="16" t="s">
        <v>75</v>
      </c>
      <c r="N33" s="16" t="s">
        <v>75</v>
      </c>
      <c r="O33" s="16" t="s">
        <v>75</v>
      </c>
      <c r="P33" s="16" t="s">
        <v>75</v>
      </c>
      <c r="Q33" s="32">
        <v>99.3</v>
      </c>
      <c r="R33" s="32">
        <v>99.3</v>
      </c>
      <c r="S33" s="110">
        <v>1309</v>
      </c>
      <c r="T33" s="111">
        <v>70</v>
      </c>
      <c r="U33" s="6">
        <v>1208</v>
      </c>
    </row>
    <row r="34" spans="3:21" ht="23.25" customHeight="1">
      <c r="C34" s="16" t="s">
        <v>108</v>
      </c>
      <c r="D34" s="35"/>
      <c r="E34" s="16" t="s">
        <v>134</v>
      </c>
      <c r="F34" s="16" t="s">
        <v>134</v>
      </c>
      <c r="G34" s="16" t="s">
        <v>134</v>
      </c>
      <c r="H34" s="16" t="s">
        <v>193</v>
      </c>
      <c r="I34" s="16" t="s">
        <v>134</v>
      </c>
      <c r="J34" s="16" t="s">
        <v>134</v>
      </c>
      <c r="K34" s="16" t="s">
        <v>134</v>
      </c>
      <c r="L34" s="16" t="s">
        <v>134</v>
      </c>
      <c r="M34" s="16" t="s">
        <v>134</v>
      </c>
      <c r="N34" s="16" t="s">
        <v>134</v>
      </c>
      <c r="O34" s="16" t="s">
        <v>134</v>
      </c>
      <c r="P34" s="16" t="s">
        <v>134</v>
      </c>
      <c r="Q34" s="16" t="s">
        <v>134</v>
      </c>
      <c r="R34" s="16" t="s">
        <v>134</v>
      </c>
      <c r="S34" s="16" t="s">
        <v>134</v>
      </c>
      <c r="T34" s="16" t="s">
        <v>134</v>
      </c>
      <c r="U34" s="16" t="s">
        <v>134</v>
      </c>
    </row>
    <row r="35" spans="3:21" ht="23.25" customHeight="1">
      <c r="C35" s="16" t="s">
        <v>109</v>
      </c>
      <c r="D35" s="35"/>
      <c r="E35" s="16" t="s">
        <v>134</v>
      </c>
      <c r="F35" s="16" t="s">
        <v>134</v>
      </c>
      <c r="G35" s="16" t="s">
        <v>134</v>
      </c>
      <c r="H35" s="6">
        <v>67</v>
      </c>
      <c r="I35" s="6">
        <v>6945</v>
      </c>
      <c r="J35" s="16" t="s">
        <v>134</v>
      </c>
      <c r="K35" s="16" t="s">
        <v>134</v>
      </c>
      <c r="L35" s="16" t="s">
        <v>134</v>
      </c>
      <c r="M35" s="16" t="s">
        <v>134</v>
      </c>
      <c r="N35" s="16" t="s">
        <v>134</v>
      </c>
      <c r="O35" s="16" t="s">
        <v>134</v>
      </c>
      <c r="P35" s="16" t="s">
        <v>134</v>
      </c>
      <c r="Q35" s="16" t="s">
        <v>134</v>
      </c>
      <c r="R35" s="16" t="s">
        <v>134</v>
      </c>
      <c r="S35" s="16" t="s">
        <v>134</v>
      </c>
      <c r="T35" s="16" t="s">
        <v>134</v>
      </c>
      <c r="U35" s="16" t="s">
        <v>134</v>
      </c>
    </row>
    <row r="36" spans="3:21" ht="23.25" customHeight="1">
      <c r="C36" s="16" t="s">
        <v>194</v>
      </c>
      <c r="D36" s="35"/>
      <c r="E36" s="6">
        <v>896</v>
      </c>
      <c r="F36" s="16" t="s">
        <v>134</v>
      </c>
      <c r="G36" s="43" t="s">
        <v>195</v>
      </c>
      <c r="H36" s="16" t="s">
        <v>193</v>
      </c>
      <c r="I36" s="16" t="s">
        <v>193</v>
      </c>
      <c r="J36" s="16" t="s">
        <v>193</v>
      </c>
      <c r="K36" s="10">
        <v>15</v>
      </c>
      <c r="L36" s="10">
        <v>1041</v>
      </c>
      <c r="M36" s="10">
        <v>27859</v>
      </c>
      <c r="N36" s="10">
        <v>15</v>
      </c>
      <c r="O36" s="10">
        <v>959</v>
      </c>
      <c r="P36" s="10">
        <v>31233.02</v>
      </c>
      <c r="Q36" s="86">
        <v>99.8</v>
      </c>
      <c r="R36" s="86">
        <v>99.8</v>
      </c>
      <c r="S36" s="115">
        <v>3004</v>
      </c>
      <c r="T36" s="111">
        <v>232</v>
      </c>
      <c r="U36" s="6">
        <v>4139</v>
      </c>
    </row>
    <row r="37" spans="2:21" ht="36" customHeight="1">
      <c r="B37" s="215" t="s">
        <v>34</v>
      </c>
      <c r="C37" s="216"/>
      <c r="D37" s="35"/>
      <c r="E37" s="16" t="s">
        <v>134</v>
      </c>
      <c r="F37" s="16" t="s">
        <v>134</v>
      </c>
      <c r="G37" s="16" t="s">
        <v>134</v>
      </c>
      <c r="H37" s="16">
        <f>SUM(H38)</f>
        <v>677</v>
      </c>
      <c r="I37" s="16" t="s">
        <v>134</v>
      </c>
      <c r="J37" s="16" t="s">
        <v>134</v>
      </c>
      <c r="K37" s="43">
        <v>37</v>
      </c>
      <c r="L37" s="43">
        <f>L38</f>
        <v>276</v>
      </c>
      <c r="M37" s="43">
        <f>SUM(M38)</f>
        <v>2002</v>
      </c>
      <c r="N37" s="43">
        <v>38</v>
      </c>
      <c r="O37" s="43">
        <v>345</v>
      </c>
      <c r="P37" s="43">
        <v>2347.65</v>
      </c>
      <c r="Q37" s="32">
        <v>100</v>
      </c>
      <c r="R37" s="32">
        <v>100</v>
      </c>
      <c r="S37" s="16">
        <f>SUM(S38)</f>
        <v>9921</v>
      </c>
      <c r="T37" s="16">
        <f>SUM(T38)</f>
        <v>836</v>
      </c>
      <c r="U37" s="6">
        <f>SUM(U38)</f>
        <v>9738</v>
      </c>
    </row>
    <row r="38" spans="3:21" ht="36" customHeight="1">
      <c r="C38" s="16" t="s">
        <v>50</v>
      </c>
      <c r="D38" s="35"/>
      <c r="E38" s="16">
        <v>33</v>
      </c>
      <c r="F38" s="16" t="s">
        <v>185</v>
      </c>
      <c r="G38" s="16" t="s">
        <v>196</v>
      </c>
      <c r="H38" s="16">
        <v>677</v>
      </c>
      <c r="I38" s="16">
        <v>60889</v>
      </c>
      <c r="J38" s="16">
        <v>60647</v>
      </c>
      <c r="K38" s="43">
        <v>37</v>
      </c>
      <c r="L38" s="43">
        <v>276</v>
      </c>
      <c r="M38" s="43">
        <v>2002</v>
      </c>
      <c r="N38" s="43">
        <v>38</v>
      </c>
      <c r="O38" s="43">
        <v>345</v>
      </c>
      <c r="P38" s="43">
        <v>2347.65</v>
      </c>
      <c r="Q38" s="117">
        <v>100</v>
      </c>
      <c r="R38" s="117">
        <v>100</v>
      </c>
      <c r="S38" s="115">
        <v>9921</v>
      </c>
      <c r="T38" s="116">
        <v>836</v>
      </c>
      <c r="U38" s="16">
        <v>9738</v>
      </c>
    </row>
    <row r="39" spans="1:21" ht="15.75" customHeight="1">
      <c r="A39" s="33"/>
      <c r="B39" s="10"/>
      <c r="C39" s="43"/>
      <c r="D39" s="35"/>
      <c r="E39" s="10"/>
      <c r="F39" s="43"/>
      <c r="G39" s="10"/>
      <c r="H39" s="10"/>
      <c r="I39" s="10"/>
      <c r="J39" s="10"/>
      <c r="K39" s="10"/>
      <c r="L39" s="10"/>
      <c r="M39" s="10"/>
      <c r="N39" s="33"/>
      <c r="O39" s="33"/>
      <c r="P39" s="33"/>
      <c r="Q39" s="118"/>
      <c r="R39" s="118"/>
      <c r="S39" s="119"/>
      <c r="T39" s="33"/>
      <c r="U39" s="10"/>
    </row>
    <row r="40" spans="1:22" ht="48" customHeight="1" thickBot="1">
      <c r="A40" s="13"/>
      <c r="B40" s="120"/>
      <c r="C40" s="89" t="s">
        <v>41</v>
      </c>
      <c r="D40" s="121"/>
      <c r="E40" s="243" t="s">
        <v>165</v>
      </c>
      <c r="F40" s="244"/>
      <c r="G40" s="245"/>
      <c r="H40" s="122" t="s">
        <v>166</v>
      </c>
      <c r="I40" s="219" t="s">
        <v>167</v>
      </c>
      <c r="J40" s="261"/>
      <c r="K40" s="219" t="s">
        <v>168</v>
      </c>
      <c r="L40" s="163"/>
      <c r="M40" s="163"/>
      <c r="N40" s="163" t="s">
        <v>169</v>
      </c>
      <c r="O40" s="163"/>
      <c r="P40" s="163"/>
      <c r="Q40" s="217" t="s">
        <v>170</v>
      </c>
      <c r="R40" s="218"/>
      <c r="S40" s="192" t="s">
        <v>171</v>
      </c>
      <c r="T40" s="211"/>
      <c r="U40" s="90" t="s">
        <v>172</v>
      </c>
      <c r="V40" s="10"/>
    </row>
    <row r="41" spans="2:21" ht="15" customHeight="1">
      <c r="B41" s="10"/>
      <c r="C41" s="123" t="s">
        <v>173</v>
      </c>
      <c r="D41" s="10"/>
      <c r="E41" s="91"/>
      <c r="F41" s="91"/>
      <c r="G41" s="91"/>
      <c r="H41" s="91"/>
      <c r="I41" s="91"/>
      <c r="J41" s="91"/>
      <c r="K41" s="53"/>
      <c r="L41" s="53"/>
      <c r="M41" s="53"/>
      <c r="N41" s="53"/>
      <c r="O41" s="53"/>
      <c r="P41" s="53"/>
      <c r="Q41" s="123"/>
      <c r="R41" s="123"/>
      <c r="S41" s="123"/>
      <c r="T41" s="124"/>
      <c r="U41" s="124"/>
    </row>
    <row r="42" spans="2:21" ht="15" customHeight="1">
      <c r="B42" s="10"/>
      <c r="C42" s="6" t="s">
        <v>174</v>
      </c>
      <c r="D42" s="10"/>
      <c r="E42" s="91"/>
      <c r="F42" s="91"/>
      <c r="G42" s="91"/>
      <c r="H42" s="91"/>
      <c r="I42" s="91"/>
      <c r="J42" s="91"/>
      <c r="K42" s="53"/>
      <c r="L42" s="53"/>
      <c r="M42" s="53"/>
      <c r="N42" s="53"/>
      <c r="O42" s="53"/>
      <c r="P42" s="53"/>
      <c r="Q42" s="123"/>
      <c r="R42" s="123"/>
      <c r="S42" s="123"/>
      <c r="T42" s="124"/>
      <c r="U42" s="125"/>
    </row>
    <row r="43" spans="2:21" ht="15" customHeight="1">
      <c r="B43" s="10"/>
      <c r="D43" s="10"/>
      <c r="E43" s="91"/>
      <c r="F43" s="91"/>
      <c r="G43" s="91"/>
      <c r="H43" s="91"/>
      <c r="I43" s="91"/>
      <c r="J43" s="91"/>
      <c r="K43" s="53"/>
      <c r="L43" s="53"/>
      <c r="M43" s="53"/>
      <c r="N43" s="53"/>
      <c r="O43" s="53"/>
      <c r="P43" s="53"/>
      <c r="Q43" s="123"/>
      <c r="R43" s="123"/>
      <c r="S43" s="123"/>
      <c r="T43" s="124"/>
      <c r="U43" s="125"/>
    </row>
    <row r="44" spans="2:21" ht="14.25">
      <c r="B44" s="10"/>
      <c r="D44" s="10"/>
      <c r="E44" s="91"/>
      <c r="F44" s="91"/>
      <c r="G44" s="91"/>
      <c r="H44" s="91"/>
      <c r="I44" s="91"/>
      <c r="J44" s="91"/>
      <c r="K44" s="53"/>
      <c r="L44" s="53"/>
      <c r="M44" s="53"/>
      <c r="N44" s="53"/>
      <c r="O44" s="53"/>
      <c r="P44" s="53"/>
      <c r="Q44" s="6"/>
      <c r="R44" s="6"/>
      <c r="S44" s="6"/>
      <c r="T44" s="125"/>
      <c r="U44" s="125"/>
    </row>
    <row r="45" spans="2:21" ht="14.25">
      <c r="B45" s="10"/>
      <c r="C45" s="123"/>
      <c r="D45" s="10"/>
      <c r="E45" s="91"/>
      <c r="F45" s="91"/>
      <c r="G45" s="91"/>
      <c r="H45" s="91"/>
      <c r="I45" s="91"/>
      <c r="J45" s="91"/>
      <c r="K45" s="53"/>
      <c r="L45" s="53"/>
      <c r="M45" s="53"/>
      <c r="N45" s="53"/>
      <c r="O45" s="53"/>
      <c r="P45" s="53"/>
      <c r="Q45" s="6"/>
      <c r="R45" s="6"/>
      <c r="S45" s="6"/>
      <c r="T45" s="125"/>
      <c r="U45" s="125"/>
    </row>
    <row r="46" spans="5:21" ht="14.25" customHeight="1">
      <c r="E46" s="16" t="e">
        <f>SUM(E12:E24,E26:E27,E29:E31,#REF!,#REF!,#REF!,#REF!)</f>
        <v>#REF!</v>
      </c>
      <c r="F46" s="16" t="e">
        <f>SUM(F12:F24,F26:F27,F29:F31,#REF!,#REF!,#REF!,#REF!)</f>
        <v>#REF!</v>
      </c>
      <c r="G46" s="16" t="e">
        <f>SUM(G12:G24,G26:G27,G29:G31,#REF!,#REF!,#REF!,#REF!)</f>
        <v>#REF!</v>
      </c>
      <c r="H46" s="16" t="e">
        <f>SUM(H12:H24,H26:H27,H29:H31,#REF!,#REF!,#REF!,#REF!)</f>
        <v>#REF!</v>
      </c>
      <c r="I46" s="16"/>
      <c r="J46" s="16" t="e">
        <f>SUM(J12:J24,J26:J27,J29:J31,#REF!,#REF!,#REF!,#REF!)</f>
        <v>#REF!</v>
      </c>
      <c r="K46" s="16" t="e">
        <f>SUM(K12:K24,K26:K27,K29:K31,#REF!,#REF!,#REF!,#REF!)</f>
        <v>#REF!</v>
      </c>
      <c r="L46" s="16" t="e">
        <f>SUM(L12:L24,L26:L27,L29:L31,#REF!,#REF!,#REF!,#REF!)</f>
        <v>#REF!</v>
      </c>
      <c r="M46" s="16" t="e">
        <f>SUM(M12:M24,M26:M27,M29:M31,,#REF!,#REF!)</f>
        <v>#REF!</v>
      </c>
      <c r="N46" s="16"/>
      <c r="O46" s="16"/>
      <c r="P46" s="16"/>
      <c r="Q46" s="6"/>
      <c r="R46" s="6"/>
      <c r="S46" s="6"/>
      <c r="T46" s="16" t="e">
        <f>SUM(T12:T24,T26:T27,T29:T31,#REF!,#REF!,#REF!)</f>
        <v>#REF!</v>
      </c>
      <c r="U46" s="16"/>
    </row>
    <row r="47" spans="5:20" ht="14.25" customHeight="1">
      <c r="E47" s="6" t="e">
        <f>E46-E9</f>
        <v>#REF!</v>
      </c>
      <c r="F47" s="6" t="e">
        <f>F46-F9</f>
        <v>#REF!</v>
      </c>
      <c r="G47" s="6" t="e">
        <f>G46-G9</f>
        <v>#REF!</v>
      </c>
      <c r="H47" s="6" t="e">
        <f>H46-H9</f>
        <v>#REF!</v>
      </c>
      <c r="J47" s="6" t="e">
        <f>J46-J9</f>
        <v>#REF!</v>
      </c>
      <c r="K47" s="6" t="e">
        <f>K46-K9</f>
        <v>#REF!</v>
      </c>
      <c r="L47" s="6" t="e">
        <f>L46-L9</f>
        <v>#REF!</v>
      </c>
      <c r="M47" s="6" t="e">
        <f>M46-M9</f>
        <v>#REF!</v>
      </c>
      <c r="T47" s="6" t="e">
        <f>T46-T9</f>
        <v>#REF!</v>
      </c>
    </row>
    <row r="48" spans="13:17" ht="16.5" customHeight="1">
      <c r="M48" s="16" t="s">
        <v>197</v>
      </c>
      <c r="N48" s="16"/>
      <c r="O48" s="16"/>
      <c r="P48" s="16"/>
      <c r="Q48" s="32" t="s">
        <v>198</v>
      </c>
    </row>
    <row r="49" spans="2:21" ht="15.75" customHeight="1">
      <c r="B49" s="10"/>
      <c r="C49" s="43"/>
      <c r="D49" s="10"/>
      <c r="E49" s="10"/>
      <c r="F49" s="4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1"/>
      <c r="R49" s="81"/>
      <c r="S49" s="81"/>
      <c r="T49" s="10"/>
      <c r="U49" s="10"/>
    </row>
    <row r="50" ht="14.25" hidden="1"/>
    <row r="51" ht="16.5" customHeight="1"/>
    <row r="52" ht="16.5" customHeight="1"/>
    <row r="53" ht="16.5" customHeight="1"/>
    <row r="54" ht="24.75" customHeight="1">
      <c r="C54" s="47"/>
    </row>
    <row r="55" ht="14.25" hidden="1"/>
    <row r="56" ht="20.25" customHeight="1">
      <c r="C56" s="47"/>
    </row>
  </sheetData>
  <mergeCells count="51">
    <mergeCell ref="E40:G40"/>
    <mergeCell ref="Q3:R6"/>
    <mergeCell ref="T3:T6"/>
    <mergeCell ref="S3:S6"/>
    <mergeCell ref="N40:P40"/>
    <mergeCell ref="K3:M3"/>
    <mergeCell ref="N3:P3"/>
    <mergeCell ref="E7:G7"/>
    <mergeCell ref="I40:J40"/>
    <mergeCell ref="E8:G8"/>
    <mergeCell ref="C3:C6"/>
    <mergeCell ref="E3:G3"/>
    <mergeCell ref="E4:E6"/>
    <mergeCell ref="I5:J6"/>
    <mergeCell ref="F4:F6"/>
    <mergeCell ref="G4:G6"/>
    <mergeCell ref="H5:H6"/>
    <mergeCell ref="U3:U6"/>
    <mergeCell ref="K4:K6"/>
    <mergeCell ref="L4:L6"/>
    <mergeCell ref="M4:M6"/>
    <mergeCell ref="N4:N6"/>
    <mergeCell ref="O4:O6"/>
    <mergeCell ref="P4:P6"/>
    <mergeCell ref="K7:L7"/>
    <mergeCell ref="N7:O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S40:T40"/>
    <mergeCell ref="S7:T7"/>
    <mergeCell ref="S8:T8"/>
    <mergeCell ref="B32:C32"/>
    <mergeCell ref="B37:C37"/>
    <mergeCell ref="Q40:R40"/>
    <mergeCell ref="K40:M40"/>
    <mergeCell ref="B23:C23"/>
    <mergeCell ref="B24:C24"/>
    <mergeCell ref="B25:C25"/>
  </mergeCells>
  <printOptions horizontalCentered="1"/>
  <pageMargins left="0" right="0.2362204724409449" top="0.3937007874015748" bottom="0" header="0.5118110236220472" footer="0.1968503937007874"/>
  <pageSetup horizontalDpi="400" verticalDpi="400" orientation="portrait" pageOrder="overThenDown" paperSize="9" scale="72" r:id="rId1"/>
  <rowBreaks count="1" manualBreakCount="1">
    <brk id="45" min="1" max="23" man="1"/>
  </rowBreaks>
  <colBreaks count="1" manualBreakCount="1">
    <brk id="13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="85" zoomScaleNormal="85" zoomScaleSheetLayoutView="75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" sqref="C1"/>
    </sheetView>
  </sheetViews>
  <sheetFormatPr defaultColWidth="8.625" defaultRowHeight="12.75"/>
  <cols>
    <col min="1" max="1" width="0.875" style="6" customWidth="1"/>
    <col min="2" max="2" width="3.125" style="6" customWidth="1"/>
    <col min="3" max="3" width="16.75390625" style="6" customWidth="1"/>
    <col min="4" max="4" width="0.875" style="6" customWidth="1"/>
    <col min="5" max="7" width="12.00390625" style="6" customWidth="1"/>
    <col min="8" max="8" width="13.375" style="6" customWidth="1"/>
    <col min="9" max="14" width="12.25390625" style="6" customWidth="1"/>
    <col min="15" max="17" width="11.875" style="6" customWidth="1"/>
    <col min="18" max="19" width="13.75390625" style="6" customWidth="1"/>
    <col min="20" max="21" width="12.75390625" style="6" customWidth="1"/>
    <col min="22" max="22" width="15.00390625" style="6" customWidth="1"/>
    <col min="23" max="25" width="9.375" style="6" customWidth="1"/>
    <col min="26" max="26" width="17.625" style="6" customWidth="1"/>
    <col min="27" max="16384" width="8.625" style="6" customWidth="1"/>
  </cols>
  <sheetData>
    <row r="1" spans="2:26" ht="24" customHeight="1">
      <c r="B1" s="57"/>
      <c r="L1" s="29" t="s">
        <v>199</v>
      </c>
      <c r="O1" s="29"/>
      <c r="U1" s="29"/>
      <c r="V1" s="126"/>
      <c r="W1" s="126"/>
      <c r="X1" s="58"/>
      <c r="Y1" s="126"/>
      <c r="Z1" s="126"/>
    </row>
    <row r="2" spans="1:26" ht="21" customHeight="1" thickBot="1">
      <c r="A2" s="13"/>
      <c r="B2" s="12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2"/>
      <c r="W2" s="13"/>
      <c r="X2" s="13"/>
      <c r="Y2" s="13"/>
      <c r="Z2" s="13"/>
    </row>
    <row r="3" spans="2:26" s="128" customFormat="1" ht="21" customHeight="1">
      <c r="B3" s="129"/>
      <c r="C3" s="180" t="s">
        <v>176</v>
      </c>
      <c r="D3" s="130"/>
      <c r="E3" s="269" t="s">
        <v>200</v>
      </c>
      <c r="F3" s="270"/>
      <c r="G3" s="270"/>
      <c r="H3" s="270"/>
      <c r="I3" s="206" t="s">
        <v>243</v>
      </c>
      <c r="J3" s="202"/>
      <c r="K3" s="202"/>
      <c r="L3" s="274"/>
      <c r="M3" s="274"/>
      <c r="N3" s="274"/>
      <c r="O3" s="182" t="s">
        <v>244</v>
      </c>
      <c r="P3" s="182"/>
      <c r="Q3" s="182"/>
      <c r="R3" s="182"/>
      <c r="S3" s="183"/>
      <c r="T3" s="199" t="s">
        <v>245</v>
      </c>
      <c r="U3" s="183"/>
      <c r="V3" s="284" t="s">
        <v>201</v>
      </c>
      <c r="W3" s="199" t="s">
        <v>202</v>
      </c>
      <c r="X3" s="182"/>
      <c r="Y3" s="183"/>
      <c r="Z3" s="283" t="s">
        <v>203</v>
      </c>
    </row>
    <row r="4" spans="2:26" s="128" customFormat="1" ht="21" customHeight="1">
      <c r="B4" s="129"/>
      <c r="C4" s="277"/>
      <c r="D4" s="130"/>
      <c r="E4" s="271"/>
      <c r="F4" s="272"/>
      <c r="G4" s="272"/>
      <c r="H4" s="272"/>
      <c r="I4" s="131" t="s">
        <v>246</v>
      </c>
      <c r="J4" s="131" t="s">
        <v>246</v>
      </c>
      <c r="K4" s="265" t="s">
        <v>205</v>
      </c>
      <c r="L4" s="131" t="s">
        <v>204</v>
      </c>
      <c r="M4" s="131" t="s">
        <v>204</v>
      </c>
      <c r="N4" s="266" t="s">
        <v>205</v>
      </c>
      <c r="O4" s="132" t="s">
        <v>146</v>
      </c>
      <c r="P4" s="133" t="s">
        <v>146</v>
      </c>
      <c r="Q4" s="134" t="s">
        <v>146</v>
      </c>
      <c r="R4" s="135" t="s">
        <v>206</v>
      </c>
      <c r="S4" s="135" t="s">
        <v>206</v>
      </c>
      <c r="T4" s="208" t="s">
        <v>207</v>
      </c>
      <c r="U4" s="65" t="s">
        <v>208</v>
      </c>
      <c r="V4" s="285"/>
      <c r="W4" s="65" t="s">
        <v>209</v>
      </c>
      <c r="X4" s="65" t="s">
        <v>210</v>
      </c>
      <c r="Y4" s="65" t="s">
        <v>211</v>
      </c>
      <c r="Z4" s="233"/>
    </row>
    <row r="5" spans="2:26" s="128" customFormat="1" ht="21" customHeight="1">
      <c r="B5" s="129"/>
      <c r="C5" s="277"/>
      <c r="D5" s="130"/>
      <c r="E5" s="200" t="s">
        <v>212</v>
      </c>
      <c r="F5" s="273"/>
      <c r="G5" s="201"/>
      <c r="H5" s="184" t="s">
        <v>213</v>
      </c>
      <c r="I5" s="275" t="s">
        <v>214</v>
      </c>
      <c r="J5" s="275" t="s">
        <v>215</v>
      </c>
      <c r="K5" s="226"/>
      <c r="L5" s="275" t="s">
        <v>214</v>
      </c>
      <c r="M5" s="275" t="s">
        <v>215</v>
      </c>
      <c r="N5" s="267"/>
      <c r="O5" s="136" t="s">
        <v>216</v>
      </c>
      <c r="P5" s="285" t="s">
        <v>247</v>
      </c>
      <c r="Q5" s="285" t="s">
        <v>248</v>
      </c>
      <c r="R5" s="137" t="s">
        <v>249</v>
      </c>
      <c r="S5" s="138" t="s">
        <v>250</v>
      </c>
      <c r="T5" s="289"/>
      <c r="U5" s="232"/>
      <c r="V5" s="285"/>
      <c r="W5" s="232"/>
      <c r="X5" s="232"/>
      <c r="Y5" s="232"/>
      <c r="Z5" s="233"/>
    </row>
    <row r="6" spans="1:26" s="128" customFormat="1" ht="24" customHeight="1" thickBot="1">
      <c r="A6" s="37"/>
      <c r="B6" s="139"/>
      <c r="C6" s="278"/>
      <c r="D6" s="61"/>
      <c r="E6" s="14" t="s">
        <v>217</v>
      </c>
      <c r="F6" s="14" t="s">
        <v>218</v>
      </c>
      <c r="G6" s="14" t="s">
        <v>219</v>
      </c>
      <c r="H6" s="209"/>
      <c r="I6" s="276"/>
      <c r="J6" s="276"/>
      <c r="K6" s="227"/>
      <c r="L6" s="276"/>
      <c r="M6" s="276"/>
      <c r="N6" s="268"/>
      <c r="O6" s="140"/>
      <c r="P6" s="66"/>
      <c r="Q6" s="66"/>
      <c r="R6" s="60"/>
      <c r="S6" s="141"/>
      <c r="T6" s="209"/>
      <c r="U6" s="66"/>
      <c r="V6" s="175"/>
      <c r="W6" s="66"/>
      <c r="X6" s="66"/>
      <c r="Y6" s="66"/>
      <c r="Z6" s="185"/>
    </row>
    <row r="7" spans="1:26" s="128" customFormat="1" ht="21" customHeight="1" thickBot="1">
      <c r="A7" s="142"/>
      <c r="B7" s="139"/>
      <c r="C7" s="37" t="s">
        <v>10</v>
      </c>
      <c r="D7" s="61"/>
      <c r="E7" s="164" t="s">
        <v>220</v>
      </c>
      <c r="F7" s="172"/>
      <c r="G7" s="173"/>
      <c r="H7" s="103" t="s">
        <v>153</v>
      </c>
      <c r="I7" s="294" t="s">
        <v>221</v>
      </c>
      <c r="J7" s="295"/>
      <c r="K7" s="295"/>
      <c r="L7" s="294" t="s">
        <v>222</v>
      </c>
      <c r="M7" s="295"/>
      <c r="N7" s="295"/>
      <c r="O7" s="297" t="s">
        <v>223</v>
      </c>
      <c r="P7" s="282"/>
      <c r="Q7" s="282"/>
      <c r="R7" s="281" t="s">
        <v>224</v>
      </c>
      <c r="S7" s="282"/>
      <c r="T7" s="290" t="s">
        <v>225</v>
      </c>
      <c r="U7" s="291"/>
      <c r="V7" s="143" t="s">
        <v>226</v>
      </c>
      <c r="W7" s="286" t="s">
        <v>227</v>
      </c>
      <c r="X7" s="287"/>
      <c r="Y7" s="288"/>
      <c r="Z7" s="144" t="s">
        <v>228</v>
      </c>
    </row>
    <row r="8" spans="2:26" s="128" customFormat="1" ht="21" customHeight="1">
      <c r="B8" s="145"/>
      <c r="C8" s="40" t="s">
        <v>253</v>
      </c>
      <c r="D8" s="146"/>
      <c r="E8" s="167" t="s">
        <v>229</v>
      </c>
      <c r="F8" s="262"/>
      <c r="G8" s="263"/>
      <c r="H8" s="26" t="s">
        <v>230</v>
      </c>
      <c r="I8" s="147" t="s">
        <v>13</v>
      </c>
      <c r="J8" s="50" t="s">
        <v>12</v>
      </c>
      <c r="K8" s="148" t="s">
        <v>254</v>
      </c>
      <c r="L8" s="147" t="s">
        <v>13</v>
      </c>
      <c r="M8" s="50" t="s">
        <v>12</v>
      </c>
      <c r="N8" s="148" t="s">
        <v>254</v>
      </c>
      <c r="O8" s="202" t="s">
        <v>231</v>
      </c>
      <c r="P8" s="202"/>
      <c r="Q8" s="203"/>
      <c r="R8" s="199" t="s">
        <v>12</v>
      </c>
      <c r="S8" s="182"/>
      <c r="T8" s="199" t="s">
        <v>12</v>
      </c>
      <c r="U8" s="183"/>
      <c r="V8" s="147" t="s">
        <v>12</v>
      </c>
      <c r="W8" s="147" t="s">
        <v>102</v>
      </c>
      <c r="X8" s="199" t="s">
        <v>12</v>
      </c>
      <c r="Y8" s="183"/>
      <c r="Z8" s="149" t="s">
        <v>102</v>
      </c>
    </row>
    <row r="9" spans="2:26" ht="32.25" customHeight="1">
      <c r="B9" s="221" t="s">
        <v>14</v>
      </c>
      <c r="C9" s="222"/>
      <c r="D9" s="35"/>
      <c r="E9" s="10">
        <f aca="true" t="shared" si="0" ref="E9:J9">SUM(E10:E11)</f>
        <v>14384</v>
      </c>
      <c r="F9" s="10">
        <f t="shared" si="0"/>
        <v>2924</v>
      </c>
      <c r="G9" s="10">
        <f t="shared" si="0"/>
        <v>11460</v>
      </c>
      <c r="H9" s="10">
        <f t="shared" si="0"/>
        <v>2668721</v>
      </c>
      <c r="I9" s="10">
        <f t="shared" si="0"/>
        <v>21570</v>
      </c>
      <c r="J9" s="10">
        <f t="shared" si="0"/>
        <v>30779</v>
      </c>
      <c r="K9" s="150">
        <v>21.87</v>
      </c>
      <c r="L9" s="10">
        <f>SUM(L10:L11)</f>
        <v>22025</v>
      </c>
      <c r="M9" s="10">
        <f>SUM(M10:M11)</f>
        <v>31186</v>
      </c>
      <c r="N9" s="150">
        <v>22.28</v>
      </c>
      <c r="O9" s="6">
        <f aca="true" t="shared" si="1" ref="O9:Z9">SUM(O10:O11)</f>
        <v>159</v>
      </c>
      <c r="P9" s="6">
        <f t="shared" si="1"/>
        <v>1423</v>
      </c>
      <c r="Q9" s="6">
        <f t="shared" si="1"/>
        <v>749</v>
      </c>
      <c r="R9" s="6">
        <f t="shared" si="1"/>
        <v>4065</v>
      </c>
      <c r="S9" s="6">
        <f t="shared" si="1"/>
        <v>1213</v>
      </c>
      <c r="T9" s="6">
        <f t="shared" si="1"/>
        <v>75404</v>
      </c>
      <c r="U9" s="6">
        <f t="shared" si="1"/>
        <v>41859</v>
      </c>
      <c r="V9" s="6">
        <f t="shared" si="1"/>
        <v>1158832</v>
      </c>
      <c r="W9" s="6">
        <f t="shared" si="1"/>
        <v>7165</v>
      </c>
      <c r="X9" s="6">
        <f t="shared" si="1"/>
        <v>47</v>
      </c>
      <c r="Y9" s="6">
        <f t="shared" si="1"/>
        <v>9263</v>
      </c>
      <c r="Z9" s="6">
        <f t="shared" si="1"/>
        <v>498</v>
      </c>
    </row>
    <row r="10" spans="2:26" ht="39" customHeight="1">
      <c r="B10" s="215" t="s">
        <v>15</v>
      </c>
      <c r="C10" s="216"/>
      <c r="D10" s="35"/>
      <c r="E10" s="10">
        <f aca="true" t="shared" si="2" ref="E10:J10">SUM(E12:E24)</f>
        <v>12878</v>
      </c>
      <c r="F10" s="10">
        <f t="shared" si="2"/>
        <v>2641</v>
      </c>
      <c r="G10" s="10">
        <f t="shared" si="2"/>
        <v>10237</v>
      </c>
      <c r="H10" s="10">
        <f t="shared" si="2"/>
        <v>2465884</v>
      </c>
      <c r="I10" s="10">
        <f t="shared" si="2"/>
        <v>20449</v>
      </c>
      <c r="J10" s="10">
        <f t="shared" si="2"/>
        <v>29069</v>
      </c>
      <c r="K10" s="18">
        <v>23.08</v>
      </c>
      <c r="L10" s="10">
        <f>SUM(L12:L24)</f>
        <v>20900</v>
      </c>
      <c r="M10" s="10">
        <f>SUM(M12:M24)</f>
        <v>29480</v>
      </c>
      <c r="N10" s="16" t="s">
        <v>251</v>
      </c>
      <c r="O10" s="10">
        <f aca="true" t="shared" si="3" ref="O10:Z10">SUM(O12:O24)</f>
        <v>148</v>
      </c>
      <c r="P10" s="10">
        <f t="shared" si="3"/>
        <v>1285</v>
      </c>
      <c r="Q10" s="10">
        <f t="shared" si="3"/>
        <v>679</v>
      </c>
      <c r="R10" s="10">
        <f t="shared" si="3"/>
        <v>3804</v>
      </c>
      <c r="S10" s="10">
        <f t="shared" si="3"/>
        <v>1129</v>
      </c>
      <c r="T10" s="10">
        <f t="shared" si="3"/>
        <v>66905</v>
      </c>
      <c r="U10" s="10">
        <f t="shared" si="3"/>
        <v>36779</v>
      </c>
      <c r="V10" s="10">
        <f t="shared" si="3"/>
        <v>1039168</v>
      </c>
      <c r="W10" s="10">
        <f t="shared" si="3"/>
        <v>6456</v>
      </c>
      <c r="X10" s="10">
        <f t="shared" si="3"/>
        <v>39</v>
      </c>
      <c r="Y10" s="10">
        <f t="shared" si="3"/>
        <v>8323</v>
      </c>
      <c r="Z10" s="10">
        <f t="shared" si="3"/>
        <v>446</v>
      </c>
    </row>
    <row r="11" spans="2:26" ht="39" customHeight="1">
      <c r="B11" s="215" t="s">
        <v>16</v>
      </c>
      <c r="C11" s="216"/>
      <c r="D11" s="35"/>
      <c r="E11" s="43">
        <f aca="true" t="shared" si="4" ref="E11:J11">SUM(E25,E28,E32,E35)</f>
        <v>1506</v>
      </c>
      <c r="F11" s="43">
        <f t="shared" si="4"/>
        <v>283</v>
      </c>
      <c r="G11" s="43">
        <f t="shared" si="4"/>
        <v>1223</v>
      </c>
      <c r="H11" s="43">
        <f t="shared" si="4"/>
        <v>202837</v>
      </c>
      <c r="I11" s="43">
        <f t="shared" si="4"/>
        <v>1121</v>
      </c>
      <c r="J11" s="43">
        <f t="shared" si="4"/>
        <v>1710</v>
      </c>
      <c r="K11" s="18">
        <v>11.54</v>
      </c>
      <c r="L11" s="43">
        <f>SUM(L25,L28,L32,L35)</f>
        <v>1125</v>
      </c>
      <c r="M11" s="43">
        <f>SUM(M25,M28,M32,M35)</f>
        <v>1706</v>
      </c>
      <c r="N11" s="16" t="s">
        <v>251</v>
      </c>
      <c r="O11" s="6">
        <f aca="true" t="shared" si="5" ref="O11:Z11">SUM(O25,O28,O32,O35)</f>
        <v>11</v>
      </c>
      <c r="P11" s="6">
        <f t="shared" si="5"/>
        <v>138</v>
      </c>
      <c r="Q11" s="6">
        <f t="shared" si="5"/>
        <v>70</v>
      </c>
      <c r="R11" s="6">
        <f t="shared" si="5"/>
        <v>261</v>
      </c>
      <c r="S11" s="6">
        <f t="shared" si="5"/>
        <v>84</v>
      </c>
      <c r="T11" s="6">
        <f t="shared" si="5"/>
        <v>8499</v>
      </c>
      <c r="U11" s="6">
        <f t="shared" si="5"/>
        <v>5080</v>
      </c>
      <c r="V11" s="6">
        <f t="shared" si="5"/>
        <v>119664</v>
      </c>
      <c r="W11" s="6">
        <f t="shared" si="5"/>
        <v>709</v>
      </c>
      <c r="X11" s="6">
        <f t="shared" si="5"/>
        <v>8</v>
      </c>
      <c r="Y11" s="6">
        <f t="shared" si="5"/>
        <v>940</v>
      </c>
      <c r="Z11" s="6">
        <f t="shared" si="5"/>
        <v>52</v>
      </c>
    </row>
    <row r="12" spans="2:26" ht="39" customHeight="1">
      <c r="B12" s="215" t="s">
        <v>17</v>
      </c>
      <c r="C12" s="216"/>
      <c r="D12" s="35"/>
      <c r="E12" s="10">
        <v>4104</v>
      </c>
      <c r="F12" s="6">
        <v>913</v>
      </c>
      <c r="G12" s="6">
        <v>3191</v>
      </c>
      <c r="H12" s="6">
        <v>1042503</v>
      </c>
      <c r="I12" s="10">
        <v>9438</v>
      </c>
      <c r="J12" s="10">
        <v>13714</v>
      </c>
      <c r="K12" s="18">
        <v>31.25</v>
      </c>
      <c r="L12" s="10">
        <v>9665</v>
      </c>
      <c r="M12" s="10">
        <v>13904</v>
      </c>
      <c r="N12" s="18">
        <v>31.88</v>
      </c>
      <c r="O12" s="6">
        <v>49</v>
      </c>
      <c r="P12" s="6">
        <v>579</v>
      </c>
      <c r="Q12" s="6">
        <v>279</v>
      </c>
      <c r="R12" s="6">
        <v>1898</v>
      </c>
      <c r="S12" s="6">
        <v>597</v>
      </c>
      <c r="T12" s="6">
        <v>21949</v>
      </c>
      <c r="U12" s="6">
        <v>12017</v>
      </c>
      <c r="V12" s="10">
        <v>362085</v>
      </c>
      <c r="W12" s="6">
        <v>2605</v>
      </c>
      <c r="X12" s="6">
        <v>10</v>
      </c>
      <c r="Y12" s="6">
        <v>3212</v>
      </c>
      <c r="Z12" s="6">
        <v>125</v>
      </c>
    </row>
    <row r="13" spans="2:26" ht="25.5" customHeight="1">
      <c r="B13" s="215" t="s">
        <v>18</v>
      </c>
      <c r="C13" s="216"/>
      <c r="D13" s="35"/>
      <c r="E13" s="10">
        <v>2373</v>
      </c>
      <c r="F13" s="6">
        <v>539</v>
      </c>
      <c r="G13" s="6">
        <v>1834</v>
      </c>
      <c r="H13" s="6">
        <v>593598</v>
      </c>
      <c r="I13" s="10">
        <v>4167</v>
      </c>
      <c r="J13" s="10">
        <v>5743</v>
      </c>
      <c r="K13" s="18">
        <v>22.22</v>
      </c>
      <c r="L13" s="10">
        <v>4215</v>
      </c>
      <c r="M13" s="10">
        <v>5777</v>
      </c>
      <c r="N13" s="18">
        <v>22.5</v>
      </c>
      <c r="O13" s="6">
        <v>26</v>
      </c>
      <c r="P13" s="6">
        <v>234</v>
      </c>
      <c r="Q13" s="6">
        <v>134</v>
      </c>
      <c r="R13" s="6">
        <v>658</v>
      </c>
      <c r="S13" s="6">
        <v>186</v>
      </c>
      <c r="T13" s="6">
        <v>13969</v>
      </c>
      <c r="U13" s="6">
        <v>7580</v>
      </c>
      <c r="V13" s="10">
        <v>211776</v>
      </c>
      <c r="W13" s="6">
        <v>1315</v>
      </c>
      <c r="X13" s="6">
        <v>7</v>
      </c>
      <c r="Y13" s="6">
        <v>1756</v>
      </c>
      <c r="Z13" s="6">
        <v>79</v>
      </c>
    </row>
    <row r="14" spans="2:26" ht="25.5" customHeight="1">
      <c r="B14" s="215" t="s">
        <v>19</v>
      </c>
      <c r="C14" s="216"/>
      <c r="D14" s="35"/>
      <c r="E14" s="10">
        <v>655</v>
      </c>
      <c r="F14" s="6">
        <v>137</v>
      </c>
      <c r="G14" s="6">
        <v>518</v>
      </c>
      <c r="H14" s="6">
        <v>144088</v>
      </c>
      <c r="I14" s="10">
        <v>397</v>
      </c>
      <c r="J14" s="10">
        <v>542</v>
      </c>
      <c r="K14" s="18">
        <v>11.59</v>
      </c>
      <c r="L14" s="10">
        <v>413</v>
      </c>
      <c r="M14" s="10">
        <v>560</v>
      </c>
      <c r="N14" s="18">
        <v>12.07</v>
      </c>
      <c r="O14" s="6">
        <v>9</v>
      </c>
      <c r="P14" s="6">
        <v>41</v>
      </c>
      <c r="Q14" s="6">
        <v>27</v>
      </c>
      <c r="R14" s="6">
        <v>111</v>
      </c>
      <c r="S14" s="6">
        <v>37</v>
      </c>
      <c r="T14" s="6">
        <v>2453</v>
      </c>
      <c r="U14" s="6">
        <v>1398</v>
      </c>
      <c r="V14" s="10">
        <v>39118</v>
      </c>
      <c r="W14" s="6">
        <v>259</v>
      </c>
      <c r="X14" s="16">
        <v>2</v>
      </c>
      <c r="Y14" s="6">
        <v>342</v>
      </c>
      <c r="Z14" s="6">
        <v>14</v>
      </c>
    </row>
    <row r="15" spans="2:26" ht="25.5" customHeight="1">
      <c r="B15" s="215" t="s">
        <v>20</v>
      </c>
      <c r="C15" s="216"/>
      <c r="D15" s="35"/>
      <c r="E15" s="10">
        <v>1291</v>
      </c>
      <c r="F15" s="6">
        <v>351</v>
      </c>
      <c r="G15" s="6">
        <v>940</v>
      </c>
      <c r="H15" s="6">
        <v>256267</v>
      </c>
      <c r="I15" s="10">
        <v>1511</v>
      </c>
      <c r="J15" s="10">
        <v>2221</v>
      </c>
      <c r="K15" s="18">
        <v>15.88</v>
      </c>
      <c r="L15" s="10">
        <v>1559</v>
      </c>
      <c r="M15" s="10">
        <v>2301</v>
      </c>
      <c r="N15" s="18">
        <v>16.56</v>
      </c>
      <c r="O15" s="6">
        <v>20</v>
      </c>
      <c r="P15" s="6">
        <v>137</v>
      </c>
      <c r="Q15" s="6">
        <v>70</v>
      </c>
      <c r="R15" s="6">
        <v>384</v>
      </c>
      <c r="S15" s="6">
        <v>99</v>
      </c>
      <c r="T15" s="6">
        <v>7924</v>
      </c>
      <c r="U15" s="6">
        <v>4551</v>
      </c>
      <c r="V15" s="10">
        <v>113473</v>
      </c>
      <c r="W15" s="6">
        <v>954</v>
      </c>
      <c r="X15" s="16">
        <v>3</v>
      </c>
      <c r="Y15" s="6">
        <v>1238</v>
      </c>
      <c r="Z15" s="6">
        <v>45</v>
      </c>
    </row>
    <row r="16" spans="2:26" ht="25.5" customHeight="1">
      <c r="B16" s="215" t="s">
        <v>21</v>
      </c>
      <c r="C16" s="216"/>
      <c r="D16" s="35"/>
      <c r="E16" s="10">
        <v>687</v>
      </c>
      <c r="F16" s="6">
        <v>158</v>
      </c>
      <c r="G16" s="6">
        <v>529</v>
      </c>
      <c r="H16" s="6">
        <v>155312</v>
      </c>
      <c r="I16" s="10">
        <v>1254</v>
      </c>
      <c r="J16" s="10">
        <v>1782</v>
      </c>
      <c r="K16" s="18">
        <v>19.49</v>
      </c>
      <c r="L16" s="10">
        <v>1329</v>
      </c>
      <c r="M16" s="10">
        <v>1897</v>
      </c>
      <c r="N16" s="18">
        <v>20.63</v>
      </c>
      <c r="O16" s="6">
        <v>7</v>
      </c>
      <c r="P16" s="6">
        <v>82</v>
      </c>
      <c r="Q16" s="6">
        <v>45</v>
      </c>
      <c r="R16" s="6">
        <v>349</v>
      </c>
      <c r="S16" s="6">
        <v>58</v>
      </c>
      <c r="T16" s="6">
        <v>6175</v>
      </c>
      <c r="U16" s="6">
        <v>3054</v>
      </c>
      <c r="V16" s="10">
        <v>73178</v>
      </c>
      <c r="W16" s="6">
        <v>475</v>
      </c>
      <c r="X16" s="16">
        <v>4</v>
      </c>
      <c r="Y16" s="6">
        <v>631</v>
      </c>
      <c r="Z16" s="6">
        <v>29</v>
      </c>
    </row>
    <row r="17" spans="2:26" ht="39" customHeight="1">
      <c r="B17" s="215" t="s">
        <v>22</v>
      </c>
      <c r="C17" s="216"/>
      <c r="D17" s="35"/>
      <c r="E17" s="10">
        <v>435</v>
      </c>
      <c r="F17" s="6">
        <v>36</v>
      </c>
      <c r="G17" s="6">
        <v>399</v>
      </c>
      <c r="H17" s="6">
        <v>22679</v>
      </c>
      <c r="I17" s="10">
        <v>306</v>
      </c>
      <c r="J17" s="10">
        <v>386</v>
      </c>
      <c r="K17" s="18">
        <v>11.49</v>
      </c>
      <c r="L17" s="10">
        <v>305</v>
      </c>
      <c r="M17" s="10">
        <v>381</v>
      </c>
      <c r="N17" s="18">
        <v>11.55</v>
      </c>
      <c r="O17" s="6">
        <v>8</v>
      </c>
      <c r="P17" s="6">
        <v>18</v>
      </c>
      <c r="Q17" s="6">
        <v>14</v>
      </c>
      <c r="R17" s="6">
        <v>51</v>
      </c>
      <c r="S17" s="6">
        <v>13</v>
      </c>
      <c r="T17" s="6">
        <v>1655</v>
      </c>
      <c r="U17" s="6">
        <v>1015</v>
      </c>
      <c r="V17" s="10">
        <v>28648</v>
      </c>
      <c r="W17" s="16">
        <v>86</v>
      </c>
      <c r="X17" s="43" t="s">
        <v>232</v>
      </c>
      <c r="Y17" s="6">
        <v>112</v>
      </c>
      <c r="Z17" s="6">
        <v>24</v>
      </c>
    </row>
    <row r="18" spans="2:26" ht="25.5" customHeight="1">
      <c r="B18" s="215" t="s">
        <v>23</v>
      </c>
      <c r="C18" s="216"/>
      <c r="D18" s="35"/>
      <c r="E18" s="10">
        <v>292</v>
      </c>
      <c r="F18" s="6">
        <v>42</v>
      </c>
      <c r="G18" s="6">
        <v>250</v>
      </c>
      <c r="H18" s="6">
        <v>30470</v>
      </c>
      <c r="I18" s="10">
        <v>530</v>
      </c>
      <c r="J18" s="10">
        <v>813</v>
      </c>
      <c r="K18" s="18">
        <v>33.21</v>
      </c>
      <c r="L18" s="10">
        <v>511</v>
      </c>
      <c r="M18" s="10">
        <v>765</v>
      </c>
      <c r="N18" s="18">
        <v>31.87</v>
      </c>
      <c r="O18" s="6">
        <v>4</v>
      </c>
      <c r="P18" s="6">
        <v>18</v>
      </c>
      <c r="Q18" s="6">
        <v>11</v>
      </c>
      <c r="R18" s="6">
        <v>23</v>
      </c>
      <c r="S18" s="6">
        <v>12</v>
      </c>
      <c r="T18" s="6">
        <v>1268</v>
      </c>
      <c r="U18" s="6">
        <v>703</v>
      </c>
      <c r="V18" s="10">
        <v>20207</v>
      </c>
      <c r="W18" s="6">
        <v>72</v>
      </c>
      <c r="X18" s="43">
        <v>1</v>
      </c>
      <c r="Y18" s="6">
        <v>91</v>
      </c>
      <c r="Z18" s="6">
        <v>10</v>
      </c>
    </row>
    <row r="19" spans="2:26" ht="25.5" customHeight="1">
      <c r="B19" s="215" t="s">
        <v>42</v>
      </c>
      <c r="C19" s="216"/>
      <c r="D19" s="35"/>
      <c r="E19" s="10">
        <v>472</v>
      </c>
      <c r="F19" s="16">
        <v>72</v>
      </c>
      <c r="G19" s="16">
        <v>400</v>
      </c>
      <c r="H19" s="16">
        <v>33636</v>
      </c>
      <c r="I19" s="10">
        <v>815</v>
      </c>
      <c r="J19" s="10">
        <v>1128</v>
      </c>
      <c r="K19" s="18">
        <v>34.12</v>
      </c>
      <c r="L19" s="10">
        <v>811</v>
      </c>
      <c r="M19" s="10">
        <v>1119</v>
      </c>
      <c r="N19" s="18">
        <v>34.56</v>
      </c>
      <c r="O19" s="16">
        <v>3</v>
      </c>
      <c r="P19" s="16">
        <v>30</v>
      </c>
      <c r="Q19" s="16">
        <v>14</v>
      </c>
      <c r="R19" s="6">
        <v>56</v>
      </c>
      <c r="S19" s="6">
        <v>17</v>
      </c>
      <c r="T19" s="16">
        <v>1797</v>
      </c>
      <c r="U19" s="16">
        <v>964</v>
      </c>
      <c r="V19" s="43">
        <v>27673</v>
      </c>
      <c r="W19" s="6">
        <v>47</v>
      </c>
      <c r="X19" s="16">
        <v>1</v>
      </c>
      <c r="Y19" s="16">
        <v>64</v>
      </c>
      <c r="Z19" s="43">
        <v>22</v>
      </c>
    </row>
    <row r="20" spans="2:26" ht="25.5" customHeight="1">
      <c r="B20" s="215" t="s">
        <v>43</v>
      </c>
      <c r="C20" s="216"/>
      <c r="D20" s="35"/>
      <c r="E20" s="10">
        <v>494</v>
      </c>
      <c r="F20" s="16">
        <v>73</v>
      </c>
      <c r="G20" s="16">
        <v>421</v>
      </c>
      <c r="H20" s="16">
        <v>32103</v>
      </c>
      <c r="I20" s="10">
        <v>379</v>
      </c>
      <c r="J20" s="10">
        <v>561</v>
      </c>
      <c r="K20" s="18">
        <v>19.79</v>
      </c>
      <c r="L20" s="10">
        <v>381</v>
      </c>
      <c r="M20" s="10">
        <v>558</v>
      </c>
      <c r="N20" s="18">
        <v>19.97</v>
      </c>
      <c r="O20" s="16">
        <v>7</v>
      </c>
      <c r="P20" s="16">
        <v>16</v>
      </c>
      <c r="Q20" s="16">
        <v>10</v>
      </c>
      <c r="R20" s="16">
        <v>37</v>
      </c>
      <c r="S20" s="16">
        <v>14</v>
      </c>
      <c r="T20" s="16">
        <v>1619</v>
      </c>
      <c r="U20" s="16">
        <v>886</v>
      </c>
      <c r="V20" s="43">
        <v>23540</v>
      </c>
      <c r="W20" s="16">
        <v>41</v>
      </c>
      <c r="X20" s="43" t="s">
        <v>252</v>
      </c>
      <c r="Y20" s="16">
        <v>48</v>
      </c>
      <c r="Z20" s="43">
        <v>21</v>
      </c>
    </row>
    <row r="21" spans="2:26" ht="26.25" customHeight="1">
      <c r="B21" s="215" t="s">
        <v>48</v>
      </c>
      <c r="C21" s="216"/>
      <c r="D21" s="35"/>
      <c r="E21" s="10">
        <v>624</v>
      </c>
      <c r="F21" s="16">
        <v>90</v>
      </c>
      <c r="G21" s="16">
        <v>534</v>
      </c>
      <c r="H21" s="16">
        <v>49019</v>
      </c>
      <c r="I21" s="10">
        <v>606</v>
      </c>
      <c r="J21" s="10">
        <v>785</v>
      </c>
      <c r="K21" s="18">
        <v>19.99</v>
      </c>
      <c r="L21" s="10">
        <v>621</v>
      </c>
      <c r="M21" s="10">
        <v>792</v>
      </c>
      <c r="N21" s="18">
        <v>20.48</v>
      </c>
      <c r="O21" s="43">
        <v>5</v>
      </c>
      <c r="P21" s="43">
        <v>40</v>
      </c>
      <c r="Q21" s="43">
        <v>17</v>
      </c>
      <c r="R21" s="16">
        <v>72</v>
      </c>
      <c r="S21" s="16">
        <v>18</v>
      </c>
      <c r="T21" s="43">
        <v>1857</v>
      </c>
      <c r="U21" s="43">
        <v>1034</v>
      </c>
      <c r="V21" s="43">
        <v>34053</v>
      </c>
      <c r="W21" s="16">
        <v>84</v>
      </c>
      <c r="X21" s="16">
        <v>1</v>
      </c>
      <c r="Y21" s="16">
        <v>95</v>
      </c>
      <c r="Z21" s="43">
        <v>17</v>
      </c>
    </row>
    <row r="22" spans="2:26" ht="36.75" customHeight="1">
      <c r="B22" s="215" t="s">
        <v>49</v>
      </c>
      <c r="C22" s="216"/>
      <c r="D22" s="35"/>
      <c r="E22" s="10">
        <v>260</v>
      </c>
      <c r="F22" s="16">
        <v>28</v>
      </c>
      <c r="G22" s="16">
        <v>232</v>
      </c>
      <c r="H22" s="16">
        <v>16831</v>
      </c>
      <c r="I22" s="10">
        <v>287</v>
      </c>
      <c r="J22" s="10">
        <v>405</v>
      </c>
      <c r="K22" s="18">
        <v>13.37</v>
      </c>
      <c r="L22" s="10">
        <v>305</v>
      </c>
      <c r="M22" s="10">
        <v>419</v>
      </c>
      <c r="N22" s="18">
        <v>14.07</v>
      </c>
      <c r="O22" s="16">
        <v>2</v>
      </c>
      <c r="P22" s="16">
        <v>24</v>
      </c>
      <c r="Q22" s="16">
        <v>12</v>
      </c>
      <c r="R22" s="16">
        <v>32</v>
      </c>
      <c r="S22" s="16">
        <v>13</v>
      </c>
      <c r="T22" s="43">
        <v>1388</v>
      </c>
      <c r="U22" s="43">
        <v>795</v>
      </c>
      <c r="V22" s="43">
        <v>25206</v>
      </c>
      <c r="W22" s="16">
        <v>94</v>
      </c>
      <c r="X22" s="16" t="s">
        <v>101</v>
      </c>
      <c r="Y22" s="16">
        <v>125</v>
      </c>
      <c r="Z22" s="43">
        <v>15</v>
      </c>
    </row>
    <row r="23" spans="2:26" ht="25.5" customHeight="1">
      <c r="B23" s="215" t="s">
        <v>51</v>
      </c>
      <c r="C23" s="216"/>
      <c r="D23" s="35"/>
      <c r="E23" s="10">
        <v>516</v>
      </c>
      <c r="F23" s="16">
        <v>85</v>
      </c>
      <c r="G23" s="16">
        <v>431</v>
      </c>
      <c r="H23" s="16">
        <v>34318</v>
      </c>
      <c r="I23" s="10">
        <v>434</v>
      </c>
      <c r="J23" s="10">
        <v>584</v>
      </c>
      <c r="K23" s="8">
        <v>12.71</v>
      </c>
      <c r="L23" s="10">
        <v>463</v>
      </c>
      <c r="M23" s="10">
        <v>602</v>
      </c>
      <c r="N23" s="8">
        <v>13.25</v>
      </c>
      <c r="O23" s="16">
        <v>4</v>
      </c>
      <c r="P23" s="16">
        <v>33</v>
      </c>
      <c r="Q23" s="16">
        <v>21</v>
      </c>
      <c r="R23" s="16">
        <v>74</v>
      </c>
      <c r="S23" s="16">
        <v>34</v>
      </c>
      <c r="T23" s="16">
        <v>2420</v>
      </c>
      <c r="U23" s="16">
        <v>1350</v>
      </c>
      <c r="V23" s="16">
        <v>38400</v>
      </c>
      <c r="W23" s="16">
        <v>258</v>
      </c>
      <c r="X23" s="16">
        <v>6</v>
      </c>
      <c r="Y23" s="16">
        <v>394</v>
      </c>
      <c r="Z23" s="43">
        <v>21</v>
      </c>
    </row>
    <row r="24" spans="2:26" ht="25.5" customHeight="1">
      <c r="B24" s="215" t="s">
        <v>52</v>
      </c>
      <c r="C24" s="216"/>
      <c r="D24" s="35"/>
      <c r="E24" s="10">
        <v>675</v>
      </c>
      <c r="F24" s="16">
        <v>117</v>
      </c>
      <c r="G24" s="16">
        <v>558</v>
      </c>
      <c r="H24" s="16">
        <v>55060</v>
      </c>
      <c r="I24" s="10">
        <v>325</v>
      </c>
      <c r="J24" s="10">
        <v>405</v>
      </c>
      <c r="K24" s="18">
        <v>8.28</v>
      </c>
      <c r="L24" s="10">
        <v>322</v>
      </c>
      <c r="M24" s="10">
        <v>405</v>
      </c>
      <c r="N24" s="18">
        <v>8.42</v>
      </c>
      <c r="O24" s="16">
        <v>4</v>
      </c>
      <c r="P24" s="16">
        <v>33</v>
      </c>
      <c r="Q24" s="16">
        <v>25</v>
      </c>
      <c r="R24" s="16">
        <v>59</v>
      </c>
      <c r="S24" s="16">
        <v>31</v>
      </c>
      <c r="T24" s="16">
        <v>2431</v>
      </c>
      <c r="U24" s="16">
        <v>1432</v>
      </c>
      <c r="V24" s="16">
        <v>41811</v>
      </c>
      <c r="W24" s="16">
        <v>166</v>
      </c>
      <c r="X24" s="16">
        <v>4</v>
      </c>
      <c r="Y24" s="16">
        <v>215</v>
      </c>
      <c r="Z24" s="43">
        <v>24</v>
      </c>
    </row>
    <row r="25" spans="2:26" ht="39" customHeight="1">
      <c r="B25" s="215" t="s">
        <v>24</v>
      </c>
      <c r="C25" s="216"/>
      <c r="D25" s="35"/>
      <c r="E25" s="10">
        <f>SUM(E26:E27)</f>
        <v>546</v>
      </c>
      <c r="F25" s="10">
        <f>SUM(F26:F27)</f>
        <v>127</v>
      </c>
      <c r="G25" s="10">
        <f>SUM(G26:G27)</f>
        <v>419</v>
      </c>
      <c r="H25" s="10">
        <f>SUM(H26:H27)</f>
        <v>125147</v>
      </c>
      <c r="I25" s="10">
        <v>417</v>
      </c>
      <c r="J25" s="10">
        <v>691</v>
      </c>
      <c r="K25" s="18">
        <v>9.52</v>
      </c>
      <c r="L25" s="10">
        <v>421</v>
      </c>
      <c r="M25" s="10">
        <f>SUM(M26:M27)</f>
        <v>693</v>
      </c>
      <c r="N25" s="18">
        <v>9.57</v>
      </c>
      <c r="O25" s="10">
        <f aca="true" t="shared" si="6" ref="O25:Z25">SUM(O26:O27)</f>
        <v>5</v>
      </c>
      <c r="P25" s="10">
        <f t="shared" si="6"/>
        <v>68</v>
      </c>
      <c r="Q25" s="10">
        <f t="shared" si="6"/>
        <v>33</v>
      </c>
      <c r="R25" s="10">
        <f t="shared" si="6"/>
        <v>130</v>
      </c>
      <c r="S25" s="10">
        <f t="shared" si="6"/>
        <v>41</v>
      </c>
      <c r="T25" s="10">
        <f t="shared" si="6"/>
        <v>4359</v>
      </c>
      <c r="U25" s="10">
        <f t="shared" si="6"/>
        <v>2831</v>
      </c>
      <c r="V25" s="10">
        <f t="shared" si="6"/>
        <v>56880</v>
      </c>
      <c r="W25" s="10">
        <f t="shared" si="6"/>
        <v>402</v>
      </c>
      <c r="X25" s="10">
        <f t="shared" si="6"/>
        <v>1</v>
      </c>
      <c r="Y25" s="10">
        <f t="shared" si="6"/>
        <v>503</v>
      </c>
      <c r="Z25" s="10">
        <f t="shared" si="6"/>
        <v>19</v>
      </c>
    </row>
    <row r="26" spans="3:26" ht="39" customHeight="1">
      <c r="C26" s="43" t="s">
        <v>186</v>
      </c>
      <c r="D26" s="35"/>
      <c r="E26" s="10">
        <v>249</v>
      </c>
      <c r="F26" s="16">
        <v>64</v>
      </c>
      <c r="G26" s="16">
        <v>185</v>
      </c>
      <c r="H26" s="16">
        <v>41939</v>
      </c>
      <c r="I26" s="10">
        <v>189</v>
      </c>
      <c r="J26" s="10">
        <v>337</v>
      </c>
      <c r="K26" s="18">
        <v>7.9</v>
      </c>
      <c r="L26" s="10">
        <v>186</v>
      </c>
      <c r="M26" s="10">
        <v>331</v>
      </c>
      <c r="N26" s="18">
        <v>7.83</v>
      </c>
      <c r="O26" s="6">
        <v>2</v>
      </c>
      <c r="P26" s="6">
        <v>34</v>
      </c>
      <c r="Q26" s="6">
        <v>18</v>
      </c>
      <c r="R26" s="6">
        <v>54</v>
      </c>
      <c r="S26" s="6">
        <v>21</v>
      </c>
      <c r="T26" s="6">
        <v>2540</v>
      </c>
      <c r="U26" s="6">
        <v>1323</v>
      </c>
      <c r="V26" s="10">
        <v>33405</v>
      </c>
      <c r="W26" s="6">
        <v>151</v>
      </c>
      <c r="X26" s="16" t="s">
        <v>75</v>
      </c>
      <c r="Y26" s="6">
        <v>188</v>
      </c>
      <c r="Z26" s="6">
        <v>11</v>
      </c>
    </row>
    <row r="27" spans="3:26" ht="26.25" customHeight="1">
      <c r="C27" s="43" t="s">
        <v>187</v>
      </c>
      <c r="D27" s="35"/>
      <c r="E27" s="10">
        <v>297</v>
      </c>
      <c r="F27" s="16">
        <v>63</v>
      </c>
      <c r="G27" s="16">
        <v>234</v>
      </c>
      <c r="H27" s="16">
        <v>83208</v>
      </c>
      <c r="I27" s="10">
        <v>229</v>
      </c>
      <c r="J27" s="10">
        <v>354</v>
      </c>
      <c r="K27" s="18">
        <v>11.82</v>
      </c>
      <c r="L27" s="10">
        <v>236</v>
      </c>
      <c r="M27" s="10">
        <v>362</v>
      </c>
      <c r="N27" s="18">
        <v>12.04</v>
      </c>
      <c r="O27" s="6">
        <v>3</v>
      </c>
      <c r="P27" s="6">
        <v>34</v>
      </c>
      <c r="Q27" s="6">
        <v>15</v>
      </c>
      <c r="R27" s="6">
        <v>76</v>
      </c>
      <c r="S27" s="6">
        <v>20</v>
      </c>
      <c r="T27" s="6">
        <v>1819</v>
      </c>
      <c r="U27" s="6">
        <v>1508</v>
      </c>
      <c r="V27" s="10">
        <v>23475</v>
      </c>
      <c r="W27" s="6">
        <v>251</v>
      </c>
      <c r="X27" s="16">
        <v>1</v>
      </c>
      <c r="Y27" s="6">
        <v>315</v>
      </c>
      <c r="Z27" s="6">
        <v>8</v>
      </c>
    </row>
    <row r="28" spans="2:26" ht="39" customHeight="1">
      <c r="B28" s="215" t="s">
        <v>27</v>
      </c>
      <c r="C28" s="216"/>
      <c r="D28" s="35"/>
      <c r="E28" s="10">
        <f>SUM(E29:E31)</f>
        <v>389</v>
      </c>
      <c r="F28" s="10">
        <f>SUM(F29:F31)</f>
        <v>92</v>
      </c>
      <c r="G28" s="10">
        <f>SUM(G29:G31)</f>
        <v>297</v>
      </c>
      <c r="H28" s="10">
        <f>SUM(H29:H31)</f>
        <v>28633</v>
      </c>
      <c r="I28" s="10">
        <v>242</v>
      </c>
      <c r="J28" s="10">
        <v>371</v>
      </c>
      <c r="K28" s="151">
        <v>9.75</v>
      </c>
      <c r="L28" s="10">
        <f>SUM(L29:L31)</f>
        <v>234</v>
      </c>
      <c r="M28" s="10">
        <f>SUM(M29:M31)</f>
        <v>361</v>
      </c>
      <c r="N28" s="151">
        <v>9.55</v>
      </c>
      <c r="O28" s="10">
        <f aca="true" t="shared" si="7" ref="O28:Z28">SUM(O29:O31)</f>
        <v>4</v>
      </c>
      <c r="P28" s="10">
        <f t="shared" si="7"/>
        <v>34</v>
      </c>
      <c r="Q28" s="10">
        <f t="shared" si="7"/>
        <v>17</v>
      </c>
      <c r="R28" s="10">
        <f t="shared" si="7"/>
        <v>78</v>
      </c>
      <c r="S28" s="10">
        <f t="shared" si="7"/>
        <v>18</v>
      </c>
      <c r="T28" s="10">
        <f t="shared" si="7"/>
        <v>2176</v>
      </c>
      <c r="U28" s="10">
        <f t="shared" si="7"/>
        <v>1085</v>
      </c>
      <c r="V28" s="10">
        <f t="shared" si="7"/>
        <v>31404</v>
      </c>
      <c r="W28" s="10">
        <f t="shared" si="7"/>
        <v>206</v>
      </c>
      <c r="X28" s="16">
        <f t="shared" si="7"/>
        <v>4</v>
      </c>
      <c r="Y28" s="10">
        <f t="shared" si="7"/>
        <v>308</v>
      </c>
      <c r="Z28" s="10">
        <f t="shared" si="7"/>
        <v>13</v>
      </c>
    </row>
    <row r="29" spans="3:26" ht="39" customHeight="1">
      <c r="C29" s="16" t="s">
        <v>188</v>
      </c>
      <c r="D29" s="35"/>
      <c r="E29" s="10">
        <v>67</v>
      </c>
      <c r="F29" s="6">
        <v>10</v>
      </c>
      <c r="G29" s="6">
        <v>57</v>
      </c>
      <c r="H29" s="6">
        <v>4970</v>
      </c>
      <c r="I29" s="10">
        <v>64</v>
      </c>
      <c r="J29" s="10">
        <v>99</v>
      </c>
      <c r="K29" s="18">
        <v>11.41</v>
      </c>
      <c r="L29" s="10">
        <v>63</v>
      </c>
      <c r="M29" s="10">
        <v>96</v>
      </c>
      <c r="N29" s="18">
        <v>11.25</v>
      </c>
      <c r="O29" s="6">
        <v>1</v>
      </c>
      <c r="P29" s="6">
        <v>7</v>
      </c>
      <c r="Q29" s="6">
        <v>4</v>
      </c>
      <c r="R29" s="6">
        <v>14</v>
      </c>
      <c r="S29" s="6">
        <v>4</v>
      </c>
      <c r="T29" s="6">
        <v>425</v>
      </c>
      <c r="U29" s="6">
        <v>226</v>
      </c>
      <c r="V29" s="10">
        <v>7222</v>
      </c>
      <c r="W29" s="6">
        <v>63</v>
      </c>
      <c r="X29" s="16">
        <v>1</v>
      </c>
      <c r="Y29" s="6">
        <v>102</v>
      </c>
      <c r="Z29" s="6">
        <v>7</v>
      </c>
    </row>
    <row r="30" spans="3:26" ht="25.5" customHeight="1">
      <c r="C30" s="16" t="s">
        <v>189</v>
      </c>
      <c r="D30" s="35"/>
      <c r="E30" s="10">
        <v>146</v>
      </c>
      <c r="F30" s="6">
        <v>21</v>
      </c>
      <c r="G30" s="6">
        <v>125</v>
      </c>
      <c r="H30" s="6">
        <v>8085</v>
      </c>
      <c r="I30" s="10">
        <v>91</v>
      </c>
      <c r="J30" s="10">
        <v>148</v>
      </c>
      <c r="K30" s="18">
        <v>10.3</v>
      </c>
      <c r="L30" s="10">
        <v>87</v>
      </c>
      <c r="M30" s="10">
        <v>145</v>
      </c>
      <c r="N30" s="18">
        <v>10.18</v>
      </c>
      <c r="O30" s="6">
        <v>1</v>
      </c>
      <c r="P30" s="6">
        <v>13</v>
      </c>
      <c r="Q30" s="6">
        <v>6</v>
      </c>
      <c r="R30" s="6">
        <v>41</v>
      </c>
      <c r="S30" s="6">
        <v>6</v>
      </c>
      <c r="T30" s="6">
        <v>884</v>
      </c>
      <c r="U30" s="6">
        <v>430</v>
      </c>
      <c r="V30" s="10">
        <v>11802</v>
      </c>
      <c r="W30" s="6">
        <v>84</v>
      </c>
      <c r="X30" s="43">
        <v>2</v>
      </c>
      <c r="Y30" s="6">
        <v>129</v>
      </c>
      <c r="Z30" s="6">
        <v>5</v>
      </c>
    </row>
    <row r="31" spans="3:26" ht="25.5" customHeight="1">
      <c r="C31" s="16" t="s">
        <v>190</v>
      </c>
      <c r="D31" s="35"/>
      <c r="E31" s="10">
        <v>176</v>
      </c>
      <c r="F31" s="6">
        <v>61</v>
      </c>
      <c r="G31" s="6">
        <v>115</v>
      </c>
      <c r="H31" s="6">
        <v>15578</v>
      </c>
      <c r="I31" s="10">
        <v>88</v>
      </c>
      <c r="J31" s="10">
        <v>124</v>
      </c>
      <c r="K31" s="18">
        <v>8.27</v>
      </c>
      <c r="L31" s="10">
        <v>84</v>
      </c>
      <c r="M31" s="10">
        <v>120</v>
      </c>
      <c r="N31" s="18">
        <v>7.99</v>
      </c>
      <c r="O31" s="6">
        <v>2</v>
      </c>
      <c r="P31" s="6">
        <v>14</v>
      </c>
      <c r="Q31" s="6">
        <v>7</v>
      </c>
      <c r="R31" s="6">
        <v>23</v>
      </c>
      <c r="S31" s="6">
        <v>8</v>
      </c>
      <c r="T31" s="6">
        <v>867</v>
      </c>
      <c r="U31" s="6">
        <v>429</v>
      </c>
      <c r="V31" s="10">
        <v>12380</v>
      </c>
      <c r="W31" s="6">
        <v>59</v>
      </c>
      <c r="X31" s="16">
        <v>1</v>
      </c>
      <c r="Y31" s="6">
        <v>77</v>
      </c>
      <c r="Z31" s="6">
        <v>1</v>
      </c>
    </row>
    <row r="32" spans="2:26" ht="39" customHeight="1">
      <c r="B32" s="215" t="s">
        <v>31</v>
      </c>
      <c r="C32" s="216"/>
      <c r="D32" s="35"/>
      <c r="E32" s="6">
        <f aca="true" t="shared" si="8" ref="E32:J32">SUM(E33:E34)</f>
        <v>225</v>
      </c>
      <c r="F32" s="6">
        <f t="shared" si="8"/>
        <v>30</v>
      </c>
      <c r="G32" s="6">
        <f t="shared" si="8"/>
        <v>195</v>
      </c>
      <c r="H32" s="6">
        <f t="shared" si="8"/>
        <v>26906</v>
      </c>
      <c r="I32" s="6">
        <f t="shared" si="8"/>
        <v>185</v>
      </c>
      <c r="J32" s="6">
        <f t="shared" si="8"/>
        <v>262</v>
      </c>
      <c r="K32" s="24">
        <v>15.97</v>
      </c>
      <c r="L32" s="6">
        <f>SUM(L33:L34)</f>
        <v>185</v>
      </c>
      <c r="M32" s="6">
        <f>SUM(M33:M34)</f>
        <v>263</v>
      </c>
      <c r="N32" s="16" t="s">
        <v>133</v>
      </c>
      <c r="O32" s="43">
        <f aca="true" t="shared" si="9" ref="O32:Z32">SUM(O33:O34)</f>
        <v>1</v>
      </c>
      <c r="P32" s="43">
        <f t="shared" si="9"/>
        <v>15</v>
      </c>
      <c r="Q32" s="43">
        <f t="shared" si="9"/>
        <v>8</v>
      </c>
      <c r="R32" s="43">
        <f t="shared" si="9"/>
        <v>18</v>
      </c>
      <c r="S32" s="43">
        <f t="shared" si="9"/>
        <v>12</v>
      </c>
      <c r="T32" s="43">
        <f t="shared" si="9"/>
        <v>950</v>
      </c>
      <c r="U32" s="43">
        <f t="shared" si="9"/>
        <v>514</v>
      </c>
      <c r="V32" s="43">
        <f t="shared" si="9"/>
        <v>13183</v>
      </c>
      <c r="W32" s="43">
        <f t="shared" si="9"/>
        <v>77</v>
      </c>
      <c r="X32" s="43">
        <f t="shared" si="9"/>
        <v>1</v>
      </c>
      <c r="Y32" s="43">
        <f t="shared" si="9"/>
        <v>98</v>
      </c>
      <c r="Z32" s="43">
        <f t="shared" si="9"/>
        <v>5</v>
      </c>
    </row>
    <row r="33" spans="2:26" ht="39" customHeight="1">
      <c r="B33" s="57"/>
      <c r="C33" s="16" t="s">
        <v>32</v>
      </c>
      <c r="D33" s="35"/>
      <c r="E33" s="10">
        <v>55</v>
      </c>
      <c r="F33" s="6">
        <v>3</v>
      </c>
      <c r="G33" s="6">
        <v>52</v>
      </c>
      <c r="H33" s="6">
        <v>1300</v>
      </c>
      <c r="I33" s="10">
        <v>30</v>
      </c>
      <c r="J33" s="10">
        <v>47</v>
      </c>
      <c r="K33" s="24">
        <v>16.99</v>
      </c>
      <c r="L33" s="10">
        <v>30</v>
      </c>
      <c r="M33" s="10">
        <v>46</v>
      </c>
      <c r="N33" s="24">
        <v>17.23</v>
      </c>
      <c r="O33" s="43" t="s">
        <v>75</v>
      </c>
      <c r="P33" s="43">
        <v>2</v>
      </c>
      <c r="Q33" s="43">
        <v>1</v>
      </c>
      <c r="R33" s="6">
        <v>1</v>
      </c>
      <c r="S33" s="6">
        <v>2</v>
      </c>
      <c r="T33" s="6">
        <v>88</v>
      </c>
      <c r="U33" s="6">
        <v>53</v>
      </c>
      <c r="V33" s="10">
        <v>2398</v>
      </c>
      <c r="W33" s="16" t="s">
        <v>75</v>
      </c>
      <c r="X33" s="16" t="s">
        <v>75</v>
      </c>
      <c r="Y33" s="16" t="s">
        <v>75</v>
      </c>
      <c r="Z33" s="16" t="s">
        <v>75</v>
      </c>
    </row>
    <row r="34" spans="2:26" ht="26.25" customHeight="1">
      <c r="B34" s="57"/>
      <c r="C34" s="16" t="s">
        <v>33</v>
      </c>
      <c r="D34" s="35"/>
      <c r="E34" s="10">
        <v>170</v>
      </c>
      <c r="F34" s="6">
        <v>27</v>
      </c>
      <c r="G34" s="6">
        <v>143</v>
      </c>
      <c r="H34" s="6">
        <v>25606</v>
      </c>
      <c r="I34" s="16">
        <v>155</v>
      </c>
      <c r="J34" s="10">
        <v>215</v>
      </c>
      <c r="K34" s="24">
        <v>15.77</v>
      </c>
      <c r="L34" s="16">
        <v>155</v>
      </c>
      <c r="M34" s="10">
        <v>217</v>
      </c>
      <c r="N34" s="24">
        <v>16.07</v>
      </c>
      <c r="O34" s="6">
        <v>1</v>
      </c>
      <c r="P34" s="6">
        <v>13</v>
      </c>
      <c r="Q34" s="6">
        <v>7</v>
      </c>
      <c r="R34" s="6">
        <v>17</v>
      </c>
      <c r="S34" s="6">
        <v>10</v>
      </c>
      <c r="T34" s="6">
        <v>862</v>
      </c>
      <c r="U34" s="6">
        <v>461</v>
      </c>
      <c r="V34" s="10">
        <v>10785</v>
      </c>
      <c r="W34" s="6">
        <v>77</v>
      </c>
      <c r="X34" s="16">
        <v>1</v>
      </c>
      <c r="Y34" s="6">
        <v>98</v>
      </c>
      <c r="Z34" s="6">
        <v>5</v>
      </c>
    </row>
    <row r="35" spans="2:27" ht="39" customHeight="1">
      <c r="B35" s="215" t="s">
        <v>34</v>
      </c>
      <c r="C35" s="216"/>
      <c r="D35" s="35"/>
      <c r="E35" s="6">
        <f>SUM(E36:E36)</f>
        <v>346</v>
      </c>
      <c r="F35" s="6">
        <f>SUM(F36:F36)</f>
        <v>34</v>
      </c>
      <c r="G35" s="6">
        <f>SUM(G36:G36)</f>
        <v>312</v>
      </c>
      <c r="H35" s="6">
        <f>SUM(H36:H36)</f>
        <v>22151</v>
      </c>
      <c r="I35" s="10">
        <v>277</v>
      </c>
      <c r="J35" s="10">
        <v>386</v>
      </c>
      <c r="K35" s="24">
        <v>18.25</v>
      </c>
      <c r="L35" s="6">
        <f>SUM(L36:L36)</f>
        <v>285</v>
      </c>
      <c r="M35" s="6">
        <f>SUM(M36:M36)</f>
        <v>389</v>
      </c>
      <c r="N35" s="24">
        <v>18.88</v>
      </c>
      <c r="O35" s="10">
        <f aca="true" t="shared" si="10" ref="O35:Z35">O36</f>
        <v>1</v>
      </c>
      <c r="P35" s="10">
        <f t="shared" si="10"/>
        <v>21</v>
      </c>
      <c r="Q35" s="10">
        <f t="shared" si="10"/>
        <v>12</v>
      </c>
      <c r="R35" s="10">
        <f t="shared" si="10"/>
        <v>35</v>
      </c>
      <c r="S35" s="10">
        <f t="shared" si="10"/>
        <v>13</v>
      </c>
      <c r="T35" s="10">
        <f t="shared" si="10"/>
        <v>1014</v>
      </c>
      <c r="U35" s="10">
        <f t="shared" si="10"/>
        <v>650</v>
      </c>
      <c r="V35" s="10">
        <f t="shared" si="10"/>
        <v>18197</v>
      </c>
      <c r="W35" s="10">
        <f t="shared" si="10"/>
        <v>24</v>
      </c>
      <c r="X35" s="43">
        <f t="shared" si="10"/>
        <v>2</v>
      </c>
      <c r="Y35" s="10">
        <f t="shared" si="10"/>
        <v>31</v>
      </c>
      <c r="Z35" s="10">
        <f t="shared" si="10"/>
        <v>15</v>
      </c>
      <c r="AA35" s="10"/>
    </row>
    <row r="36" spans="2:26" ht="39" customHeight="1">
      <c r="B36" s="59"/>
      <c r="C36" s="16" t="s">
        <v>50</v>
      </c>
      <c r="D36" s="35"/>
      <c r="E36" s="10">
        <v>346</v>
      </c>
      <c r="F36" s="16">
        <v>34</v>
      </c>
      <c r="G36" s="16">
        <v>312</v>
      </c>
      <c r="H36" s="16">
        <v>22151</v>
      </c>
      <c r="I36" s="10">
        <v>277</v>
      </c>
      <c r="J36" s="10">
        <v>386</v>
      </c>
      <c r="K36" s="24">
        <v>18.25</v>
      </c>
      <c r="L36" s="10">
        <v>285</v>
      </c>
      <c r="M36" s="10">
        <v>389</v>
      </c>
      <c r="N36" s="24">
        <v>18.88</v>
      </c>
      <c r="O36" s="43">
        <v>1</v>
      </c>
      <c r="P36" s="43">
        <v>21</v>
      </c>
      <c r="Q36" s="43">
        <v>12</v>
      </c>
      <c r="R36" s="43">
        <v>35</v>
      </c>
      <c r="S36" s="43">
        <v>13</v>
      </c>
      <c r="T36" s="43">
        <v>1014</v>
      </c>
      <c r="U36" s="43">
        <v>650</v>
      </c>
      <c r="V36" s="10">
        <v>18197</v>
      </c>
      <c r="W36" s="6">
        <v>24</v>
      </c>
      <c r="X36" s="16">
        <v>2</v>
      </c>
      <c r="Y36" s="6">
        <v>31</v>
      </c>
      <c r="Z36" s="43">
        <v>15</v>
      </c>
    </row>
    <row r="37" spans="1:26" ht="9.75" customHeight="1">
      <c r="A37" s="33"/>
      <c r="B37" s="71"/>
      <c r="C37" s="33"/>
      <c r="D37" s="41"/>
      <c r="E37" s="10"/>
      <c r="F37" s="10"/>
      <c r="G37" s="10"/>
      <c r="H37" s="1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48" customHeight="1" thickBot="1">
      <c r="A38" s="13"/>
      <c r="B38" s="120"/>
      <c r="C38" s="89" t="s">
        <v>41</v>
      </c>
      <c r="D38" s="120"/>
      <c r="E38" s="219" t="s">
        <v>233</v>
      </c>
      <c r="F38" s="163"/>
      <c r="G38" s="163"/>
      <c r="H38" s="264"/>
      <c r="I38" s="219" t="s">
        <v>234</v>
      </c>
      <c r="J38" s="296"/>
      <c r="K38" s="296"/>
      <c r="L38" s="296"/>
      <c r="M38" s="296"/>
      <c r="N38" s="296"/>
      <c r="O38" s="193" t="s">
        <v>235</v>
      </c>
      <c r="P38" s="298"/>
      <c r="Q38" s="298"/>
      <c r="R38" s="292" t="s">
        <v>236</v>
      </c>
      <c r="S38" s="293"/>
      <c r="T38" s="219" t="s">
        <v>237</v>
      </c>
      <c r="U38" s="264"/>
      <c r="V38" s="152" t="s">
        <v>238</v>
      </c>
      <c r="W38" s="219" t="s">
        <v>239</v>
      </c>
      <c r="X38" s="279"/>
      <c r="Y38" s="280"/>
      <c r="Z38" s="153" t="s">
        <v>240</v>
      </c>
    </row>
    <row r="39" spans="1:26" ht="17.25" customHeight="1">
      <c r="A39" s="10"/>
      <c r="B39" s="10"/>
      <c r="C39" s="124" t="s">
        <v>241</v>
      </c>
      <c r="D39" s="10"/>
      <c r="E39" s="10"/>
      <c r="F39" s="10"/>
      <c r="G39" s="10"/>
      <c r="H39" s="10"/>
      <c r="I39" s="91"/>
      <c r="J39" s="154"/>
      <c r="K39" s="154"/>
      <c r="L39" s="154"/>
      <c r="M39" s="154"/>
      <c r="N39" s="154"/>
      <c r="O39" s="6" t="s">
        <v>242</v>
      </c>
      <c r="P39" s="156"/>
      <c r="Q39" s="156"/>
      <c r="R39" s="157"/>
      <c r="S39" s="158"/>
      <c r="T39" s="91"/>
      <c r="U39" s="91"/>
      <c r="V39" s="157"/>
      <c r="W39" s="159"/>
      <c r="X39" s="160"/>
      <c r="Y39" s="160"/>
      <c r="Z39" s="161"/>
    </row>
    <row r="40" spans="2:22" ht="16.5" customHeight="1">
      <c r="B40" s="57"/>
      <c r="S40" s="10"/>
      <c r="V40" s="162"/>
    </row>
    <row r="41" ht="9" customHeight="1">
      <c r="B41" s="57"/>
    </row>
    <row r="42" ht="16.5" customHeight="1">
      <c r="B42" s="57"/>
    </row>
  </sheetData>
  <mergeCells count="61">
    <mergeCell ref="J5:J6"/>
    <mergeCell ref="L5:L6"/>
    <mergeCell ref="M5:M6"/>
    <mergeCell ref="O38:Q38"/>
    <mergeCell ref="P5:P6"/>
    <mergeCell ref="Q5:Q6"/>
    <mergeCell ref="R38:S38"/>
    <mergeCell ref="I7:K7"/>
    <mergeCell ref="L7:N7"/>
    <mergeCell ref="I38:N38"/>
    <mergeCell ref="O8:Q8"/>
    <mergeCell ref="O7:Q7"/>
    <mergeCell ref="B25:C25"/>
    <mergeCell ref="B28:C28"/>
    <mergeCell ref="B32:C32"/>
    <mergeCell ref="B35:C35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T4:T6"/>
    <mergeCell ref="U4:U6"/>
    <mergeCell ref="T7:U7"/>
    <mergeCell ref="T8:U8"/>
    <mergeCell ref="Z3:Z6"/>
    <mergeCell ref="V3:V6"/>
    <mergeCell ref="W7:Y7"/>
    <mergeCell ref="W3:Y3"/>
    <mergeCell ref="Y4:Y6"/>
    <mergeCell ref="C3:C6"/>
    <mergeCell ref="T38:U38"/>
    <mergeCell ref="W38:Y38"/>
    <mergeCell ref="O3:S3"/>
    <mergeCell ref="R7:S7"/>
    <mergeCell ref="R8:S8"/>
    <mergeCell ref="W4:W6"/>
    <mergeCell ref="X4:X6"/>
    <mergeCell ref="T3:U3"/>
    <mergeCell ref="X8:Y8"/>
    <mergeCell ref="E8:G8"/>
    <mergeCell ref="E38:H38"/>
    <mergeCell ref="K4:K6"/>
    <mergeCell ref="N4:N6"/>
    <mergeCell ref="E3:H4"/>
    <mergeCell ref="E5:G5"/>
    <mergeCell ref="H5:H6"/>
    <mergeCell ref="E7:G7"/>
    <mergeCell ref="I3:N3"/>
    <mergeCell ref="I5:I6"/>
  </mergeCells>
  <printOptions/>
  <pageMargins left="0.3937007874015748" right="0.27" top="0.53" bottom="0" header="0.55" footer="0.5118110236220472"/>
  <pageSetup horizontalDpi="400" verticalDpi="400" orientation="portrait" pageOrder="overThenDown" paperSize="9" scale="70" r:id="rId1"/>
  <colBreaks count="1" manualBreakCount="1">
    <brk id="1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2015-04-21T06:00:57Z</cp:lastPrinted>
  <dcterms:created xsi:type="dcterms:W3CDTF">1999-08-20T05:26:14Z</dcterms:created>
  <dcterms:modified xsi:type="dcterms:W3CDTF">2015-04-24T03:01:06Z</dcterms:modified>
  <cp:category/>
  <cp:version/>
  <cp:contentType/>
  <cp:contentStatus/>
</cp:coreProperties>
</file>