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(1)種類別" sheetId="1" r:id="rId1"/>
    <sheet name="(2)利用関係別" sheetId="2" r:id="rId2"/>
    <sheet name="(3)資金別" sheetId="3" r:id="rId3"/>
    <sheet name="(4)月別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<sst xmlns="http://schemas.openxmlformats.org/spreadsheetml/2006/main" count="107" uniqueCount="64">
  <si>
    <t>(2) 利用関係別</t>
  </si>
  <si>
    <t>年</t>
  </si>
  <si>
    <t>総数</t>
  </si>
  <si>
    <t>公営住宅</t>
  </si>
  <si>
    <t>その他</t>
  </si>
  <si>
    <t>戸数</t>
  </si>
  <si>
    <t>延べ面積</t>
  </si>
  <si>
    <t xml:space="preserve">       《戸          数》</t>
  </si>
  <si>
    <t>-</t>
  </si>
  <si>
    <t xml:space="preserve">        4   1</t>
  </si>
  <si>
    <t xml:space="preserve">        5   1</t>
  </si>
  <si>
    <t xml:space="preserve">        6   1</t>
  </si>
  <si>
    <t xml:space="preserve">       《延  べ  面  積》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</si>
  <si>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</si>
  <si>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</si>
  <si>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</si>
  <si>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</si>
  <si>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</si>
  <si>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</si>
  <si>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</si>
  <si>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</si>
  <si>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</si>
  <si>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</si>
  <si>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</si>
  <si>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</si>
  <si>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     《戸          数》</t>
  </si>
  <si>
    <t xml:space="preserve">         《延  べ  面  積》</t>
  </si>
  <si>
    <t>年</t>
  </si>
  <si>
    <t>専用住宅</t>
  </si>
  <si>
    <t>併用住宅</t>
  </si>
  <si>
    <t>その他の住宅</t>
  </si>
  <si>
    <t>持家</t>
  </si>
  <si>
    <t>総数</t>
  </si>
  <si>
    <t>貸家</t>
  </si>
  <si>
    <t>給与住宅</t>
  </si>
  <si>
    <t>分譲住宅</t>
  </si>
  <si>
    <t>年</t>
  </si>
  <si>
    <t xml:space="preserve">              単位：戸、㎡</t>
  </si>
  <si>
    <t xml:space="preserve">(1) 種  類  別                                                                                                    </t>
  </si>
  <si>
    <t xml:space="preserve">     単位：戸、㎡</t>
  </si>
  <si>
    <t xml:space="preserve">         単位：戸、㎡</t>
  </si>
  <si>
    <t>(4) 月      別</t>
  </si>
  <si>
    <t>資料  国土交通省総合政策局「建築統計年報」「建設統計月報」</t>
  </si>
  <si>
    <t xml:space="preserve">(3) 資  金  別                                                                                                    </t>
  </si>
  <si>
    <t xml:space="preserve">       １１４      着  工  新  設  住  宅</t>
  </si>
  <si>
    <t>民間資金
による住宅</t>
  </si>
  <si>
    <t>住宅金融公庫
融資住宅</t>
  </si>
  <si>
    <t>日本住宅公団
建設住宅</t>
  </si>
  <si>
    <t xml:space="preserve">    単位：戸、㎡</t>
  </si>
  <si>
    <t xml:space="preserve">     12</t>
  </si>
  <si>
    <t xml:space="preserve">     13</t>
  </si>
  <si>
    <t xml:space="preserve">      13</t>
  </si>
  <si>
    <t xml:space="preserve">   12</t>
  </si>
  <si>
    <t xml:space="preserve">   13</t>
  </si>
  <si>
    <t>-</t>
  </si>
  <si>
    <t xml:space="preserve">        （平成11～14年）</t>
  </si>
  <si>
    <t>平成11年</t>
  </si>
  <si>
    <t xml:space="preserve">     14</t>
  </si>
  <si>
    <t xml:space="preserve">  </t>
  </si>
  <si>
    <t>平成 11年</t>
  </si>
  <si>
    <t xml:space="preserve">      12</t>
  </si>
  <si>
    <t xml:space="preserve">      14</t>
  </si>
  <si>
    <t xml:space="preserve">   14</t>
  </si>
  <si>
    <t xml:space="preserve">   13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</si>
</sst>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/>
    </xf>
    <xf numFmtId="0" fontId="7" fillId="0" borderId="0" xfId="0" applyFont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5" xfId="16" applyFont="1" applyBorder="1" applyAlignment="1">
      <alignment/>
    </xf>
    <xf numFmtId="181" fontId="5" fillId="0" borderId="6" xfId="16" applyFont="1" applyBorder="1" applyAlignment="1">
      <alignment/>
    </xf>
    <xf numFmtId="181" fontId="5" fillId="0" borderId="7" xfId="16" applyFont="1" applyBorder="1" applyAlignment="1">
      <alignment/>
    </xf>
    <xf numFmtId="0" fontId="7" fillId="0" borderId="1" xfId="0" applyFont="1" applyBorder="1" applyAlignment="1">
      <alignment/>
    </xf>
    <xf numFmtId="181" fontId="5" fillId="0" borderId="3" xfId="16" applyFont="1" applyBorder="1" applyAlignment="1">
      <alignment horizontal="center" vertical="center"/>
    </xf>
    <xf numFmtId="181" fontId="5" fillId="0" borderId="3" xfId="16" applyFont="1" applyBorder="1" applyAlignment="1">
      <alignment horizontal="distributed" vertical="center"/>
    </xf>
    <xf numFmtId="181" fontId="5" fillId="0" borderId="8" xfId="16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181" fontId="5" fillId="0" borderId="0" xfId="16" applyFont="1" applyBorder="1" applyAlignment="1">
      <alignment horizontal="center" vertical="center"/>
    </xf>
    <xf numFmtId="181" fontId="5" fillId="0" borderId="0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/>
    </xf>
    <xf numFmtId="181" fontId="5" fillId="0" borderId="0" xfId="16" applyFont="1" applyBorder="1" applyAlignment="1" quotePrefix="1">
      <alignment horizont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 quotePrefix="1">
      <alignment horizontal="center"/>
    </xf>
    <xf numFmtId="181" fontId="5" fillId="0" borderId="6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/>
    </xf>
    <xf numFmtId="181" fontId="5" fillId="0" borderId="14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0" customWidth="1"/>
    <col min="2" max="2" width="20.00390625" style="20" customWidth="1"/>
    <col min="3" max="3" width="0.875" style="20" customWidth="1"/>
    <col min="4" max="7" width="17.00390625" style="20" customWidth="1"/>
    <col min="8" max="11" width="16.75390625" style="20" customWidth="1"/>
    <col min="12" max="16384" width="8.625" style="20" customWidth="1"/>
  </cols>
  <sheetData>
    <row r="1" spans="4:10" ht="24">
      <c r="D1" s="21" t="s">
        <v>44</v>
      </c>
      <c r="H1" s="22"/>
      <c r="I1" s="45" t="s">
        <v>55</v>
      </c>
      <c r="J1" s="45"/>
    </row>
    <row r="2" spans="1:11" ht="35.25" customHeight="1" thickBot="1">
      <c r="A2" s="23"/>
      <c r="B2" s="23" t="s">
        <v>38</v>
      </c>
      <c r="C2" s="23"/>
      <c r="D2" s="23"/>
      <c r="E2" s="23"/>
      <c r="F2" s="23"/>
      <c r="G2" s="23"/>
      <c r="H2" s="23"/>
      <c r="I2" s="23"/>
      <c r="J2" s="24" t="s">
        <v>37</v>
      </c>
      <c r="K2" s="24"/>
    </row>
    <row r="3" spans="2:11" ht="25.5" customHeight="1">
      <c r="B3" s="51" t="s">
        <v>27</v>
      </c>
      <c r="C3" s="25"/>
      <c r="D3" s="49" t="s">
        <v>2</v>
      </c>
      <c r="E3" s="53"/>
      <c r="F3" s="49" t="s">
        <v>28</v>
      </c>
      <c r="G3" s="53"/>
      <c r="H3" s="49" t="s">
        <v>29</v>
      </c>
      <c r="I3" s="53"/>
      <c r="J3" s="49" t="s">
        <v>30</v>
      </c>
      <c r="K3" s="50"/>
    </row>
    <row r="4" spans="1:11" ht="36" customHeight="1">
      <c r="A4" s="27"/>
      <c r="B4" s="52"/>
      <c r="C4" s="28"/>
      <c r="D4" s="29" t="s">
        <v>5</v>
      </c>
      <c r="E4" s="29" t="s">
        <v>6</v>
      </c>
      <c r="F4" s="29" t="s">
        <v>5</v>
      </c>
      <c r="G4" s="29" t="s">
        <v>6</v>
      </c>
      <c r="H4" s="29" t="s">
        <v>5</v>
      </c>
      <c r="I4" s="29" t="s">
        <v>6</v>
      </c>
      <c r="J4" s="29" t="s">
        <v>5</v>
      </c>
      <c r="K4" s="30" t="s">
        <v>6</v>
      </c>
    </row>
    <row r="5" spans="2:11" ht="36" customHeight="1">
      <c r="B5" s="31" t="s">
        <v>56</v>
      </c>
      <c r="C5" s="25"/>
      <c r="D5" s="32">
        <f>SUM(F5,H5,J5)</f>
        <v>10369</v>
      </c>
      <c r="E5" s="32">
        <f>SUM(G5,I5,K5)</f>
        <v>1067539</v>
      </c>
      <c r="F5" s="20">
        <v>9998</v>
      </c>
      <c r="G5" s="20">
        <v>1028661</v>
      </c>
      <c r="H5" s="20">
        <v>370</v>
      </c>
      <c r="I5" s="20">
        <v>38789</v>
      </c>
      <c r="J5" s="34">
        <v>1</v>
      </c>
      <c r="K5" s="34">
        <v>89</v>
      </c>
    </row>
    <row r="6" spans="2:11" ht="18" customHeight="1">
      <c r="B6" s="33" t="s">
        <v>49</v>
      </c>
      <c r="C6" s="25"/>
      <c r="D6" s="32">
        <f aca="true" t="shared" si="0" ref="D6:E8">F6+H6</f>
        <v>9853</v>
      </c>
      <c r="E6" s="32">
        <f t="shared" si="0"/>
        <v>984991</v>
      </c>
      <c r="F6" s="20">
        <v>9291</v>
      </c>
      <c r="G6" s="20">
        <v>936541</v>
      </c>
      <c r="H6" s="20">
        <v>562</v>
      </c>
      <c r="I6" s="20">
        <v>48450</v>
      </c>
      <c r="J6" s="34" t="s">
        <v>8</v>
      </c>
      <c r="K6" s="34" t="s">
        <v>8</v>
      </c>
    </row>
    <row r="7" spans="2:11" ht="18" customHeight="1">
      <c r="B7" s="41" t="s">
        <v>50</v>
      </c>
      <c r="C7" s="25"/>
      <c r="D7" s="32">
        <f t="shared" si="0"/>
        <v>8916</v>
      </c>
      <c r="E7" s="32">
        <f t="shared" si="0"/>
        <v>850137</v>
      </c>
      <c r="F7" s="32">
        <v>8469</v>
      </c>
      <c r="G7" s="32">
        <v>811320</v>
      </c>
      <c r="H7" s="32">
        <v>447</v>
      </c>
      <c r="I7" s="32">
        <v>38817</v>
      </c>
      <c r="J7" s="43" t="s">
        <v>8</v>
      </c>
      <c r="K7" s="43" t="s">
        <v>8</v>
      </c>
    </row>
    <row r="8" spans="1:11" ht="36" customHeight="1" thickBot="1">
      <c r="A8" s="23"/>
      <c r="B8" s="35" t="s">
        <v>57</v>
      </c>
      <c r="C8" s="36"/>
      <c r="D8" s="23">
        <f t="shared" si="0"/>
        <v>9149</v>
      </c>
      <c r="E8" s="23">
        <f t="shared" si="0"/>
        <v>849110</v>
      </c>
      <c r="F8" s="23">
        <v>8602</v>
      </c>
      <c r="G8" s="23">
        <v>797260</v>
      </c>
      <c r="H8" s="23">
        <v>547</v>
      </c>
      <c r="I8" s="23">
        <v>51850</v>
      </c>
      <c r="J8" s="37" t="s">
        <v>54</v>
      </c>
      <c r="K8" s="37" t="s">
        <v>54</v>
      </c>
    </row>
    <row r="9" spans="1:11" ht="18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27.7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mergeCells count="5">
    <mergeCell ref="J3:K3"/>
    <mergeCell ref="B3:B4"/>
    <mergeCell ref="D3:E3"/>
    <mergeCell ref="F3:G3"/>
    <mergeCell ref="H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="75" zoomScaleNormal="75" workbookViewId="0" topLeftCell="A1">
      <selection activeCell="E1" sqref="E1"/>
    </sheetView>
  </sheetViews>
  <sheetFormatPr defaultColWidth="8.625" defaultRowHeight="12.75"/>
  <cols>
    <col min="1" max="1" width="0.875" style="20" customWidth="1"/>
    <col min="2" max="2" width="18.875" style="20" customWidth="1"/>
    <col min="3" max="3" width="0.875" style="20" customWidth="1"/>
    <col min="4" max="13" width="13.625" style="20" customWidth="1"/>
    <col min="14" max="16384" width="8.625" style="20" customWidth="1"/>
  </cols>
  <sheetData>
    <row r="1" spans="1:13" ht="18" customHeight="1" thickBot="1">
      <c r="A1" s="23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4" t="s">
        <v>40</v>
      </c>
      <c r="M1" s="24"/>
    </row>
    <row r="2" spans="2:13" ht="25.5" customHeight="1">
      <c r="B2" s="51" t="s">
        <v>1</v>
      </c>
      <c r="C2" s="25"/>
      <c r="D2" s="49" t="s">
        <v>32</v>
      </c>
      <c r="E2" s="53"/>
      <c r="F2" s="49" t="s">
        <v>31</v>
      </c>
      <c r="G2" s="53"/>
      <c r="H2" s="49" t="s">
        <v>33</v>
      </c>
      <c r="I2" s="53"/>
      <c r="J2" s="49" t="s">
        <v>34</v>
      </c>
      <c r="K2" s="53"/>
      <c r="L2" s="49" t="s">
        <v>35</v>
      </c>
      <c r="M2" s="50"/>
    </row>
    <row r="3" spans="1:13" ht="36" customHeight="1">
      <c r="A3" s="27"/>
      <c r="B3" s="54"/>
      <c r="C3" s="28"/>
      <c r="D3" s="29" t="s">
        <v>5</v>
      </c>
      <c r="E3" s="29" t="s">
        <v>6</v>
      </c>
      <c r="F3" s="29" t="s">
        <v>5</v>
      </c>
      <c r="G3" s="29" t="s">
        <v>6</v>
      </c>
      <c r="H3" s="29" t="s">
        <v>5</v>
      </c>
      <c r="I3" s="29" t="s">
        <v>6</v>
      </c>
      <c r="J3" s="29" t="s">
        <v>5</v>
      </c>
      <c r="K3" s="29" t="s">
        <v>6</v>
      </c>
      <c r="L3" s="29" t="s">
        <v>5</v>
      </c>
      <c r="M3" s="30" t="s">
        <v>6</v>
      </c>
    </row>
    <row r="4" spans="2:13" ht="36" customHeight="1">
      <c r="B4" s="31" t="s">
        <v>59</v>
      </c>
      <c r="C4" s="25"/>
      <c r="D4" s="32">
        <f aca="true" t="shared" si="0" ref="D4:E7">SUM(F4,H4,J4,L4)</f>
        <v>10369</v>
      </c>
      <c r="E4" s="32">
        <f t="shared" si="0"/>
        <v>1067539</v>
      </c>
      <c r="F4" s="20">
        <v>5278</v>
      </c>
      <c r="G4" s="20">
        <v>724238</v>
      </c>
      <c r="H4" s="20">
        <v>3885</v>
      </c>
      <c r="I4" s="20">
        <v>227394</v>
      </c>
      <c r="J4" s="20">
        <v>230</v>
      </c>
      <c r="K4" s="20">
        <v>17599</v>
      </c>
      <c r="L4" s="20">
        <v>976</v>
      </c>
      <c r="M4" s="20">
        <v>98308</v>
      </c>
    </row>
    <row r="5" spans="1:13" ht="18" customHeight="1">
      <c r="A5" s="20" t="s">
        <v>9</v>
      </c>
      <c r="B5" s="33" t="s">
        <v>49</v>
      </c>
      <c r="C5" s="25"/>
      <c r="D5" s="32">
        <f t="shared" si="0"/>
        <v>9853</v>
      </c>
      <c r="E5" s="32">
        <f t="shared" si="0"/>
        <v>984991</v>
      </c>
      <c r="F5" s="20">
        <v>4697</v>
      </c>
      <c r="G5" s="20">
        <v>643401</v>
      </c>
      <c r="H5" s="20">
        <v>3745</v>
      </c>
      <c r="I5" s="20">
        <v>203990</v>
      </c>
      <c r="J5" s="20">
        <v>337</v>
      </c>
      <c r="K5" s="20">
        <v>24071</v>
      </c>
      <c r="L5" s="20">
        <v>1074</v>
      </c>
      <c r="M5" s="20">
        <v>113529</v>
      </c>
    </row>
    <row r="6" spans="1:13" ht="18" customHeight="1">
      <c r="A6" s="20" t="s">
        <v>10</v>
      </c>
      <c r="B6" s="33" t="s">
        <v>50</v>
      </c>
      <c r="C6" s="32"/>
      <c r="D6" s="42">
        <f t="shared" si="0"/>
        <v>8916</v>
      </c>
      <c r="E6" s="32">
        <f t="shared" si="0"/>
        <v>850137</v>
      </c>
      <c r="F6" s="32">
        <v>3720</v>
      </c>
      <c r="G6" s="32">
        <v>507884</v>
      </c>
      <c r="H6" s="32">
        <v>4029</v>
      </c>
      <c r="I6" s="32">
        <v>222967</v>
      </c>
      <c r="J6" s="32">
        <v>207</v>
      </c>
      <c r="K6" s="32">
        <v>15949</v>
      </c>
      <c r="L6" s="32">
        <v>960</v>
      </c>
      <c r="M6" s="32">
        <v>103337</v>
      </c>
    </row>
    <row r="7" spans="1:13" ht="36" customHeight="1" thickBot="1">
      <c r="A7" s="23" t="s">
        <v>11</v>
      </c>
      <c r="B7" s="35" t="s">
        <v>57</v>
      </c>
      <c r="C7" s="36"/>
      <c r="D7" s="23">
        <f t="shared" si="0"/>
        <v>9149</v>
      </c>
      <c r="E7" s="23">
        <f t="shared" si="0"/>
        <v>849110</v>
      </c>
      <c r="F7" s="23">
        <v>3536</v>
      </c>
      <c r="G7" s="23">
        <v>472791</v>
      </c>
      <c r="H7" s="23">
        <v>3983</v>
      </c>
      <c r="I7" s="23">
        <v>205398</v>
      </c>
      <c r="J7" s="23">
        <v>186</v>
      </c>
      <c r="K7" s="23">
        <v>15809</v>
      </c>
      <c r="L7" s="23">
        <v>1444</v>
      </c>
      <c r="M7" s="23">
        <v>155112</v>
      </c>
    </row>
    <row r="8" spans="1:13" ht="18" customHeight="1">
      <c r="A8" s="32"/>
      <c r="B8" s="32"/>
      <c r="C8" s="32"/>
      <c r="D8" s="32"/>
      <c r="E8" s="32"/>
      <c r="F8" s="32" t="s">
        <v>58</v>
      </c>
      <c r="G8" s="32"/>
      <c r="H8" s="32"/>
      <c r="I8" s="32"/>
      <c r="J8" s="32"/>
      <c r="K8" s="32"/>
      <c r="L8" s="32"/>
      <c r="M8" s="32"/>
    </row>
    <row r="9" ht="18" customHeight="1"/>
    <row r="10" spans="14:17" ht="18" customHeight="1">
      <c r="N10" s="32"/>
      <c r="O10" s="32"/>
      <c r="P10" s="32"/>
      <c r="Q10" s="32"/>
    </row>
    <row r="11" spans="14:17" ht="18" customHeight="1">
      <c r="N11" s="32"/>
      <c r="O11" s="32"/>
      <c r="P11" s="32"/>
      <c r="Q11" s="32"/>
    </row>
    <row r="12" spans="14:17" ht="18" customHeight="1">
      <c r="N12" s="32"/>
      <c r="O12" s="32"/>
      <c r="P12" s="32"/>
      <c r="Q12" s="32"/>
    </row>
    <row r="13" spans="14:17" ht="18" customHeight="1">
      <c r="N13" s="32"/>
      <c r="O13" s="32"/>
      <c r="P13" s="32"/>
      <c r="Q13" s="32"/>
    </row>
    <row r="14" spans="14:17" ht="18" customHeight="1">
      <c r="N14" s="32"/>
      <c r="O14" s="32"/>
      <c r="P14" s="32"/>
      <c r="Q14" s="32"/>
    </row>
    <row r="15" spans="14:17" ht="18" customHeight="1">
      <c r="N15" s="32"/>
      <c r="O15" s="32"/>
      <c r="P15" s="32"/>
      <c r="Q15" s="32"/>
    </row>
    <row r="16" ht="18" customHeight="1"/>
    <row r="17" ht="27.75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mergeCells count="6">
    <mergeCell ref="L2:M2"/>
    <mergeCell ref="B2:B3"/>
    <mergeCell ref="D2:E2"/>
    <mergeCell ref="F2:G2"/>
    <mergeCell ref="H2:I2"/>
    <mergeCell ref="J2:K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="75" zoomScaleNormal="75" workbookViewId="0" topLeftCell="A1">
      <selection activeCell="C1" sqref="C1"/>
    </sheetView>
  </sheetViews>
  <sheetFormatPr defaultColWidth="8.625" defaultRowHeight="12.75"/>
  <cols>
    <col min="1" max="1" width="22.875" style="20" customWidth="1"/>
    <col min="2" max="2" width="0.875" style="20" customWidth="1"/>
    <col min="3" max="8" width="22.125" style="20" customWidth="1"/>
    <col min="9" max="16384" width="8.625" style="20" customWidth="1"/>
  </cols>
  <sheetData>
    <row r="1" spans="1:8" ht="18" customHeight="1" thickBot="1">
      <c r="A1" s="23" t="s">
        <v>43</v>
      </c>
      <c r="B1" s="23"/>
      <c r="C1" s="23"/>
      <c r="D1" s="23"/>
      <c r="E1" s="23"/>
      <c r="F1" s="23"/>
      <c r="G1" s="23"/>
      <c r="H1" s="46" t="s">
        <v>39</v>
      </c>
    </row>
    <row r="2" spans="1:8" ht="43.5" customHeight="1">
      <c r="A2" s="38" t="s">
        <v>36</v>
      </c>
      <c r="B2" s="39"/>
      <c r="C2" s="40" t="s">
        <v>2</v>
      </c>
      <c r="D2" s="47" t="s">
        <v>45</v>
      </c>
      <c r="E2" s="40" t="s">
        <v>3</v>
      </c>
      <c r="F2" s="47" t="s">
        <v>46</v>
      </c>
      <c r="G2" s="47" t="s">
        <v>47</v>
      </c>
      <c r="H2" s="26" t="s">
        <v>4</v>
      </c>
    </row>
    <row r="3" spans="2:3" ht="22.5" customHeight="1">
      <c r="B3" s="25"/>
      <c r="C3" s="32" t="s">
        <v>7</v>
      </c>
    </row>
    <row r="4" spans="1:8" ht="18" customHeight="1">
      <c r="A4" s="31" t="s">
        <v>56</v>
      </c>
      <c r="B4" s="25"/>
      <c r="C4" s="32">
        <f>SUM(D4:H4)</f>
        <v>10369</v>
      </c>
      <c r="D4" s="20">
        <v>4495</v>
      </c>
      <c r="E4" s="20">
        <v>712</v>
      </c>
      <c r="F4" s="20">
        <v>4780</v>
      </c>
      <c r="G4" s="34" t="s">
        <v>8</v>
      </c>
      <c r="H4" s="20">
        <v>382</v>
      </c>
    </row>
    <row r="5" spans="1:8" ht="18" customHeight="1">
      <c r="A5" s="33" t="s">
        <v>60</v>
      </c>
      <c r="B5" s="25"/>
      <c r="C5" s="32">
        <f>SUM(D5:H5)</f>
        <v>9853</v>
      </c>
      <c r="D5" s="20">
        <v>5211</v>
      </c>
      <c r="E5" s="20">
        <v>479</v>
      </c>
      <c r="F5" s="20">
        <v>3661</v>
      </c>
      <c r="G5" s="34" t="s">
        <v>8</v>
      </c>
      <c r="H5" s="20">
        <v>502</v>
      </c>
    </row>
    <row r="6" spans="1:8" ht="18" customHeight="1">
      <c r="A6" s="41" t="s">
        <v>51</v>
      </c>
      <c r="B6" s="25"/>
      <c r="C6" s="32">
        <f>SUM(D6:H6)</f>
        <v>8916</v>
      </c>
      <c r="D6" s="20">
        <v>5109</v>
      </c>
      <c r="E6" s="20">
        <v>733</v>
      </c>
      <c r="F6" s="20">
        <v>2735</v>
      </c>
      <c r="G6" s="34" t="s">
        <v>54</v>
      </c>
      <c r="H6" s="20">
        <v>339</v>
      </c>
    </row>
    <row r="7" spans="1:8" ht="36" customHeight="1">
      <c r="A7" s="41" t="s">
        <v>61</v>
      </c>
      <c r="B7" s="25"/>
      <c r="C7" s="32">
        <f>SUM(D7:H7)</f>
        <v>9149</v>
      </c>
      <c r="D7" s="20">
        <v>6563</v>
      </c>
      <c r="E7" s="20">
        <v>382</v>
      </c>
      <c r="F7" s="20">
        <v>1720</v>
      </c>
      <c r="G7" s="34" t="s">
        <v>54</v>
      </c>
      <c r="H7" s="20">
        <v>484</v>
      </c>
    </row>
    <row r="8" spans="2:3" ht="36" customHeight="1">
      <c r="B8" s="25"/>
      <c r="C8" s="32" t="s">
        <v>12</v>
      </c>
    </row>
    <row r="9" spans="1:8" ht="18" customHeight="1">
      <c r="A9" s="48" t="s">
        <v>56</v>
      </c>
      <c r="B9" s="25"/>
      <c r="C9" s="42">
        <f>SUM(D9:H9)</f>
        <v>1067539</v>
      </c>
      <c r="D9" s="32">
        <v>341572</v>
      </c>
      <c r="E9" s="32">
        <v>63153</v>
      </c>
      <c r="F9" s="32">
        <v>626884</v>
      </c>
      <c r="G9" s="43" t="s">
        <v>8</v>
      </c>
      <c r="H9" s="32">
        <v>35930</v>
      </c>
    </row>
    <row r="10" spans="1:8" ht="18" customHeight="1">
      <c r="A10" s="41" t="s">
        <v>60</v>
      </c>
      <c r="B10" s="25"/>
      <c r="C10" s="42">
        <f>SUM(D10:H10)</f>
        <v>984991</v>
      </c>
      <c r="D10" s="32">
        <v>424378</v>
      </c>
      <c r="E10" s="32">
        <v>39155</v>
      </c>
      <c r="F10" s="32">
        <v>481235</v>
      </c>
      <c r="G10" s="43" t="s">
        <v>8</v>
      </c>
      <c r="H10" s="32">
        <v>40223</v>
      </c>
    </row>
    <row r="11" spans="1:8" ht="18" customHeight="1">
      <c r="A11" s="41" t="s">
        <v>51</v>
      </c>
      <c r="B11" s="32"/>
      <c r="C11" s="42">
        <f>SUM(D11:H11)</f>
        <v>850137</v>
      </c>
      <c r="D11" s="32">
        <v>405168</v>
      </c>
      <c r="E11" s="32">
        <v>62544</v>
      </c>
      <c r="F11" s="32">
        <v>352386</v>
      </c>
      <c r="G11" s="43" t="s">
        <v>54</v>
      </c>
      <c r="H11" s="32">
        <v>30039</v>
      </c>
    </row>
    <row r="12" spans="1:8" ht="36" customHeight="1" thickBot="1">
      <c r="A12" s="35" t="s">
        <v>61</v>
      </c>
      <c r="B12" s="36"/>
      <c r="C12" s="44">
        <f>SUM(D12:H12)</f>
        <v>849110</v>
      </c>
      <c r="D12" s="23">
        <v>554589</v>
      </c>
      <c r="E12" s="23">
        <v>30307</v>
      </c>
      <c r="F12" s="23">
        <v>219818</v>
      </c>
      <c r="G12" s="37" t="s">
        <v>54</v>
      </c>
      <c r="H12" s="23">
        <v>44396</v>
      </c>
    </row>
    <row r="13" ht="18" customHeight="1">
      <c r="C13" s="32"/>
    </row>
    <row r="14" ht="18" customHeight="1"/>
    <row r="15" ht="18" customHeight="1"/>
    <row r="16" ht="27.75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1"/>
  <sheetViews>
    <sheetView showGridLines="0" zoomScale="75" zoomScaleNormal="75" workbookViewId="0" topLeftCell="A1">
      <selection activeCell="E1" sqref="E1"/>
    </sheetView>
  </sheetViews>
  <sheetFormatPr defaultColWidth="8.625" defaultRowHeight="12.75"/>
  <cols>
    <col min="1" max="1" width="0.875" style="2" customWidth="1"/>
    <col min="2" max="2" width="14.25390625" style="2" customWidth="1"/>
    <col min="3" max="3" width="1.75390625" style="2" customWidth="1"/>
    <col min="4" max="4" width="14.625" style="2" customWidth="1"/>
    <col min="5" max="16" width="10.375" style="2" customWidth="1"/>
    <col min="17" max="17" width="4.00390625" style="2" customWidth="1"/>
    <col min="18" max="16384" width="8.625" style="2" customWidth="1"/>
  </cols>
  <sheetData>
    <row r="1" spans="1:17" ht="18" customHeight="1" thickBot="1">
      <c r="A1" s="4"/>
      <c r="B1" s="4" t="s">
        <v>41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 t="s">
        <v>48</v>
      </c>
      <c r="P1" s="11"/>
      <c r="Q1" s="3"/>
    </row>
    <row r="2" spans="1:17" ht="25.5" customHeight="1">
      <c r="A2" s="6"/>
      <c r="B2" s="12" t="s">
        <v>1</v>
      </c>
      <c r="C2" s="7"/>
      <c r="D2" s="13" t="s">
        <v>2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14" t="s">
        <v>18</v>
      </c>
      <c r="K2" s="14" t="s">
        <v>19</v>
      </c>
      <c r="L2" s="14" t="s">
        <v>20</v>
      </c>
      <c r="M2" s="14" t="s">
        <v>21</v>
      </c>
      <c r="N2" s="14" t="s">
        <v>22</v>
      </c>
      <c r="O2" s="14" t="s">
        <v>23</v>
      </c>
      <c r="P2" s="14" t="s">
        <v>24</v>
      </c>
      <c r="Q2" s="3"/>
    </row>
    <row r="3" spans="3:17" ht="22.5" customHeight="1">
      <c r="C3" s="5"/>
      <c r="D3" s="1" t="s">
        <v>25</v>
      </c>
      <c r="Q3" s="3"/>
    </row>
    <row r="4" spans="2:17" ht="18" customHeight="1">
      <c r="B4" s="31" t="s">
        <v>56</v>
      </c>
      <c r="C4" s="5"/>
      <c r="D4" s="1">
        <f>SUM(E4:P4)</f>
        <v>10369</v>
      </c>
      <c r="E4" s="2">
        <v>1285</v>
      </c>
      <c r="F4" s="2">
        <v>643</v>
      </c>
      <c r="G4" s="2">
        <v>1027</v>
      </c>
      <c r="H4" s="2">
        <v>689</v>
      </c>
      <c r="I4" s="2">
        <v>670</v>
      </c>
      <c r="J4" s="2">
        <v>1063</v>
      </c>
      <c r="K4" s="2">
        <v>810</v>
      </c>
      <c r="L4" s="2">
        <v>905</v>
      </c>
      <c r="M4" s="2">
        <v>739</v>
      </c>
      <c r="N4" s="2">
        <v>882</v>
      </c>
      <c r="O4" s="2">
        <v>912</v>
      </c>
      <c r="P4" s="2">
        <v>744</v>
      </c>
      <c r="Q4" s="3"/>
    </row>
    <row r="5" spans="2:17" ht="18" customHeight="1">
      <c r="B5" s="33" t="s">
        <v>52</v>
      </c>
      <c r="C5" s="5"/>
      <c r="D5" s="1">
        <f>SUM(E5:P5)</f>
        <v>9853</v>
      </c>
      <c r="E5" s="2">
        <v>810</v>
      </c>
      <c r="F5" s="2">
        <v>534</v>
      </c>
      <c r="G5" s="2">
        <v>704</v>
      </c>
      <c r="H5" s="2">
        <v>788</v>
      </c>
      <c r="I5" s="2">
        <v>691</v>
      </c>
      <c r="J5" s="2">
        <v>747</v>
      </c>
      <c r="K5" s="2">
        <v>970</v>
      </c>
      <c r="L5" s="2">
        <v>967</v>
      </c>
      <c r="M5" s="2">
        <v>901</v>
      </c>
      <c r="N5" s="2">
        <v>751</v>
      </c>
      <c r="O5" s="2">
        <v>870</v>
      </c>
      <c r="P5" s="2">
        <v>1120</v>
      </c>
      <c r="Q5" s="3"/>
    </row>
    <row r="6" spans="2:17" ht="18" customHeight="1">
      <c r="B6" s="41" t="s">
        <v>63</v>
      </c>
      <c r="C6" s="5"/>
      <c r="D6" s="1">
        <f>SUM(E6:P6)</f>
        <v>8916</v>
      </c>
      <c r="E6" s="2">
        <f>278+32+252</f>
        <v>562</v>
      </c>
      <c r="F6" s="2">
        <f>341+5+360</f>
        <v>706</v>
      </c>
      <c r="G6" s="2">
        <f>359+32+146</f>
        <v>537</v>
      </c>
      <c r="H6" s="2">
        <f>360+31+245</f>
        <v>636</v>
      </c>
      <c r="I6" s="2">
        <f>348+37+300</f>
        <v>685</v>
      </c>
      <c r="J6" s="2">
        <f>333+18+282</f>
        <v>633</v>
      </c>
      <c r="K6" s="2">
        <f>341+16+349</f>
        <v>706</v>
      </c>
      <c r="L6" s="2">
        <f>359+4+513</f>
        <v>876</v>
      </c>
      <c r="M6" s="2">
        <f>377+14+456</f>
        <v>847</v>
      </c>
      <c r="N6" s="2">
        <f>358+10+614</f>
        <v>982</v>
      </c>
      <c r="O6" s="2">
        <f>356+11+490</f>
        <v>857</v>
      </c>
      <c r="P6" s="2">
        <f>366+22+501</f>
        <v>889</v>
      </c>
      <c r="Q6" s="3"/>
    </row>
    <row r="7" spans="2:17" ht="36" customHeight="1">
      <c r="B7" s="41" t="s">
        <v>62</v>
      </c>
      <c r="C7" s="5"/>
      <c r="D7" s="1">
        <f>SUM(E7:P7)</f>
        <v>9149</v>
      </c>
      <c r="E7" s="2">
        <v>680</v>
      </c>
      <c r="F7" s="2">
        <v>704</v>
      </c>
      <c r="G7" s="2">
        <v>794</v>
      </c>
      <c r="H7" s="2">
        <v>932</v>
      </c>
      <c r="I7" s="2">
        <v>731</v>
      </c>
      <c r="J7" s="2">
        <v>575</v>
      </c>
      <c r="K7" s="2">
        <v>895</v>
      </c>
      <c r="L7" s="2">
        <v>937</v>
      </c>
      <c r="M7" s="2">
        <v>638</v>
      </c>
      <c r="N7" s="2">
        <v>828</v>
      </c>
      <c r="O7" s="2">
        <v>831</v>
      </c>
      <c r="P7" s="2">
        <v>604</v>
      </c>
      <c r="Q7" s="3"/>
    </row>
    <row r="8" spans="2:17" ht="36" customHeight="1">
      <c r="B8" s="20"/>
      <c r="C8" s="5"/>
      <c r="D8" s="1" t="s">
        <v>26</v>
      </c>
      <c r="Q8" s="3"/>
    </row>
    <row r="9" spans="2:17" ht="18" customHeight="1">
      <c r="B9" s="48" t="s">
        <v>56</v>
      </c>
      <c r="C9" s="5"/>
      <c r="D9" s="8">
        <f>SUM(E9:P9)</f>
        <v>1067539</v>
      </c>
      <c r="E9" s="1">
        <v>123105</v>
      </c>
      <c r="F9" s="1">
        <v>70644</v>
      </c>
      <c r="G9" s="1">
        <v>101752</v>
      </c>
      <c r="H9" s="1">
        <v>73694</v>
      </c>
      <c r="I9" s="1">
        <v>79135</v>
      </c>
      <c r="J9" s="1">
        <v>112400</v>
      </c>
      <c r="K9" s="1">
        <v>86518</v>
      </c>
      <c r="L9" s="1">
        <v>97131</v>
      </c>
      <c r="M9" s="1">
        <v>70100</v>
      </c>
      <c r="N9" s="1">
        <v>90790</v>
      </c>
      <c r="O9" s="1">
        <v>88541</v>
      </c>
      <c r="P9" s="1">
        <v>73729</v>
      </c>
      <c r="Q9" s="3"/>
    </row>
    <row r="10" spans="2:17" ht="18" customHeight="1">
      <c r="B10" s="41" t="s">
        <v>52</v>
      </c>
      <c r="C10" s="5"/>
      <c r="D10" s="8">
        <f>SUM(E10:P10)</f>
        <v>984991</v>
      </c>
      <c r="E10" s="1">
        <v>83117</v>
      </c>
      <c r="F10" s="1">
        <v>62900</v>
      </c>
      <c r="G10" s="1">
        <v>80907</v>
      </c>
      <c r="H10" s="1">
        <v>84145</v>
      </c>
      <c r="I10" s="1">
        <v>73619</v>
      </c>
      <c r="J10" s="1">
        <v>70407</v>
      </c>
      <c r="K10" s="1">
        <v>97216</v>
      </c>
      <c r="L10" s="1">
        <v>93775</v>
      </c>
      <c r="M10" s="1">
        <v>89807</v>
      </c>
      <c r="N10" s="1">
        <v>76130</v>
      </c>
      <c r="O10" s="1">
        <v>78503</v>
      </c>
      <c r="P10" s="1">
        <v>94465</v>
      </c>
      <c r="Q10" s="3"/>
    </row>
    <row r="11" spans="2:43" ht="18" customHeight="1">
      <c r="B11" s="41" t="s">
        <v>53</v>
      </c>
      <c r="C11" s="5"/>
      <c r="D11" s="8">
        <f>SUM(E11:P11)</f>
        <v>850137</v>
      </c>
      <c r="E11" s="1">
        <f>37728+1915+12921</f>
        <v>52564</v>
      </c>
      <c r="F11" s="1">
        <f>47858+284+25113</f>
        <v>73255</v>
      </c>
      <c r="G11" s="1">
        <f>47021+1962+9326</f>
        <v>58309</v>
      </c>
      <c r="H11" s="1">
        <f>47726+1961+15122</f>
        <v>64809</v>
      </c>
      <c r="I11" s="1">
        <f>47357+2404+16710</f>
        <v>66471</v>
      </c>
      <c r="J11" s="1">
        <f>46217+1146+14006</f>
        <v>61369</v>
      </c>
      <c r="K11" s="1">
        <f>46266+909+19340</f>
        <v>66515</v>
      </c>
      <c r="L11" s="1">
        <f>49483+210+35723</f>
        <v>85416</v>
      </c>
      <c r="M11" s="1">
        <f>49136+1002+28866</f>
        <v>79004</v>
      </c>
      <c r="N11" s="1">
        <f>45833+768+46177</f>
        <v>92778</v>
      </c>
      <c r="O11" s="1">
        <f>44690+742+27550</f>
        <v>72982</v>
      </c>
      <c r="P11" s="1">
        <f>48554+1282+26829</f>
        <v>76665</v>
      </c>
      <c r="Q11" s="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36" customHeight="1" thickBot="1">
      <c r="A12" s="4"/>
      <c r="B12" s="35" t="s">
        <v>62</v>
      </c>
      <c r="C12" s="9"/>
      <c r="D12" s="10">
        <f>SUM(E12:P12)</f>
        <v>849110</v>
      </c>
      <c r="E12" s="4">
        <v>61857</v>
      </c>
      <c r="F12" s="4">
        <v>66586</v>
      </c>
      <c r="G12" s="4">
        <v>82447</v>
      </c>
      <c r="H12" s="4">
        <v>84522</v>
      </c>
      <c r="I12" s="4">
        <v>67962</v>
      </c>
      <c r="J12" s="4">
        <v>56739</v>
      </c>
      <c r="K12" s="4">
        <v>81682</v>
      </c>
      <c r="L12" s="4">
        <v>79026</v>
      </c>
      <c r="M12" s="4">
        <v>63068</v>
      </c>
      <c r="N12" s="4">
        <v>72053</v>
      </c>
      <c r="O12" s="4">
        <v>77480</v>
      </c>
      <c r="P12" s="4">
        <v>55688</v>
      </c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2:43" ht="15" customHeight="1">
      <c r="B13" s="2" t="s">
        <v>42</v>
      </c>
      <c r="D13" s="1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7:43" ht="18" customHeight="1"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16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5"/>
    </row>
    <row r="17" spans="1:16" ht="27.75" customHeight="1">
      <c r="A17" s="1"/>
      <c r="B17" s="16"/>
      <c r="C17" s="1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 customHeight="1">
      <c r="A19" s="1"/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 customHeight="1">
      <c r="A20" s="1"/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 customHeight="1">
      <c r="A21" s="1"/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 customHeight="1">
      <c r="A22" s="1"/>
      <c r="B22" s="1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 customHeight="1">
      <c r="A23" s="1"/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 customHeight="1">
      <c r="A26" s="1"/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7" ht="18" customHeight="1">
      <c r="A27" s="1"/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"/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"/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ht="18" customHeight="1"/>
    <row r="33" ht="18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2002-10-17T07:40:22Z</cp:lastPrinted>
  <dcterms:modified xsi:type="dcterms:W3CDTF">2013-06-06T02:24:51Z</dcterms:modified>
  <cp:category/>
  <cp:version/>
  <cp:contentType/>
  <cp:contentStatus/>
</cp:coreProperties>
</file>