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556FD11-5FC3-48BA-B403-4BBC2D1EFB5C}" xr6:coauthVersionLast="47" xr6:coauthVersionMax="47" xr10:uidLastSave="{00000000-0000-0000-0000-000000000000}"/>
  <workbookProtection workbookAlgorithmName="SHA-512" workbookHashValue="7Vi8MpLmrE+sLIi7nY/p/Ia/3NMrpCSjQlNDg+jX58zf+VXlmDbc++iYpzI6yAtq7IoAhv2x1H+vPU/w0aRExg==" workbookSaltValue="BMRDrG7rTbe/+eMX5f7xH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W10" i="4"/>
  <c r="BB8" i="4"/>
  <c r="AD8" i="4"/>
  <c r="W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<sst xmlns="http://schemas.openxmlformats.org/spreadsheetml/2006/main" count="231" uniqueCount="115">
  <si>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</si>
  <si>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</si>
  <si>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</si>
  <si>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</si>
  <si>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</si>
  <si>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</si>
  <si>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</si>
  <si>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</si>
  <si>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</si>
  <si>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</si>
  <si>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</si>
  <si>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</si>
  <si>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</si>
  <si>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</si>
  <si>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</si>
  <si>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</si>
  <si>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</si>
  <si>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</si>
  <si>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</si>
  <si>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</si>
  <si>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</si>
  <si>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</si>
  <si>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</si>
  <si>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</si>
  <si>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</si>
  <si>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</si>
  <si>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</si>
  <si>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</si>
  <si>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</si>
  <si>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</si>
  <si>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</si>
  <si>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</si>
  <si>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</si>
  <si>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</si>
  <si>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</si>
  <si>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</si>
  <si>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</si>
  <si>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</si>
  <si>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</si>
  <si>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</si>
  <si>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</si>
  <si>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</si>
  <si>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</si>
  <si>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</si>
  <si>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</si>
  <si>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</si>
  <si>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</si>
  <si>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</si>
  <si>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</si>
  <si>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</si>
  <si>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</si>
  <si>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</si>
  <si>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</si>
  <si>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</si>
  <si>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</si>
  <si>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</si>
  <si>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</si>
  <si>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</si>
  <si>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</si>
  <si>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</si>
  <si>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</si>
  <si>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</si>
  <si>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</si>
  <si>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</si>
  <si>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</si>
  <si>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</si>
  <si>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</si>
  <si>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</si>
  <si>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</si>
  <si>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</si>
  <si>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</si>
  <si>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</si>
  <si>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</si>
  <si>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</si>
  <si>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</si>
  <si>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</si>
  <si>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</si>
  <si>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</si>
  <si>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</si>
  <si>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</si>
  <si>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</si>
  <si>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</si>
  <si>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</si>
  <si>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</si>
  <si>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</si>
  <si>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</si>
  <si>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</si>
  <si>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</si>
  <si>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</si>
  <si>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</si>
  <si>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</si>
  <si>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</si>
  <si>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</si>
  <si>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</si>
  <si>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</si>
  <si>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</si>
  <si>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</si>
  <si>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</si>
  <si>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</si>
  <si>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</si>
  <si>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</si>
  <si>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</si>
  <si>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</si>
  <si>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</si>
  <si>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</si>
  <si>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</si>
  <si>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</si>
  <si>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</si>
  <si>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</si>
  <si>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</si>
  <si>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</si>
  <si>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</si>
  <si>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町の公共下水道事業は平成１６年４月の供用開始から２１年経過となる。電気及び機械設備の耐用年数は標準耐用年数１５年を超えており、処理場やマンホールポンプ場の機器故障が年々頻発し維持管理に支障をきたしている。そのため令和３年度に適正な維持管理や計画的かつ効率的な老朽化対策を実施していくため、終末処理場及びマンホールポンプ場のストックマネジメント計画を策定した。
　令和６年度は、令和５年度より実施してきた処理場電気設備更新工事を完了。また、令和７年度に汚泥処理設備更新工事を行うための実施設計業務を実施した。
　今後も老朽化した施設の更新を実施していくが、人件費及び物価高騰の影響でさらに費用がかかることが見込まれる。少しでもコストを縮減しながら施設の更新を実施していくことが必要である。</t>
    <rPh sb="79" eb="81">
      <t>キキ</t>
    </rPh>
    <rPh sb="89" eb="93">
      <t>イジカンリ</t>
    </rPh>
    <rPh sb="94" eb="96">
      <t>シショウ</t>
    </rPh>
    <rPh sb="190" eb="192">
      <t>レイワ</t>
    </rPh>
    <rPh sb="193" eb="195">
      <t>ネンド</t>
    </rPh>
    <rPh sb="197" eb="199">
      <t>ジッシ</t>
    </rPh>
    <rPh sb="215" eb="217">
      <t>カンリョウ</t>
    </rPh>
    <rPh sb="221" eb="223">
      <t>レイワ</t>
    </rPh>
    <rPh sb="224" eb="226">
      <t>ネンド</t>
    </rPh>
    <rPh sb="235" eb="237">
      <t>コウジ</t>
    </rPh>
    <rPh sb="238" eb="239">
      <t>オコナ</t>
    </rPh>
    <rPh sb="243" eb="249">
      <t>ジッシセッケイギョウム</t>
    </rPh>
    <rPh sb="257" eb="259">
      <t>コンゴ</t>
    </rPh>
    <rPh sb="260" eb="263">
      <t>ロウキュウカ</t>
    </rPh>
    <rPh sb="265" eb="267">
      <t>シセツ</t>
    </rPh>
    <rPh sb="268" eb="270">
      <t>コウシン</t>
    </rPh>
    <rPh sb="271" eb="273">
      <t>ジッシ</t>
    </rPh>
    <rPh sb="279" eb="282">
      <t>ジンケンヒ</t>
    </rPh>
    <rPh sb="282" eb="283">
      <t>オヨ</t>
    </rPh>
    <rPh sb="284" eb="286">
      <t>ブッカ</t>
    </rPh>
    <rPh sb="286" eb="288">
      <t>コウトウ</t>
    </rPh>
    <rPh sb="289" eb="291">
      <t>エイキョウ</t>
    </rPh>
    <rPh sb="295" eb="297">
      <t>ヒヨウ</t>
    </rPh>
    <rPh sb="304" eb="306">
      <t>ミコ</t>
    </rPh>
    <rPh sb="310" eb="311">
      <t>スコ</t>
    </rPh>
    <rPh sb="318" eb="320">
      <t>シュクゲン</t>
    </rPh>
    <rPh sb="324" eb="326">
      <t>シセツ</t>
    </rPh>
    <rPh sb="327" eb="329">
      <t>コウシン</t>
    </rPh>
    <rPh sb="330" eb="332">
      <t>ジッシ</t>
    </rPh>
    <rPh sb="339" eb="341">
      <t>ヒツヨウ</t>
    </rPh>
    <phoneticPr fontId="4"/>
  </si>
  <si>
    <t>　経常収支比率は類似団体に比べ高いが、経費回収率が低いことから分かるように、下水道使用料だけでは事業に係る費用を賄えておらず、一般会計から多くの基準外繰入金を充てて運営しているのが現状である。
　また、有収水量が低いため、汚水処理費の急激な増減は無いものの新たな接続があっても人口減少や排水機器の節水向上等により使用料が増加していない。そのため汚水処理原価が類似団体の平均値よりも依然として高く、施設の利用率が低いままである。
　下水道使用料収入だけは到底賄えていないため基準外繰入金を必要としているが、令和５年度見直し策定した経営戦略を基に、コスト削減や下水道使用料単価改定・接続促進等を実施していく。</t>
    <rPh sb="8" eb="12">
      <t>ルイジダンタイ</t>
    </rPh>
    <rPh sb="13" eb="14">
      <t>クラ</t>
    </rPh>
    <rPh sb="15" eb="16">
      <t>タカ</t>
    </rPh>
    <rPh sb="69" eb="70">
      <t>オオ</t>
    </rPh>
    <rPh sb="90" eb="92">
      <t>ゲンジョウ</t>
    </rPh>
    <rPh sb="198" eb="200">
      <t>シセツ</t>
    </rPh>
    <rPh sb="201" eb="204">
      <t>リヨウリツ</t>
    </rPh>
    <rPh sb="205" eb="206">
      <t>ヒク</t>
    </rPh>
    <rPh sb="215" eb="218">
      <t>ゲスイドウ</t>
    </rPh>
    <phoneticPr fontId="4"/>
  </si>
  <si>
    <t>　令和６年度末での公共下水道事業の管渠整備率は１００％、接続率は８４．８％となった。
　類似団体と比べると水洗化率は平均値を上回っているが、引き続き広報等にて未接続の家庭や事業所に早期接続促進を図っていく。
　令和５年度策定の経営戦略に基づき、令和７年４月分より下水道使用料を改定を実施、経費回収率の向上及び一般会計からの基準外繰入金を少しでも減少させ、経営の効率化・健全化を進めていく。</t>
    <rPh sb="53" eb="57">
      <t>スイセンカリツ</t>
    </rPh>
    <rPh sb="110" eb="112">
      <t>サクテイ</t>
    </rPh>
    <rPh sb="118" eb="119">
      <t>モト</t>
    </rPh>
    <rPh sb="125" eb="126">
      <t>ネン</t>
    </rPh>
    <rPh sb="127" eb="128">
      <t>ガツ</t>
    </rPh>
    <rPh sb="128" eb="129">
      <t>ブン</t>
    </rPh>
    <rPh sb="131" eb="137">
      <t>ゲスイドウシヨウリョウ</t>
    </rPh>
    <rPh sb="138" eb="140">
      <t>カイテイ</t>
    </rPh>
    <rPh sb="141" eb="14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</si>
</sst>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DC-4A60-9E50-DCEE371F12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45DC-4A60-9E50-DCEE371F12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31.04</c:v>
                </c:pt>
                <c:pt idx="1">
                  <c:v>30.75</c:v>
                </c:pt>
                <c:pt idx="2">
                  <c:v>31.63</c:v>
                </c:pt>
                <c:pt idx="3">
                  <c:v>33.08</c:v>
                </c:pt>
                <c:pt idx="4">
                  <c:v>33.25</c:v>
                </c:pt>
              </c:numCache>
            </c:numRef>
          </c:val>
          <c:extLst>
            <c:ext xmlns:c16="http://schemas.microsoft.com/office/drawing/2014/chart" uri="{C3380CC4-5D6E-409C-BE32-E72D297353CC}">
              <c16:uniqueId val="{00000000-F442-409A-AF09-C36A19FAC3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F442-409A-AF09-C36A19FAC3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80.900000000000006</c:v>
                </c:pt>
                <c:pt idx="1">
                  <c:v>81.14</c:v>
                </c:pt>
                <c:pt idx="2">
                  <c:v>82.13</c:v>
                </c:pt>
                <c:pt idx="3">
                  <c:v>83.16</c:v>
                </c:pt>
                <c:pt idx="4">
                  <c:v>84.8</c:v>
                </c:pt>
              </c:numCache>
            </c:numRef>
          </c:val>
          <c:extLst>
            <c:ext xmlns:c16="http://schemas.microsoft.com/office/drawing/2014/chart" uri="{C3380CC4-5D6E-409C-BE32-E72D297353CC}">
              <c16:uniqueId val="{00000000-137E-435E-908A-0097528282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137E-435E-908A-0097528282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108.65</c:v>
                </c:pt>
                <c:pt idx="1">
                  <c:v>113.63</c:v>
                </c:pt>
                <c:pt idx="2">
                  <c:v>105.64</c:v>
                </c:pt>
                <c:pt idx="3">
                  <c:v>107.53</c:v>
                </c:pt>
                <c:pt idx="4">
                  <c:v>113.79</c:v>
                </c:pt>
              </c:numCache>
            </c:numRef>
          </c:val>
          <c:extLst>
            <c:ext xmlns:c16="http://schemas.microsoft.com/office/drawing/2014/chart" uri="{C3380CC4-5D6E-409C-BE32-E72D297353CC}">
              <c16:uniqueId val="{00000000-BE9E-428E-8B49-396B006038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BE9E-428E-8B49-396B006038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3.17</c:v>
                </c:pt>
                <c:pt idx="1">
                  <c:v>6.1</c:v>
                </c:pt>
                <c:pt idx="2">
                  <c:v>8.93</c:v>
                </c:pt>
                <c:pt idx="3">
                  <c:v>11.74</c:v>
                </c:pt>
                <c:pt idx="4">
                  <c:v>14.13</c:v>
                </c:pt>
              </c:numCache>
            </c:numRef>
          </c:val>
          <c:extLst>
            <c:ext xmlns:c16="http://schemas.microsoft.com/office/drawing/2014/chart" uri="{C3380CC4-5D6E-409C-BE32-E72D297353CC}">
              <c16:uniqueId val="{00000000-6C1D-411C-A508-BC5FC71E3A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6C1D-411C-A508-BC5FC71E3A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1B-4573-87D2-5584F51B03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01B-4573-87D2-5584F51B03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4F-4C04-A0F6-8002A48F80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554F-4C04-A0F6-8002A48F80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54.69</c:v>
                </c:pt>
                <c:pt idx="1">
                  <c:v>72.16</c:v>
                </c:pt>
                <c:pt idx="2">
                  <c:v>87.4</c:v>
                </c:pt>
                <c:pt idx="3">
                  <c:v>99.68</c:v>
                </c:pt>
                <c:pt idx="4">
                  <c:v>126.18</c:v>
                </c:pt>
              </c:numCache>
            </c:numRef>
          </c:val>
          <c:extLst>
            <c:ext xmlns:c16="http://schemas.microsoft.com/office/drawing/2014/chart" uri="{C3380CC4-5D6E-409C-BE32-E72D297353CC}">
              <c16:uniqueId val="{00000000-6073-4517-9864-CF02D98AD4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6073-4517-9864-CF02D98AD4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4836.3900000000003</c:v>
                </c:pt>
                <c:pt idx="1">
                  <c:v>4941.49</c:v>
                </c:pt>
                <c:pt idx="2">
                  <c:v>4636.1499999999996</c:v>
                </c:pt>
                <c:pt idx="3">
                  <c:v>4368.8500000000004</c:v>
                </c:pt>
                <c:pt idx="4">
                  <c:v>4243.75</c:v>
                </c:pt>
              </c:numCache>
            </c:numRef>
          </c:val>
          <c:extLst>
            <c:ext xmlns:c16="http://schemas.microsoft.com/office/drawing/2014/chart" uri="{C3380CC4-5D6E-409C-BE32-E72D297353CC}">
              <c16:uniqueId val="{00000000-D112-41B2-B199-E21F25E316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D112-41B2-B199-E21F25E316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47.2</c:v>
                </c:pt>
                <c:pt idx="1">
                  <c:v>50.63</c:v>
                </c:pt>
                <c:pt idx="2">
                  <c:v>51.55</c:v>
                </c:pt>
                <c:pt idx="3">
                  <c:v>48.9</c:v>
                </c:pt>
                <c:pt idx="4">
                  <c:v>49.69</c:v>
                </c:pt>
              </c:numCache>
            </c:numRef>
          </c:val>
          <c:extLst>
            <c:ext xmlns:c16="http://schemas.microsoft.com/office/drawing/2014/chart" uri="{C3380CC4-5D6E-409C-BE32-E72D297353CC}">
              <c16:uniqueId val="{00000000-618D-4E2F-95D7-80661B413D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618D-4E2F-95D7-80661B413D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319.47000000000003</c:v>
                </c:pt>
                <c:pt idx="1">
                  <c:v>298.75</c:v>
                </c:pt>
                <c:pt idx="2">
                  <c:v>294.27999999999997</c:v>
                </c:pt>
                <c:pt idx="3">
                  <c:v>309.92</c:v>
                </c:pt>
                <c:pt idx="4">
                  <c:v>306.25</c:v>
                </c:pt>
              </c:numCache>
            </c:numRef>
          </c:val>
          <c:extLst>
            <c:ext xmlns:c16="http://schemas.microsoft.com/office/drawing/2014/chart" uri="{C3380CC4-5D6E-409C-BE32-E72D297353CC}">
              <c16:uniqueId val="{00000000-7D2C-45B0-A360-A65A6C5CEA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7D2C-45B0-A360-A65A6C5CEA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東彼杵町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5">
        <f>データ!S6</f>
        <v>7348</v>
      </c>
      <c r="AM8" s="45"/>
      <c r="AN8" s="45"/>
      <c r="AO8" s="45"/>
      <c r="AP8" s="45"/>
      <c r="AQ8" s="45"/>
      <c r="AR8" s="45"/>
      <c r="AS8" s="45"/>
      <c r="AT8" s="44">
        <f>データ!T6</f>
        <v>74.290000000000006</v>
      </c>
      <c r="AU8" s="44"/>
      <c r="AV8" s="44"/>
      <c r="AW8" s="44"/>
      <c r="AX8" s="44"/>
      <c r="AY8" s="44"/>
      <c r="AZ8" s="44"/>
      <c r="BA8" s="44"/>
      <c r="BB8" s="44">
        <f>データ!U6</f>
        <v>98.91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58.7</v>
      </c>
      <c r="J10" s="44"/>
      <c r="K10" s="44"/>
      <c r="L10" s="44"/>
      <c r="M10" s="44"/>
      <c r="N10" s="44"/>
      <c r="O10" s="44"/>
      <c r="P10" s="44">
        <f>データ!P6</f>
        <v>48.5</v>
      </c>
      <c r="Q10" s="44"/>
      <c r="R10" s="44"/>
      <c r="S10" s="44"/>
      <c r="T10" s="44"/>
      <c r="U10" s="44"/>
      <c r="V10" s="44"/>
      <c r="W10" s="44">
        <f>データ!Q6</f>
        <v>98.23</v>
      </c>
      <c r="X10" s="44"/>
      <c r="Y10" s="44"/>
      <c r="Z10" s="44"/>
      <c r="AA10" s="44"/>
      <c r="AB10" s="44"/>
      <c r="AC10" s="44"/>
      <c r="AD10" s="45">
        <f>データ!R6</f>
        <v>3160</v>
      </c>
      <c r="AE10" s="45"/>
      <c r="AF10" s="45"/>
      <c r="AG10" s="45"/>
      <c r="AH10" s="45"/>
      <c r="AI10" s="45"/>
      <c r="AJ10" s="45"/>
      <c r="AK10" s="2"/>
      <c r="AL10" s="45">
        <f>データ!V6</f>
        <v>3545</v>
      </c>
      <c r="AM10" s="45"/>
      <c r="AN10" s="45"/>
      <c r="AO10" s="45"/>
      <c r="AP10" s="45"/>
      <c r="AQ10" s="45"/>
      <c r="AR10" s="45"/>
      <c r="AS10" s="45"/>
      <c r="AT10" s="44">
        <f>データ!W6</f>
        <v>1.58</v>
      </c>
      <c r="AU10" s="44"/>
      <c r="AV10" s="44"/>
      <c r="AW10" s="44"/>
      <c r="AX10" s="44"/>
      <c r="AY10" s="44"/>
      <c r="AZ10" s="44"/>
      <c r="BA10" s="44"/>
      <c r="BB10" s="44">
        <f>データ!X6</f>
        <v>2243.67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7XecRVvTCRof2JgZT4nkXHuHyblDhc0pjbOSRBdw1WF2pHJ0MvlG8XzY30U5m8JYi0lmxoc50inyDaX0oFAcZw==" saltValue="BGqVXo+t8MuClBSuy/pE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423211</v>
      </c>
      <c r="D6" s="19">
        <f t="shared" si="3"/>
        <v>46</v>
      </c>
      <c r="E6" s="19">
        <f t="shared" si="3"/>
        <v>17</v>
      </c>
      <c r="F6" s="19">
        <f t="shared" si="3"/>
        <v>1</v>
      </c>
      <c r="G6" s="19">
        <f t="shared" si="3"/>
        <v>0</v>
      </c>
      <c r="H6" s="19" t="str">
        <f t="shared" si="3"/>
        <v>長崎県　東彼杵町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58.7</v>
      </c>
      <c r="P6" s="20">
        <f t="shared" si="3"/>
        <v>48.5</v>
      </c>
      <c r="Q6" s="20">
        <f t="shared" si="3"/>
        <v>98.23</v>
      </c>
      <c r="R6" s="20">
        <f t="shared" si="3"/>
        <v>3160</v>
      </c>
      <c r="S6" s="20">
        <f t="shared" si="3"/>
        <v>7348</v>
      </c>
      <c r="T6" s="20">
        <f t="shared" si="3"/>
        <v>74.290000000000006</v>
      </c>
      <c r="U6" s="20">
        <f t="shared" si="3"/>
        <v>98.91</v>
      </c>
      <c r="V6" s="20">
        <f t="shared" si="3"/>
        <v>3545</v>
      </c>
      <c r="W6" s="20">
        <f t="shared" si="3"/>
        <v>1.58</v>
      </c>
      <c r="X6" s="20">
        <f t="shared" si="3"/>
        <v>2243.67</v>
      </c>
      <c r="Y6" s="21">
        <f>IF(Y7="",NA(),Y7)</f>
        <v>108.65</v>
      </c>
      <c r="Z6" s="21">
        <f t="shared" ref="Z6:AH6" si="4">IF(Z7="",NA(),Z7)</f>
        <v>113.63</v>
      </c>
      <c r="AA6" s="21">
        <f t="shared" si="4"/>
        <v>105.64</v>
      </c>
      <c r="AB6" s="21">
        <f t="shared" si="4"/>
        <v>107.53</v>
      </c>
      <c r="AC6" s="21">
        <f t="shared" si="4"/>
        <v>113.79</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54.69</v>
      </c>
      <c r="AV6" s="21">
        <f t="shared" ref="AV6:BD6" si="6">IF(AV7="",NA(),AV7)</f>
        <v>72.16</v>
      </c>
      <c r="AW6" s="21">
        <f t="shared" si="6"/>
        <v>87.4</v>
      </c>
      <c r="AX6" s="21">
        <f t="shared" si="6"/>
        <v>99.68</v>
      </c>
      <c r="AY6" s="21">
        <f t="shared" si="6"/>
        <v>126.18</v>
      </c>
      <c r="AZ6" s="21">
        <f t="shared" si="6"/>
        <v>48.56</v>
      </c>
      <c r="BA6" s="21">
        <f t="shared" si="6"/>
        <v>47.58</v>
      </c>
      <c r="BB6" s="21">
        <f t="shared" si="6"/>
        <v>51.09</v>
      </c>
      <c r="BC6" s="21">
        <f t="shared" si="6"/>
        <v>57.42</v>
      </c>
      <c r="BD6" s="21">
        <f t="shared" si="6"/>
        <v>56.13</v>
      </c>
      <c r="BE6" s="20" t="str">
        <f>IF(BE7="","",IF(BE7="-","【-】","【"&amp;SUBSTITUTE(TEXT(BE7,"#,##0.00"),"-","△")&amp;"】"))</f>
        <v>【82.75】</v>
      </c>
      <c r="BF6" s="21">
        <f>IF(BF7="",NA(),BF7)</f>
        <v>4836.3900000000003</v>
      </c>
      <c r="BG6" s="21">
        <f t="shared" ref="BG6:BO6" si="7">IF(BG7="",NA(),BG7)</f>
        <v>4941.49</v>
      </c>
      <c r="BH6" s="21">
        <f t="shared" si="7"/>
        <v>4636.1499999999996</v>
      </c>
      <c r="BI6" s="21">
        <f t="shared" si="7"/>
        <v>4368.8500000000004</v>
      </c>
      <c r="BJ6" s="21">
        <f t="shared" si="7"/>
        <v>4243.75</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47.2</v>
      </c>
      <c r="BR6" s="21">
        <f t="shared" ref="BR6:BZ6" si="8">IF(BR7="",NA(),BR7)</f>
        <v>50.63</v>
      </c>
      <c r="BS6" s="21">
        <f t="shared" si="8"/>
        <v>51.55</v>
      </c>
      <c r="BT6" s="21">
        <f t="shared" si="8"/>
        <v>48.9</v>
      </c>
      <c r="BU6" s="21">
        <f t="shared" si="8"/>
        <v>49.69</v>
      </c>
      <c r="BV6" s="21">
        <f t="shared" si="8"/>
        <v>79.77</v>
      </c>
      <c r="BW6" s="21">
        <f t="shared" si="8"/>
        <v>79.63</v>
      </c>
      <c r="BX6" s="21">
        <f t="shared" si="8"/>
        <v>76.78</v>
      </c>
      <c r="BY6" s="21">
        <f t="shared" si="8"/>
        <v>75.41</v>
      </c>
      <c r="BZ6" s="21">
        <f t="shared" si="8"/>
        <v>72.84</v>
      </c>
      <c r="CA6" s="20" t="str">
        <f>IF(CA7="","",IF(CA7="-","【-】","【"&amp;SUBSTITUTE(TEXT(CA7,"#,##0.00"),"-","△")&amp;"】"))</f>
        <v>【97.94】</v>
      </c>
      <c r="CB6" s="21">
        <f>IF(CB7="",NA(),CB7)</f>
        <v>319.47000000000003</v>
      </c>
      <c r="CC6" s="21">
        <f t="shared" ref="CC6:CK6" si="9">IF(CC7="",NA(),CC7)</f>
        <v>298.75</v>
      </c>
      <c r="CD6" s="21">
        <f t="shared" si="9"/>
        <v>294.27999999999997</v>
      </c>
      <c r="CE6" s="21">
        <f t="shared" si="9"/>
        <v>309.92</v>
      </c>
      <c r="CF6" s="21">
        <f t="shared" si="9"/>
        <v>306.25</v>
      </c>
      <c r="CG6" s="21">
        <f t="shared" si="9"/>
        <v>214.56</v>
      </c>
      <c r="CH6" s="21">
        <f t="shared" si="9"/>
        <v>213.66</v>
      </c>
      <c r="CI6" s="21">
        <f t="shared" si="9"/>
        <v>224.31</v>
      </c>
      <c r="CJ6" s="21">
        <f t="shared" si="9"/>
        <v>223.48</v>
      </c>
      <c r="CK6" s="21">
        <f t="shared" si="9"/>
        <v>232.33</v>
      </c>
      <c r="CL6" s="20" t="str">
        <f>IF(CL7="","",IF(CL7="-","【-】","【"&amp;SUBSTITUTE(TEXT(CL7,"#,##0.00"),"-","△")&amp;"】"))</f>
        <v>【140.98】</v>
      </c>
      <c r="CM6" s="21">
        <f>IF(CM7="",NA(),CM7)</f>
        <v>31.04</v>
      </c>
      <c r="CN6" s="21">
        <f t="shared" ref="CN6:CV6" si="10">IF(CN7="",NA(),CN7)</f>
        <v>30.75</v>
      </c>
      <c r="CO6" s="21">
        <f t="shared" si="10"/>
        <v>31.63</v>
      </c>
      <c r="CP6" s="21">
        <f t="shared" si="10"/>
        <v>33.08</v>
      </c>
      <c r="CQ6" s="21">
        <f t="shared" si="10"/>
        <v>33.25</v>
      </c>
      <c r="CR6" s="21">
        <f t="shared" si="10"/>
        <v>49.47</v>
      </c>
      <c r="CS6" s="21">
        <f t="shared" si="10"/>
        <v>48.19</v>
      </c>
      <c r="CT6" s="21">
        <f t="shared" si="10"/>
        <v>47.32</v>
      </c>
      <c r="CU6" s="21">
        <f t="shared" si="10"/>
        <v>48.03</v>
      </c>
      <c r="CV6" s="21">
        <f t="shared" si="10"/>
        <v>48.92</v>
      </c>
      <c r="CW6" s="20" t="str">
        <f>IF(CW7="","",IF(CW7="-","【-】","【"&amp;SUBSTITUTE(TEXT(CW7,"#,##0.00"),"-","△")&amp;"】"))</f>
        <v>【60.13】</v>
      </c>
      <c r="CX6" s="21">
        <f>IF(CX7="",NA(),CX7)</f>
        <v>80.900000000000006</v>
      </c>
      <c r="CY6" s="21">
        <f t="shared" ref="CY6:DG6" si="11">IF(CY7="",NA(),CY7)</f>
        <v>81.14</v>
      </c>
      <c r="CZ6" s="21">
        <f t="shared" si="11"/>
        <v>82.13</v>
      </c>
      <c r="DA6" s="21">
        <f t="shared" si="11"/>
        <v>83.16</v>
      </c>
      <c r="DB6" s="21">
        <f t="shared" si="11"/>
        <v>84.8</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3.17</v>
      </c>
      <c r="DJ6" s="21">
        <f t="shared" ref="DJ6:DR6" si="12">IF(DJ7="",NA(),DJ7)</f>
        <v>6.1</v>
      </c>
      <c r="DK6" s="21">
        <f t="shared" si="12"/>
        <v>8.93</v>
      </c>
      <c r="DL6" s="21">
        <f t="shared" si="12"/>
        <v>11.74</v>
      </c>
      <c r="DM6" s="21">
        <f t="shared" si="12"/>
        <v>14.13</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423211</v>
      </c>
      <c r="D7" s="23">
        <v>46</v>
      </c>
      <c r="E7" s="23">
        <v>17</v>
      </c>
      <c r="F7" s="23">
        <v>1</v>
      </c>
      <c r="G7" s="23">
        <v>0</v>
      </c>
      <c r="H7" s="23" t="s">
        <v>96</v>
      </c>
      <c r="I7" s="23" t="s">
        <v>97</v>
      </c>
      <c r="J7" s="23" t="s">
        <v>98</v>
      </c>
      <c r="K7" s="23" t="s">
        <v>99</v>
      </c>
      <c r="L7" s="23" t="s">
        <v>100</v>
      </c>
      <c r="M7" s="23" t="s">
        <v>101</v>
      </c>
      <c r="N7" s="24" t="s">
        <v>102</v>
      </c>
      <c r="O7" s="24">
        <v>58.7</v>
      </c>
      <c r="P7" s="24">
        <v>48.5</v>
      </c>
      <c r="Q7" s="24">
        <v>98.23</v>
      </c>
      <c r="R7" s="24">
        <v>3160</v>
      </c>
      <c r="S7" s="24">
        <v>7348</v>
      </c>
      <c r="T7" s="24">
        <v>74.290000000000006</v>
      </c>
      <c r="U7" s="24">
        <v>98.91</v>
      </c>
      <c r="V7" s="24">
        <v>3545</v>
      </c>
      <c r="W7" s="24">
        <v>1.58</v>
      </c>
      <c r="X7" s="24">
        <v>2243.67</v>
      </c>
      <c r="Y7" s="24">
        <v>108.65</v>
      </c>
      <c r="Z7" s="24">
        <v>113.63</v>
      </c>
      <c r="AA7" s="24">
        <v>105.64</v>
      </c>
      <c r="AB7" s="24">
        <v>107.53</v>
      </c>
      <c r="AC7" s="24">
        <v>113.79</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54.69</v>
      </c>
      <c r="AV7" s="24">
        <v>72.16</v>
      </c>
      <c r="AW7" s="24">
        <v>87.4</v>
      </c>
      <c r="AX7" s="24">
        <v>99.68</v>
      </c>
      <c r="AY7" s="24">
        <v>126.18</v>
      </c>
      <c r="AZ7" s="24">
        <v>48.56</v>
      </c>
      <c r="BA7" s="24">
        <v>47.58</v>
      </c>
      <c r="BB7" s="24">
        <v>51.09</v>
      </c>
      <c r="BC7" s="24">
        <v>57.42</v>
      </c>
      <c r="BD7" s="24">
        <v>56.13</v>
      </c>
      <c r="BE7" s="24">
        <v>82.75</v>
      </c>
      <c r="BF7" s="24">
        <v>4836.3900000000003</v>
      </c>
      <c r="BG7" s="24">
        <v>4941.49</v>
      </c>
      <c r="BH7" s="24">
        <v>4636.1499999999996</v>
      </c>
      <c r="BI7" s="24">
        <v>4368.8500000000004</v>
      </c>
      <c r="BJ7" s="24">
        <v>4243.75</v>
      </c>
      <c r="BK7" s="24">
        <v>1245.0999999999999</v>
      </c>
      <c r="BL7" s="24">
        <v>1108.8</v>
      </c>
      <c r="BM7" s="24">
        <v>1194.56</v>
      </c>
      <c r="BN7" s="24">
        <v>1174.6099999999999</v>
      </c>
      <c r="BO7" s="24">
        <v>1343.89</v>
      </c>
      <c r="BP7" s="24">
        <v>602.55999999999995</v>
      </c>
      <c r="BQ7" s="24">
        <v>47.2</v>
      </c>
      <c r="BR7" s="24">
        <v>50.63</v>
      </c>
      <c r="BS7" s="24">
        <v>51.55</v>
      </c>
      <c r="BT7" s="24">
        <v>48.9</v>
      </c>
      <c r="BU7" s="24">
        <v>49.69</v>
      </c>
      <c r="BV7" s="24">
        <v>79.77</v>
      </c>
      <c r="BW7" s="24">
        <v>79.63</v>
      </c>
      <c r="BX7" s="24">
        <v>76.78</v>
      </c>
      <c r="BY7" s="24">
        <v>75.41</v>
      </c>
      <c r="BZ7" s="24">
        <v>72.84</v>
      </c>
      <c r="CA7" s="24">
        <v>97.94</v>
      </c>
      <c r="CB7" s="24">
        <v>319.47000000000003</v>
      </c>
      <c r="CC7" s="24">
        <v>298.75</v>
      </c>
      <c r="CD7" s="24">
        <v>294.27999999999997</v>
      </c>
      <c r="CE7" s="24">
        <v>309.92</v>
      </c>
      <c r="CF7" s="24">
        <v>306.25</v>
      </c>
      <c r="CG7" s="24">
        <v>214.56</v>
      </c>
      <c r="CH7" s="24">
        <v>213.66</v>
      </c>
      <c r="CI7" s="24">
        <v>224.31</v>
      </c>
      <c r="CJ7" s="24">
        <v>223.48</v>
      </c>
      <c r="CK7" s="24">
        <v>232.33</v>
      </c>
      <c r="CL7" s="24">
        <v>140.97999999999999</v>
      </c>
      <c r="CM7" s="24">
        <v>31.04</v>
      </c>
      <c r="CN7" s="24">
        <v>30.75</v>
      </c>
      <c r="CO7" s="24">
        <v>31.63</v>
      </c>
      <c r="CP7" s="24">
        <v>33.08</v>
      </c>
      <c r="CQ7" s="24">
        <v>33.25</v>
      </c>
      <c r="CR7" s="24">
        <v>49.47</v>
      </c>
      <c r="CS7" s="24">
        <v>48.19</v>
      </c>
      <c r="CT7" s="24">
        <v>47.32</v>
      </c>
      <c r="CU7" s="24">
        <v>48.03</v>
      </c>
      <c r="CV7" s="24">
        <v>48.92</v>
      </c>
      <c r="CW7" s="24">
        <v>60.13</v>
      </c>
      <c r="CX7" s="24">
        <v>80.900000000000006</v>
      </c>
      <c r="CY7" s="24">
        <v>81.14</v>
      </c>
      <c r="CZ7" s="24">
        <v>82.13</v>
      </c>
      <c r="DA7" s="24">
        <v>83.16</v>
      </c>
      <c r="DB7" s="24">
        <v>84.8</v>
      </c>
      <c r="DC7" s="24">
        <v>82.06</v>
      </c>
      <c r="DD7" s="24">
        <v>82.26</v>
      </c>
      <c r="DE7" s="24">
        <v>81.33</v>
      </c>
      <c r="DF7" s="24">
        <v>80.95</v>
      </c>
      <c r="DG7" s="24">
        <v>80.760000000000005</v>
      </c>
      <c r="DH7" s="24">
        <v>96</v>
      </c>
      <c r="DI7" s="24">
        <v>3.17</v>
      </c>
      <c r="DJ7" s="24">
        <v>6.1</v>
      </c>
      <c r="DK7" s="24">
        <v>8.93</v>
      </c>
      <c r="DL7" s="24">
        <v>11.74</v>
      </c>
      <c r="DM7" s="24">
        <v>14.13</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2026-01-14T06:51:19Z</cp:lastPrinted>
  <dcterms:created xsi:type="dcterms:W3CDTF">2025-12-23T06:06:03Z</dcterms:created>
  <dcterms:modified xsi:type="dcterms:W3CDTF">2026-02-27T02:25:02Z</dcterms:modified>
  <cp:category/>
</cp:coreProperties>
</file>