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DF159EFF-5767-4083-91A9-1E79F08620BE}" xr6:coauthVersionLast="47" xr6:coauthVersionMax="47" xr10:uidLastSave="{00000000-0000-0000-0000-000000000000}"/>
  <workbookProtection workbookAlgorithmName="SHA-512" workbookHashValue="JN9Z9dpTCygjrcydClQQ8lFFV8rVvGsB4Kp+YF+Ns2vldWZ7OpT9LzalZPx24qWG5hteeJzeFshdRDu7a2mi6A==" workbookSaltValue="coHgUR7POgOp/dKPi6s+dQ==" workbookSpinCount="100000" lockStructure="1"/>
  <bookViews>
    <workbookView xWindow="-120" yWindow="-120" windowWidth="29040" windowHeight="157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6" i="4"/>
  <c r="I86" i="4"/>
  <c r="H86" i="4"/>
  <c r="E86" i="4"/>
  <c r="AT10" i="4"/>
  <c r="AL10" i="4"/>
  <c r="I10" i="4"/>
  <c r="AL8" i="4"/>
  <c r="P8" i="4"/>
  <c r="I8" i="4"/>
</calcChain>
</file>

<file path=xl/sharedStrings.xml><?xml version="1.0" encoding="utf-8"?>
<sst xmlns="http://schemas.openxmlformats.org/spreadsheetml/2006/main" count="236" uniqueCount="121">
  <si>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</si>
  <si>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</si>
  <si>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</si>
  <si>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</si>
  <si>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</si>
  <si>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</si>
  <si>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</si>
  <si>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</si>
  <si>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</si>
  <si>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</si>
  <si>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</si>
  <si>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</si>
  <si>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</si>
  <si>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</si>
  <si>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</si>
  <si>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</si>
  <si>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</si>
  <si>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</si>
  <si>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</si>
  <si>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</si>
  <si>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</si>
  <si>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</si>
  <si>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</si>
  <si>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</si>
  <si>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</si>
  <si>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</si>
  <si>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</si>
  <si>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</si>
  <si>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</si>
  <si>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</si>
  <si>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</si>
  <si>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</si>
  <si>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</si>
  <si>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</si>
  <si>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</si>
  <si>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</si>
  <si>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</si>
  <si>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</si>
  <si>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</si>
  <si>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</si>
  <si>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</si>
  <si>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</si>
  <si>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</si>
  <si>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</si>
  <si>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</si>
  <si>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</si>
  <si>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</si>
  <si>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</si>
  <si>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</si>
  <si>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</si>
  <si>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</si>
  <si>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</si>
  <si>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</si>
  <si>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</si>
  <si>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</si>
  <si>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</si>
  <si>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</si>
  <si>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</si>
  <si>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</si>
  <si>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</si>
  <si>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</si>
  <si>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</si>
  <si>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</si>
  <si>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</si>
  <si>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</si>
  <si>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</si>
  <si>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</si>
  <si>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</si>
  <si>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</si>
  <si>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</si>
  <si>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</si>
  <si>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</si>
  <si>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</si>
  <si>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</si>
  <si>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</si>
  <si>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</si>
  <si>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</si>
  <si>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</si>
  <si>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</si>
  <si>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</si>
  <si>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</si>
  <si>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</si>
  <si>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</si>
  <si>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</si>
  <si>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</si>
  <si>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</si>
  <si>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</si>
  <si>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</si>
  <si>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</si>
  <si>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</si>
  <si>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</si>
  <si>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</si>
  <si>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</si>
  <si>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</si>
  <si>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</si>
  <si>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</si>
  <si>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</si>
  <si>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</si>
  <si>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</si>
  <si>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佐世保市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</si>
  <si>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</si>
  <si>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</si>
  <si>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</si>
  <si>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</si>
  <si>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</si>
  <si>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</si>
  <si>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</si>
  <si>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</si>
  <si>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</si>
  <si>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</si>
  <si>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</si>
  <si>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</si>
  <si>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</si>
  <si>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</si>
  <si>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</si>
  <si>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</si>
  <si>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</si>
  <si>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</si>
  <si>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　当施設は、平成13年4月の供用開始となっており、現時点では老朽化した管渠は無く、当面更新の必要はありません。
　処理施設については、平成28年度に改築工事が完了し、令和2年度に処理施設の機能保全計画の策定を行いました。</t>
    <phoneticPr fontId="4"/>
  </si>
  <si>
    <t>　「①収益的収支比率」については、平成26年度以降100％となっており、収支は黒字の状態にありますが、汚水処理の維持管理費と資本費が使用料の収入額に対して高額な状態にあります。
　また、「⑤経費回収率」については、平成30年度以前より向上しているものの、類似団体平均値と比較すると大きく下回っており、汚水処理費用の約22％しか使用料収入で賄えていない状況にあります。
　以上のことから、更なる経営の健全性と効率性を高めるため、維持管理費の逓減を図るとともに、水洗化率を向上させ使用料収入の増大を図っていく必要がありますが、加速化する高齢化と人口減少により、今後、確実な使用料の減少に伴う厳しい状況が見込まれます。</t>
    <rPh sb="107" eb="109">
      <t>ヘイセイ</t>
    </rPh>
    <rPh sb="111" eb="113">
      <t>ネンド</t>
    </rPh>
    <phoneticPr fontId="4"/>
  </si>
  <si>
    <t>　当施設は、平成13年4月の供用開始後、汚水処理施設の規模が実際の処理量に対して過大な状態であったことから、維持管理費用の逓減を図るため、平成27～28年度にかけて、適正な処理量に見合うように改築工事を実施しています。今後は、令和2年度に策定した機能保全計画による施設の更新費が見込まれます。
　他にも、使用料収入の増収を図る必要がありますが、現状でも市内の他の下水道料金と比較しても高く、料金単価の引き上げは困難です。また、加速化する高齢化と人口減少により、今後、確実な使用料の減少に伴う厳しい状況が見込まれることから、「施設の廃止」を行うこととしました。</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</si>
</sst>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1A9-4B0C-A404-531DE24E1DE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c:v>
                </c:pt>
                <c:pt idx="1">
                  <c:v>0.01</c:v>
                </c:pt>
                <c:pt idx="2">
                  <c:v>0.01</c:v>
                </c:pt>
                <c:pt idx="3" formatCode="#,##0.00;&quot;△&quot;#,##0.00">
                  <c:v>0</c:v>
                </c:pt>
                <c:pt idx="4" formatCode="#,##0.00;&quot;△&quot;#,##0.00">
                  <c:v>0</c:v>
                </c:pt>
              </c:numCache>
            </c:numRef>
          </c:val>
          <c:smooth val="0"/>
          <c:extLst>
            <c:ext xmlns:c16="http://schemas.microsoft.com/office/drawing/2014/chart" uri="{C3380CC4-5D6E-409C-BE32-E72D297353CC}">
              <c16:uniqueId val="{00000001-D1A9-4B0C-A404-531DE24E1DE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37.5</c:v>
                </c:pt>
                <c:pt idx="1">
                  <c:v>35.94</c:v>
                </c:pt>
                <c:pt idx="2">
                  <c:v>35.94</c:v>
                </c:pt>
                <c:pt idx="3">
                  <c:v>35.94</c:v>
                </c:pt>
                <c:pt idx="4">
                  <c:v>34.380000000000003</c:v>
                </c:pt>
              </c:numCache>
            </c:numRef>
          </c:val>
          <c:extLst>
            <c:ext xmlns:c16="http://schemas.microsoft.com/office/drawing/2014/chart" uri="{C3380CC4-5D6E-409C-BE32-E72D297353CC}">
              <c16:uniqueId val="{00000000-7E39-4F7D-B36E-9955204F485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30.19</c:v>
                </c:pt>
                <c:pt idx="1">
                  <c:v>28.77</c:v>
                </c:pt>
                <c:pt idx="2">
                  <c:v>26.22</c:v>
                </c:pt>
                <c:pt idx="3">
                  <c:v>26.12</c:v>
                </c:pt>
                <c:pt idx="4">
                  <c:v>27.81</c:v>
                </c:pt>
              </c:numCache>
            </c:numRef>
          </c:val>
          <c:smooth val="0"/>
          <c:extLst>
            <c:ext xmlns:c16="http://schemas.microsoft.com/office/drawing/2014/chart" uri="{C3380CC4-5D6E-409C-BE32-E72D297353CC}">
              <c16:uniqueId val="{00000001-7E39-4F7D-B36E-9955204F485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54.71</c:v>
                </c:pt>
                <c:pt idx="1">
                  <c:v>54.65</c:v>
                </c:pt>
                <c:pt idx="2">
                  <c:v>52.69</c:v>
                </c:pt>
                <c:pt idx="3">
                  <c:v>52.69</c:v>
                </c:pt>
                <c:pt idx="4">
                  <c:v>55.41</c:v>
                </c:pt>
              </c:numCache>
            </c:numRef>
          </c:val>
          <c:extLst>
            <c:ext xmlns:c16="http://schemas.microsoft.com/office/drawing/2014/chart" uri="{C3380CC4-5D6E-409C-BE32-E72D297353CC}">
              <c16:uniqueId val="{00000000-8085-42C5-AEEE-F00A9D4CF8D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79.09</c:v>
                </c:pt>
                <c:pt idx="1">
                  <c:v>78.900000000000006</c:v>
                </c:pt>
                <c:pt idx="2">
                  <c:v>78.03</c:v>
                </c:pt>
                <c:pt idx="3">
                  <c:v>78.55</c:v>
                </c:pt>
                <c:pt idx="4">
                  <c:v>78.680000000000007</c:v>
                </c:pt>
              </c:numCache>
            </c:numRef>
          </c:val>
          <c:smooth val="0"/>
          <c:extLst>
            <c:ext xmlns:c16="http://schemas.microsoft.com/office/drawing/2014/chart" uri="{C3380CC4-5D6E-409C-BE32-E72D297353CC}">
              <c16:uniqueId val="{00000001-8085-42C5-AEEE-F00A9D4CF8D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AD78-429A-8792-AA20EEBE9E8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D78-429A-8792-AA20EEBE9E8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C41-4609-8CB6-8B43B0DE37F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C41-4609-8CB6-8B43B0DE37F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125-45E2-9DEF-03680066047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125-45E2-9DEF-03680066047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BC9-4A64-B350-1AE6C27BAC9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BC9-4A64-B350-1AE6C27BAC9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D33-4FE1-BA18-928C50C01EA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D33-4FE1-BA18-928C50C01EA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12094.51</c:v>
                </c:pt>
                <c:pt idx="1">
                  <c:v>10929.82</c:v>
                </c:pt>
                <c:pt idx="2">
                  <c:v>9710.7000000000007</c:v>
                </c:pt>
                <c:pt idx="3">
                  <c:v>8688.77</c:v>
                </c:pt>
                <c:pt idx="4">
                  <c:v>7767.59</c:v>
                </c:pt>
              </c:numCache>
            </c:numRef>
          </c:val>
          <c:extLst>
            <c:ext xmlns:c16="http://schemas.microsoft.com/office/drawing/2014/chart" uri="{C3380CC4-5D6E-409C-BE32-E72D297353CC}">
              <c16:uniqueId val="{00000000-FC67-4195-9884-25AE0C27F15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1095.52</c:v>
                </c:pt>
                <c:pt idx="1">
                  <c:v>1056.55</c:v>
                </c:pt>
                <c:pt idx="2">
                  <c:v>1278.54</c:v>
                </c:pt>
                <c:pt idx="3">
                  <c:v>1149.7</c:v>
                </c:pt>
                <c:pt idx="4">
                  <c:v>1420.25</c:v>
                </c:pt>
              </c:numCache>
            </c:numRef>
          </c:val>
          <c:smooth val="0"/>
          <c:extLst>
            <c:ext xmlns:c16="http://schemas.microsoft.com/office/drawing/2014/chart" uri="{C3380CC4-5D6E-409C-BE32-E72D297353CC}">
              <c16:uniqueId val="{00000001-FC67-4195-9884-25AE0C27F15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24.62</c:v>
                </c:pt>
                <c:pt idx="1">
                  <c:v>26.72</c:v>
                </c:pt>
                <c:pt idx="2">
                  <c:v>33.25</c:v>
                </c:pt>
                <c:pt idx="3">
                  <c:v>32.69</c:v>
                </c:pt>
                <c:pt idx="4">
                  <c:v>22.12</c:v>
                </c:pt>
              </c:numCache>
            </c:numRef>
          </c:val>
          <c:extLst>
            <c:ext xmlns:c16="http://schemas.microsoft.com/office/drawing/2014/chart" uri="{C3380CC4-5D6E-409C-BE32-E72D297353CC}">
              <c16:uniqueId val="{00000000-18B6-4316-AE04-090DBA6A92B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39.64</c:v>
                </c:pt>
                <c:pt idx="1">
                  <c:v>40</c:v>
                </c:pt>
                <c:pt idx="2">
                  <c:v>38.74</c:v>
                </c:pt>
                <c:pt idx="3">
                  <c:v>35.96</c:v>
                </c:pt>
                <c:pt idx="4">
                  <c:v>32.700000000000003</c:v>
                </c:pt>
              </c:numCache>
            </c:numRef>
          </c:val>
          <c:smooth val="0"/>
          <c:extLst>
            <c:ext xmlns:c16="http://schemas.microsoft.com/office/drawing/2014/chart" uri="{C3380CC4-5D6E-409C-BE32-E72D297353CC}">
              <c16:uniqueId val="{00000001-18B6-4316-AE04-090DBA6A92B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678.1</c:v>
                </c:pt>
                <c:pt idx="1">
                  <c:v>634.04999999999995</c:v>
                </c:pt>
                <c:pt idx="2">
                  <c:v>510.96</c:v>
                </c:pt>
                <c:pt idx="3">
                  <c:v>510.9</c:v>
                </c:pt>
                <c:pt idx="4">
                  <c:v>776.53</c:v>
                </c:pt>
              </c:numCache>
            </c:numRef>
          </c:val>
          <c:extLst>
            <c:ext xmlns:c16="http://schemas.microsoft.com/office/drawing/2014/chart" uri="{C3380CC4-5D6E-409C-BE32-E72D297353CC}">
              <c16:uniqueId val="{00000000-D4AD-420D-BE86-0757FF8DB0F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449.72</c:v>
                </c:pt>
                <c:pt idx="1">
                  <c:v>437.27</c:v>
                </c:pt>
                <c:pt idx="2">
                  <c:v>456.72</c:v>
                </c:pt>
                <c:pt idx="3">
                  <c:v>481.96</c:v>
                </c:pt>
                <c:pt idx="4">
                  <c:v>536.16999999999996</c:v>
                </c:pt>
              </c:numCache>
            </c:numRef>
          </c:val>
          <c:smooth val="0"/>
          <c:extLst>
            <c:ext xmlns:c16="http://schemas.microsoft.com/office/drawing/2014/chart" uri="{C3380CC4-5D6E-409C-BE32-E72D297353CC}">
              <c16:uniqueId val="{00000001-D4AD-420D-BE86-0757FF8DB0F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長崎県　佐世保市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法非適用</v>
      </c>
      <c r="C8" s="64"/>
      <c r="D8" s="64"/>
      <c r="E8" s="64"/>
      <c r="F8" s="64"/>
      <c r="G8" s="64"/>
      <c r="H8" s="64"/>
      <c r="I8" s="64" t="str">
        <f>データ!J6</f>
        <v>下水道事業</v>
      </c>
      <c r="J8" s="64"/>
      <c r="K8" s="64"/>
      <c r="L8" s="64"/>
      <c r="M8" s="64"/>
      <c r="N8" s="64"/>
      <c r="O8" s="64"/>
      <c r="P8" s="64" t="str">
        <f>データ!K6</f>
        <v>漁業集落排水</v>
      </c>
      <c r="Q8" s="64"/>
      <c r="R8" s="64"/>
      <c r="S8" s="64"/>
      <c r="T8" s="64"/>
      <c r="U8" s="64"/>
      <c r="V8" s="64"/>
      <c r="W8" s="64" t="str">
        <f>データ!L6</f>
        <v>H2</v>
      </c>
      <c r="X8" s="64"/>
      <c r="Y8" s="64"/>
      <c r="Z8" s="64"/>
      <c r="AA8" s="64"/>
      <c r="AB8" s="64"/>
      <c r="AC8" s="64"/>
      <c r="AD8" s="65" t="str">
        <f>データ!$M$6</f>
        <v>非設置</v>
      </c>
      <c r="AE8" s="65"/>
      <c r="AF8" s="65"/>
      <c r="AG8" s="65"/>
      <c r="AH8" s="65"/>
      <c r="AI8" s="65"/>
      <c r="AJ8" s="65"/>
      <c r="AK8" s="3"/>
      <c r="AL8" s="44">
        <f>データ!S6</f>
        <v>233507</v>
      </c>
      <c r="AM8" s="44"/>
      <c r="AN8" s="44"/>
      <c r="AO8" s="44"/>
      <c r="AP8" s="44"/>
      <c r="AQ8" s="44"/>
      <c r="AR8" s="44"/>
      <c r="AS8" s="44"/>
      <c r="AT8" s="45">
        <f>データ!T6</f>
        <v>426.01</v>
      </c>
      <c r="AU8" s="45"/>
      <c r="AV8" s="45"/>
      <c r="AW8" s="45"/>
      <c r="AX8" s="45"/>
      <c r="AY8" s="45"/>
      <c r="AZ8" s="45"/>
      <c r="BA8" s="45"/>
      <c r="BB8" s="45">
        <f>データ!U6</f>
        <v>548.13</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7.0000000000000007E-2</v>
      </c>
      <c r="Q10" s="45"/>
      <c r="R10" s="45"/>
      <c r="S10" s="45"/>
      <c r="T10" s="45"/>
      <c r="U10" s="45"/>
      <c r="V10" s="45"/>
      <c r="W10" s="45">
        <f>データ!Q6</f>
        <v>100</v>
      </c>
      <c r="X10" s="45"/>
      <c r="Y10" s="45"/>
      <c r="Z10" s="45"/>
      <c r="AA10" s="45"/>
      <c r="AB10" s="45"/>
      <c r="AC10" s="45"/>
      <c r="AD10" s="44">
        <f>データ!R6</f>
        <v>3435</v>
      </c>
      <c r="AE10" s="44"/>
      <c r="AF10" s="44"/>
      <c r="AG10" s="44"/>
      <c r="AH10" s="44"/>
      <c r="AI10" s="44"/>
      <c r="AJ10" s="44"/>
      <c r="AK10" s="2"/>
      <c r="AL10" s="44">
        <f>データ!V6</f>
        <v>157</v>
      </c>
      <c r="AM10" s="44"/>
      <c r="AN10" s="44"/>
      <c r="AO10" s="44"/>
      <c r="AP10" s="44"/>
      <c r="AQ10" s="44"/>
      <c r="AR10" s="44"/>
      <c r="AS10" s="44"/>
      <c r="AT10" s="45">
        <f>データ!W6</f>
        <v>0.33</v>
      </c>
      <c r="AU10" s="45"/>
      <c r="AV10" s="45"/>
      <c r="AW10" s="45"/>
      <c r="AX10" s="45"/>
      <c r="AY10" s="45"/>
      <c r="AZ10" s="45"/>
      <c r="BA10" s="45"/>
      <c r="BB10" s="45">
        <f>データ!X6</f>
        <v>475.76</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119</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118</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120</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【1,223.19】</v>
      </c>
      <c r="I86" s="12" t="str">
        <f>データ!CA6</f>
        <v>【37.21】</v>
      </c>
      <c r="J86" s="12" t="str">
        <f>データ!CL6</f>
        <v>【462.49】</v>
      </c>
      <c r="K86" s="12" t="str">
        <f>データ!CW6</f>
        <v>【30.09】</v>
      </c>
      <c r="L86" s="12" t="str">
        <f>データ!DH6</f>
        <v>【80.97】</v>
      </c>
      <c r="M86" s="12" t="s">
        <v>44</v>
      </c>
      <c r="N86" s="12" t="s">
        <v>45</v>
      </c>
      <c r="O86" s="12" t="str">
        <f>データ!EO6</f>
        <v>【0.00】</v>
      </c>
    </row>
  </sheetData>
  <sheetProtection algorithmName="SHA-512" hashValue="SlJWtS9T17v7if4qhw4JivmsiOZ7wkxVukmXenD7K/26KauMiFDrbWYj2l95FWZPqoDiLoNt7PtYssOMOX1k/Q==" saltValue="NA+LYJQmVK3TqCB8wTPfX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2" t="s">
        <v>55</v>
      </c>
      <c r="I3" s="73"/>
      <c r="J3" s="73"/>
      <c r="K3" s="73"/>
      <c r="L3" s="73"/>
      <c r="M3" s="73"/>
      <c r="N3" s="73"/>
      <c r="O3" s="73"/>
      <c r="P3" s="73"/>
      <c r="Q3" s="73"/>
      <c r="R3" s="73"/>
      <c r="S3" s="73"/>
      <c r="T3" s="73"/>
      <c r="U3" s="73"/>
      <c r="V3" s="73"/>
      <c r="W3" s="73"/>
      <c r="X3" s="74"/>
      <c r="Y3" s="78" t="s">
        <v>56</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57</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58</v>
      </c>
      <c r="B4" s="16"/>
      <c r="C4" s="16"/>
      <c r="D4" s="16"/>
      <c r="E4" s="16"/>
      <c r="F4" s="16"/>
      <c r="G4" s="16"/>
      <c r="H4" s="75"/>
      <c r="I4" s="76"/>
      <c r="J4" s="76"/>
      <c r="K4" s="76"/>
      <c r="L4" s="76"/>
      <c r="M4" s="76"/>
      <c r="N4" s="76"/>
      <c r="O4" s="76"/>
      <c r="P4" s="76"/>
      <c r="Q4" s="76"/>
      <c r="R4" s="76"/>
      <c r="S4" s="76"/>
      <c r="T4" s="76"/>
      <c r="U4" s="76"/>
      <c r="V4" s="76"/>
      <c r="W4" s="76"/>
      <c r="X4" s="77"/>
      <c r="Y4" s="71" t="s">
        <v>59</v>
      </c>
      <c r="Z4" s="71"/>
      <c r="AA4" s="71"/>
      <c r="AB4" s="71"/>
      <c r="AC4" s="71"/>
      <c r="AD4" s="71"/>
      <c r="AE4" s="71"/>
      <c r="AF4" s="71"/>
      <c r="AG4" s="71"/>
      <c r="AH4" s="71"/>
      <c r="AI4" s="71"/>
      <c r="AJ4" s="71" t="s">
        <v>60</v>
      </c>
      <c r="AK4" s="71"/>
      <c r="AL4" s="71"/>
      <c r="AM4" s="71"/>
      <c r="AN4" s="71"/>
      <c r="AO4" s="71"/>
      <c r="AP4" s="71"/>
      <c r="AQ4" s="71"/>
      <c r="AR4" s="71"/>
      <c r="AS4" s="71"/>
      <c r="AT4" s="71"/>
      <c r="AU4" s="71" t="s">
        <v>61</v>
      </c>
      <c r="AV4" s="71"/>
      <c r="AW4" s="71"/>
      <c r="AX4" s="71"/>
      <c r="AY4" s="71"/>
      <c r="AZ4" s="71"/>
      <c r="BA4" s="71"/>
      <c r="BB4" s="71"/>
      <c r="BC4" s="71"/>
      <c r="BD4" s="71"/>
      <c r="BE4" s="71"/>
      <c r="BF4" s="71" t="s">
        <v>62</v>
      </c>
      <c r="BG4" s="71"/>
      <c r="BH4" s="71"/>
      <c r="BI4" s="71"/>
      <c r="BJ4" s="71"/>
      <c r="BK4" s="71"/>
      <c r="BL4" s="71"/>
      <c r="BM4" s="71"/>
      <c r="BN4" s="71"/>
      <c r="BO4" s="71"/>
      <c r="BP4" s="71"/>
      <c r="BQ4" s="71" t="s">
        <v>63</v>
      </c>
      <c r="BR4" s="71"/>
      <c r="BS4" s="71"/>
      <c r="BT4" s="71"/>
      <c r="BU4" s="71"/>
      <c r="BV4" s="71"/>
      <c r="BW4" s="71"/>
      <c r="BX4" s="71"/>
      <c r="BY4" s="71"/>
      <c r="BZ4" s="71"/>
      <c r="CA4" s="71"/>
      <c r="CB4" s="71" t="s">
        <v>64</v>
      </c>
      <c r="CC4" s="71"/>
      <c r="CD4" s="71"/>
      <c r="CE4" s="71"/>
      <c r="CF4" s="71"/>
      <c r="CG4" s="71"/>
      <c r="CH4" s="71"/>
      <c r="CI4" s="71"/>
      <c r="CJ4" s="71"/>
      <c r="CK4" s="71"/>
      <c r="CL4" s="71"/>
      <c r="CM4" s="71" t="s">
        <v>65</v>
      </c>
      <c r="CN4" s="71"/>
      <c r="CO4" s="71"/>
      <c r="CP4" s="71"/>
      <c r="CQ4" s="71"/>
      <c r="CR4" s="71"/>
      <c r="CS4" s="71"/>
      <c r="CT4" s="71"/>
      <c r="CU4" s="71"/>
      <c r="CV4" s="71"/>
      <c r="CW4" s="71"/>
      <c r="CX4" s="71" t="s">
        <v>66</v>
      </c>
      <c r="CY4" s="71"/>
      <c r="CZ4" s="71"/>
      <c r="DA4" s="71"/>
      <c r="DB4" s="71"/>
      <c r="DC4" s="71"/>
      <c r="DD4" s="71"/>
      <c r="DE4" s="71"/>
      <c r="DF4" s="71"/>
      <c r="DG4" s="71"/>
      <c r="DH4" s="71"/>
      <c r="DI4" s="71" t="s">
        <v>67</v>
      </c>
      <c r="DJ4" s="71"/>
      <c r="DK4" s="71"/>
      <c r="DL4" s="71"/>
      <c r="DM4" s="71"/>
      <c r="DN4" s="71"/>
      <c r="DO4" s="71"/>
      <c r="DP4" s="71"/>
      <c r="DQ4" s="71"/>
      <c r="DR4" s="71"/>
      <c r="DS4" s="71"/>
      <c r="DT4" s="71" t="s">
        <v>68</v>
      </c>
      <c r="DU4" s="71"/>
      <c r="DV4" s="71"/>
      <c r="DW4" s="71"/>
      <c r="DX4" s="71"/>
      <c r="DY4" s="71"/>
      <c r="DZ4" s="71"/>
      <c r="EA4" s="71"/>
      <c r="EB4" s="71"/>
      <c r="EC4" s="71"/>
      <c r="ED4" s="71"/>
      <c r="EE4" s="71" t="s">
        <v>69</v>
      </c>
      <c r="EF4" s="71"/>
      <c r="EG4" s="71"/>
      <c r="EH4" s="71"/>
      <c r="EI4" s="71"/>
      <c r="EJ4" s="71"/>
      <c r="EK4" s="71"/>
      <c r="EL4" s="71"/>
      <c r="EM4" s="71"/>
      <c r="EN4" s="71"/>
      <c r="EO4" s="71"/>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2024</v>
      </c>
      <c r="C6" s="19">
        <f t="shared" ref="C6:X6" si="3">C7</f>
        <v>422029</v>
      </c>
      <c r="D6" s="19">
        <f t="shared" si="3"/>
        <v>47</v>
      </c>
      <c r="E6" s="19">
        <f t="shared" si="3"/>
        <v>17</v>
      </c>
      <c r="F6" s="19">
        <f t="shared" si="3"/>
        <v>6</v>
      </c>
      <c r="G6" s="19">
        <f t="shared" si="3"/>
        <v>0</v>
      </c>
      <c r="H6" s="19" t="str">
        <f t="shared" si="3"/>
        <v>長崎県　佐世保市</v>
      </c>
      <c r="I6" s="19" t="str">
        <f t="shared" si="3"/>
        <v>法非適用</v>
      </c>
      <c r="J6" s="19" t="str">
        <f t="shared" si="3"/>
        <v>下水道事業</v>
      </c>
      <c r="K6" s="19" t="str">
        <f t="shared" si="3"/>
        <v>漁業集落排水</v>
      </c>
      <c r="L6" s="19" t="str">
        <f t="shared" si="3"/>
        <v>H2</v>
      </c>
      <c r="M6" s="19" t="str">
        <f t="shared" si="3"/>
        <v>非設置</v>
      </c>
      <c r="N6" s="20" t="str">
        <f t="shared" si="3"/>
        <v>-</v>
      </c>
      <c r="O6" s="20" t="str">
        <f t="shared" si="3"/>
        <v>該当数値なし</v>
      </c>
      <c r="P6" s="20">
        <f t="shared" si="3"/>
        <v>7.0000000000000007E-2</v>
      </c>
      <c r="Q6" s="20">
        <f t="shared" si="3"/>
        <v>100</v>
      </c>
      <c r="R6" s="20">
        <f t="shared" si="3"/>
        <v>3435</v>
      </c>
      <c r="S6" s="20">
        <f t="shared" si="3"/>
        <v>233507</v>
      </c>
      <c r="T6" s="20">
        <f t="shared" si="3"/>
        <v>426.01</v>
      </c>
      <c r="U6" s="20">
        <f t="shared" si="3"/>
        <v>548.13</v>
      </c>
      <c r="V6" s="20">
        <f t="shared" si="3"/>
        <v>157</v>
      </c>
      <c r="W6" s="20">
        <f t="shared" si="3"/>
        <v>0.33</v>
      </c>
      <c r="X6" s="20">
        <f t="shared" si="3"/>
        <v>475.76</v>
      </c>
      <c r="Y6" s="21">
        <f>IF(Y7="",NA(),Y7)</f>
        <v>100</v>
      </c>
      <c r="Z6" s="21">
        <f t="shared" ref="Z6:AH6" si="4">IF(Z7="",NA(),Z7)</f>
        <v>100</v>
      </c>
      <c r="AA6" s="21">
        <f t="shared" si="4"/>
        <v>100</v>
      </c>
      <c r="AB6" s="21">
        <f t="shared" si="4"/>
        <v>100</v>
      </c>
      <c r="AC6" s="21">
        <f t="shared" si="4"/>
        <v>100</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12094.51</v>
      </c>
      <c r="BG6" s="21">
        <f t="shared" ref="BG6:BO6" si="7">IF(BG7="",NA(),BG7)</f>
        <v>10929.82</v>
      </c>
      <c r="BH6" s="21">
        <f t="shared" si="7"/>
        <v>9710.7000000000007</v>
      </c>
      <c r="BI6" s="21">
        <f t="shared" si="7"/>
        <v>8688.77</v>
      </c>
      <c r="BJ6" s="21">
        <f t="shared" si="7"/>
        <v>7767.59</v>
      </c>
      <c r="BK6" s="21">
        <f t="shared" si="7"/>
        <v>1095.52</v>
      </c>
      <c r="BL6" s="21">
        <f t="shared" si="7"/>
        <v>1056.55</v>
      </c>
      <c r="BM6" s="21">
        <f t="shared" si="7"/>
        <v>1278.54</v>
      </c>
      <c r="BN6" s="21">
        <f t="shared" si="7"/>
        <v>1149.7</v>
      </c>
      <c r="BO6" s="21">
        <f t="shared" si="7"/>
        <v>1420.25</v>
      </c>
      <c r="BP6" s="20" t="str">
        <f>IF(BP7="","",IF(BP7="-","【-】","【"&amp;SUBSTITUTE(TEXT(BP7,"#,##0.00"),"-","△")&amp;"】"))</f>
        <v>【1,223.19】</v>
      </c>
      <c r="BQ6" s="21">
        <f>IF(BQ7="",NA(),BQ7)</f>
        <v>24.62</v>
      </c>
      <c r="BR6" s="21">
        <f t="shared" ref="BR6:BZ6" si="8">IF(BR7="",NA(),BR7)</f>
        <v>26.72</v>
      </c>
      <c r="BS6" s="21">
        <f t="shared" si="8"/>
        <v>33.25</v>
      </c>
      <c r="BT6" s="21">
        <f t="shared" si="8"/>
        <v>32.69</v>
      </c>
      <c r="BU6" s="21">
        <f t="shared" si="8"/>
        <v>22.12</v>
      </c>
      <c r="BV6" s="21">
        <f t="shared" si="8"/>
        <v>39.64</v>
      </c>
      <c r="BW6" s="21">
        <f t="shared" si="8"/>
        <v>40</v>
      </c>
      <c r="BX6" s="21">
        <f t="shared" si="8"/>
        <v>38.74</v>
      </c>
      <c r="BY6" s="21">
        <f t="shared" si="8"/>
        <v>35.96</v>
      </c>
      <c r="BZ6" s="21">
        <f t="shared" si="8"/>
        <v>32.700000000000003</v>
      </c>
      <c r="CA6" s="20" t="str">
        <f>IF(CA7="","",IF(CA7="-","【-】","【"&amp;SUBSTITUTE(TEXT(CA7,"#,##0.00"),"-","△")&amp;"】"))</f>
        <v>【37.21】</v>
      </c>
      <c r="CB6" s="21">
        <f>IF(CB7="",NA(),CB7)</f>
        <v>678.1</v>
      </c>
      <c r="CC6" s="21">
        <f t="shared" ref="CC6:CK6" si="9">IF(CC7="",NA(),CC7)</f>
        <v>634.04999999999995</v>
      </c>
      <c r="CD6" s="21">
        <f t="shared" si="9"/>
        <v>510.96</v>
      </c>
      <c r="CE6" s="21">
        <f t="shared" si="9"/>
        <v>510.9</v>
      </c>
      <c r="CF6" s="21">
        <f t="shared" si="9"/>
        <v>776.53</v>
      </c>
      <c r="CG6" s="21">
        <f t="shared" si="9"/>
        <v>449.72</v>
      </c>
      <c r="CH6" s="21">
        <f t="shared" si="9"/>
        <v>437.27</v>
      </c>
      <c r="CI6" s="21">
        <f t="shared" si="9"/>
        <v>456.72</v>
      </c>
      <c r="CJ6" s="21">
        <f t="shared" si="9"/>
        <v>481.96</v>
      </c>
      <c r="CK6" s="21">
        <f t="shared" si="9"/>
        <v>536.16999999999996</v>
      </c>
      <c r="CL6" s="20" t="str">
        <f>IF(CL7="","",IF(CL7="-","【-】","【"&amp;SUBSTITUTE(TEXT(CL7,"#,##0.00"),"-","△")&amp;"】"))</f>
        <v>【462.49】</v>
      </c>
      <c r="CM6" s="21">
        <f>IF(CM7="",NA(),CM7)</f>
        <v>37.5</v>
      </c>
      <c r="CN6" s="21">
        <f t="shared" ref="CN6:CV6" si="10">IF(CN7="",NA(),CN7)</f>
        <v>35.94</v>
      </c>
      <c r="CO6" s="21">
        <f t="shared" si="10"/>
        <v>35.94</v>
      </c>
      <c r="CP6" s="21">
        <f t="shared" si="10"/>
        <v>35.94</v>
      </c>
      <c r="CQ6" s="21">
        <f t="shared" si="10"/>
        <v>34.380000000000003</v>
      </c>
      <c r="CR6" s="21">
        <f t="shared" si="10"/>
        <v>30.19</v>
      </c>
      <c r="CS6" s="21">
        <f t="shared" si="10"/>
        <v>28.77</v>
      </c>
      <c r="CT6" s="21">
        <f t="shared" si="10"/>
        <v>26.22</v>
      </c>
      <c r="CU6" s="21">
        <f t="shared" si="10"/>
        <v>26.12</v>
      </c>
      <c r="CV6" s="21">
        <f t="shared" si="10"/>
        <v>27.81</v>
      </c>
      <c r="CW6" s="20" t="str">
        <f>IF(CW7="","",IF(CW7="-","【-】","【"&amp;SUBSTITUTE(TEXT(CW7,"#,##0.00"),"-","△")&amp;"】"))</f>
        <v>【30.09】</v>
      </c>
      <c r="CX6" s="21">
        <f>IF(CX7="",NA(),CX7)</f>
        <v>54.71</v>
      </c>
      <c r="CY6" s="21">
        <f t="shared" ref="CY6:DG6" si="11">IF(CY7="",NA(),CY7)</f>
        <v>54.65</v>
      </c>
      <c r="CZ6" s="21">
        <f t="shared" si="11"/>
        <v>52.69</v>
      </c>
      <c r="DA6" s="21">
        <f t="shared" si="11"/>
        <v>52.69</v>
      </c>
      <c r="DB6" s="21">
        <f t="shared" si="11"/>
        <v>55.41</v>
      </c>
      <c r="DC6" s="21">
        <f t="shared" si="11"/>
        <v>79.09</v>
      </c>
      <c r="DD6" s="21">
        <f t="shared" si="11"/>
        <v>78.900000000000006</v>
      </c>
      <c r="DE6" s="21">
        <f t="shared" si="11"/>
        <v>78.03</v>
      </c>
      <c r="DF6" s="21">
        <f t="shared" si="11"/>
        <v>78.55</v>
      </c>
      <c r="DG6" s="21">
        <f t="shared" si="11"/>
        <v>78.680000000000007</v>
      </c>
      <c r="DH6" s="20" t="str">
        <f>IF(DH7="","",IF(DH7="-","【-】","【"&amp;SUBSTITUTE(TEXT(DH7,"#,##0.00"),"-","△")&amp;"】"))</f>
        <v>【80.97】</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1.6</v>
      </c>
      <c r="EK6" s="21">
        <f t="shared" si="14"/>
        <v>0.01</v>
      </c>
      <c r="EL6" s="21">
        <f t="shared" si="14"/>
        <v>0.01</v>
      </c>
      <c r="EM6" s="20">
        <f t="shared" si="14"/>
        <v>0</v>
      </c>
      <c r="EN6" s="20">
        <f t="shared" si="14"/>
        <v>0</v>
      </c>
      <c r="EO6" s="20" t="str">
        <f>IF(EO7="","",IF(EO7="-","【-】","【"&amp;SUBSTITUTE(TEXT(EO7,"#,##0.00"),"-","△")&amp;"】"))</f>
        <v>【0.00】</v>
      </c>
    </row>
    <row r="7" spans="1:145" s="22" customFormat="1" x14ac:dyDescent="0.15">
      <c r="A7" s="14"/>
      <c r="B7" s="23">
        <v>2024</v>
      </c>
      <c r="C7" s="23">
        <v>422029</v>
      </c>
      <c r="D7" s="23">
        <v>47</v>
      </c>
      <c r="E7" s="23">
        <v>17</v>
      </c>
      <c r="F7" s="23">
        <v>6</v>
      </c>
      <c r="G7" s="23">
        <v>0</v>
      </c>
      <c r="H7" s="23" t="s">
        <v>99</v>
      </c>
      <c r="I7" s="23" t="s">
        <v>100</v>
      </c>
      <c r="J7" s="23" t="s">
        <v>101</v>
      </c>
      <c r="K7" s="23" t="s">
        <v>102</v>
      </c>
      <c r="L7" s="23" t="s">
        <v>103</v>
      </c>
      <c r="M7" s="23" t="s">
        <v>104</v>
      </c>
      <c r="N7" s="24" t="s">
        <v>105</v>
      </c>
      <c r="O7" s="24" t="s">
        <v>106</v>
      </c>
      <c r="P7" s="24">
        <v>7.0000000000000007E-2</v>
      </c>
      <c r="Q7" s="24">
        <v>100</v>
      </c>
      <c r="R7" s="24">
        <v>3435</v>
      </c>
      <c r="S7" s="24">
        <v>233507</v>
      </c>
      <c r="T7" s="24">
        <v>426.01</v>
      </c>
      <c r="U7" s="24">
        <v>548.13</v>
      </c>
      <c r="V7" s="24">
        <v>157</v>
      </c>
      <c r="W7" s="24">
        <v>0.33</v>
      </c>
      <c r="X7" s="24">
        <v>475.76</v>
      </c>
      <c r="Y7" s="24">
        <v>100</v>
      </c>
      <c r="Z7" s="24">
        <v>100</v>
      </c>
      <c r="AA7" s="24">
        <v>100</v>
      </c>
      <c r="AB7" s="24">
        <v>100</v>
      </c>
      <c r="AC7" s="24">
        <v>100</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12094.51</v>
      </c>
      <c r="BG7" s="24">
        <v>10929.82</v>
      </c>
      <c r="BH7" s="24">
        <v>9710.7000000000007</v>
      </c>
      <c r="BI7" s="24">
        <v>8688.77</v>
      </c>
      <c r="BJ7" s="24">
        <v>7767.59</v>
      </c>
      <c r="BK7" s="24">
        <v>1095.52</v>
      </c>
      <c r="BL7" s="24">
        <v>1056.55</v>
      </c>
      <c r="BM7" s="24">
        <v>1278.54</v>
      </c>
      <c r="BN7" s="24">
        <v>1149.7</v>
      </c>
      <c r="BO7" s="24">
        <v>1420.25</v>
      </c>
      <c r="BP7" s="24">
        <v>1223.19</v>
      </c>
      <c r="BQ7" s="24">
        <v>24.62</v>
      </c>
      <c r="BR7" s="24">
        <v>26.72</v>
      </c>
      <c r="BS7" s="24">
        <v>33.25</v>
      </c>
      <c r="BT7" s="24">
        <v>32.69</v>
      </c>
      <c r="BU7" s="24">
        <v>22.12</v>
      </c>
      <c r="BV7" s="24">
        <v>39.64</v>
      </c>
      <c r="BW7" s="24">
        <v>40</v>
      </c>
      <c r="BX7" s="24">
        <v>38.74</v>
      </c>
      <c r="BY7" s="24">
        <v>35.96</v>
      </c>
      <c r="BZ7" s="24">
        <v>32.700000000000003</v>
      </c>
      <c r="CA7" s="24">
        <v>37.21</v>
      </c>
      <c r="CB7" s="24">
        <v>678.1</v>
      </c>
      <c r="CC7" s="24">
        <v>634.04999999999995</v>
      </c>
      <c r="CD7" s="24">
        <v>510.96</v>
      </c>
      <c r="CE7" s="24">
        <v>510.9</v>
      </c>
      <c r="CF7" s="24">
        <v>776.53</v>
      </c>
      <c r="CG7" s="24">
        <v>449.72</v>
      </c>
      <c r="CH7" s="24">
        <v>437.27</v>
      </c>
      <c r="CI7" s="24">
        <v>456.72</v>
      </c>
      <c r="CJ7" s="24">
        <v>481.96</v>
      </c>
      <c r="CK7" s="24">
        <v>536.16999999999996</v>
      </c>
      <c r="CL7" s="24">
        <v>462.49</v>
      </c>
      <c r="CM7" s="24">
        <v>37.5</v>
      </c>
      <c r="CN7" s="24">
        <v>35.94</v>
      </c>
      <c r="CO7" s="24">
        <v>35.94</v>
      </c>
      <c r="CP7" s="24">
        <v>35.94</v>
      </c>
      <c r="CQ7" s="24">
        <v>34.380000000000003</v>
      </c>
      <c r="CR7" s="24">
        <v>30.19</v>
      </c>
      <c r="CS7" s="24">
        <v>28.77</v>
      </c>
      <c r="CT7" s="24">
        <v>26.22</v>
      </c>
      <c r="CU7" s="24">
        <v>26.12</v>
      </c>
      <c r="CV7" s="24">
        <v>27.81</v>
      </c>
      <c r="CW7" s="24">
        <v>30.09</v>
      </c>
      <c r="CX7" s="24">
        <v>54.71</v>
      </c>
      <c r="CY7" s="24">
        <v>54.65</v>
      </c>
      <c r="CZ7" s="24">
        <v>52.69</v>
      </c>
      <c r="DA7" s="24">
        <v>52.69</v>
      </c>
      <c r="DB7" s="24">
        <v>55.41</v>
      </c>
      <c r="DC7" s="24">
        <v>79.09</v>
      </c>
      <c r="DD7" s="24">
        <v>78.900000000000006</v>
      </c>
      <c r="DE7" s="24">
        <v>78.03</v>
      </c>
      <c r="DF7" s="24">
        <v>78.55</v>
      </c>
      <c r="DG7" s="24">
        <v>78.680000000000007</v>
      </c>
      <c r="DH7" s="24">
        <v>80.97</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1.6</v>
      </c>
      <c r="EK7" s="24">
        <v>0.01</v>
      </c>
      <c r="EL7" s="24">
        <v>0.01</v>
      </c>
      <c r="EM7" s="24">
        <v>0</v>
      </c>
      <c r="EN7" s="24">
        <v>0</v>
      </c>
      <c r="EO7" s="24">
        <v>0</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DATEVALUE($B7-B11&amp;"/1/"&amp;B12)</f>
        <v>37257</v>
      </c>
      <c r="C10" s="27">
        <f t="shared" ref="C10:F10" si="15">DATEVALUE($B7-C11&amp;"/1/"&amp;C12)</f>
        <v>37622</v>
      </c>
      <c r="D10" s="27">
        <f t="shared" si="15"/>
        <v>37988</v>
      </c>
      <c r="E10" s="27">
        <f t="shared" si="15"/>
        <v>38355</v>
      </c>
      <c r="F10" s="27">
        <f t="shared" si="15"/>
        <v>38721</v>
      </c>
    </row>
    <row r="11" spans="1:145" x14ac:dyDescent="0.15">
      <c r="B11">
        <v>22</v>
      </c>
      <c r="C11">
        <v>21</v>
      </c>
      <c r="D11">
        <v>20</v>
      </c>
      <c r="E11">
        <v>19</v>
      </c>
      <c r="F11">
        <v>18</v>
      </c>
      <c r="G11" t="s">
        <v>112</v>
      </c>
    </row>
    <row r="12" spans="1:145" x14ac:dyDescent="0.15">
      <c r="B12">
        <v>1</v>
      </c>
      <c r="C12">
        <v>1</v>
      </c>
      <c r="D12">
        <v>2</v>
      </c>
      <c r="E12">
        <v>3</v>
      </c>
      <c r="F12">
        <v>4</v>
      </c>
      <c r="G12" t="s">
        <v>113</v>
      </c>
    </row>
    <row r="13" spans="1:145" x14ac:dyDescent="0.15">
      <c r="B13" t="s">
        <v>114</v>
      </c>
      <c r="C13" t="s">
        <v>115</v>
      </c>
      <c r="D13" t="s">
        <v>115</v>
      </c>
      <c r="E13" t="s">
        <v>116</v>
      </c>
      <c r="F13" t="s">
        <v>115</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2025-12-22T09:30:05Z</dcterms:created>
  <dcterms:modified xsi:type="dcterms:W3CDTF">2026-02-27T02:24:41Z</dcterms:modified>
  <cp:category/>
</cp:coreProperties>
</file>