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drawings/drawing13.xml" ContentType="application/vnd.openxmlformats-officedocument.drawing+xml"/>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1060\200 各班共通\◆税務統計\★税務統計(０4決算)\05　エクセル版　HP掲載用にて要微調整\③第一　徴収に関する調(エクセルでUP用微調整)\"/>
    </mc:Choice>
  </mc:AlternateContent>
  <xr:revisionPtr revIDLastSave="0" documentId="13_ncr:1_{37AB5535-2A24-4801-A420-91353735DD96}" xr6:coauthVersionLast="47" xr6:coauthVersionMax="47" xr10:uidLastSave="{00000000-0000-0000-0000-000000000000}"/>
  <bookViews>
    <workbookView xWindow="-108" yWindow="-108" windowWidth="23256" windowHeight="12576" xr2:uid="{2D99E59F-6510-4FD2-BFC7-E2964401A8AC}"/>
  </bookViews>
  <sheets>
    <sheet name="（１）科目別 " sheetId="3" r:id="rId1"/>
    <sheet name="未収内訳「（１）科目別」 (2)" sheetId="9" r:id="rId2"/>
    <sheet name="未収内訳「（２）振興局別」" sheetId="13" r:id="rId3"/>
    <sheet name="決９長崎" sheetId="21" state="hidden" r:id="rId4"/>
    <sheet name="決９県北" sheetId="22" state="hidden" r:id="rId5"/>
    <sheet name="決９県央 " sheetId="23" state="hidden" r:id="rId6"/>
    <sheet name="決９五島" sheetId="24" state="hidden" r:id="rId7"/>
    <sheet name="決９壱岐" sheetId="25" state="hidden" r:id="rId8"/>
    <sheet name="決９対馬" sheetId="26" state="hidden" r:id="rId9"/>
    <sheet name="前年度部分貼付" sheetId="8" state="hidden" r:id="rId10"/>
    <sheet name="決算様式9県計" sheetId="12" state="hidden" r:id="rId11"/>
    <sheet name="（貼）決算書様式8" sheetId="5" state="hidden" r:id="rId12"/>
    <sheet name="決８長崎" sheetId="14" state="hidden" r:id="rId13"/>
    <sheet name="決８県央" sheetId="16" state="hidden" r:id="rId14"/>
    <sheet name="決８県北" sheetId="15" state="hidden" r:id="rId15"/>
    <sheet name="決８五島" sheetId="17" state="hidden" r:id="rId16"/>
    <sheet name="決８壱岐" sheetId="18" state="hidden" r:id="rId17"/>
    <sheet name="決８対馬" sheetId="19" state="hidden" r:id="rId18"/>
    <sheet name="決８税務課" sheetId="20" state="hidden" r:id="rId19"/>
    <sheet name="貼【文書課提出（予算）１】" sheetId="1" state="hidden" r:id="rId20"/>
    <sheet name="予算額（,000）" sheetId="4" state="hidden" r:id="rId21"/>
  </sheets>
  <definedNames>
    <definedName name="_xlnm._FilterDatabase" localSheetId="18" hidden="1">決８税務課!$A$6:$AE$11</definedName>
    <definedName name="_xlnm._FilterDatabase" localSheetId="17" hidden="1">決８対馬!$A$6:$AE$176</definedName>
    <definedName name="_xlnm.Print_Area" localSheetId="0">'（１）科目別 '!$A$1:$AB$104</definedName>
    <definedName name="_xlnm.Print_Area" localSheetId="16">決８壱岐!$A$1:$Q$176</definedName>
    <definedName name="_xlnm.Print_Area" localSheetId="13">決８県央!$A$1:$Q$176</definedName>
    <definedName name="_xlnm.Print_Area" localSheetId="14">決８県北!$A$1:$Q$176</definedName>
    <definedName name="_xlnm.Print_Area" localSheetId="15">決８五島!$A$1:$Q$176</definedName>
    <definedName name="_xlnm.Print_Area" localSheetId="18">決８税務課!$A$1:$Q$41</definedName>
    <definedName name="_xlnm.Print_Area" localSheetId="17">決８対馬!$A$1:$Q$176</definedName>
    <definedName name="_xlnm.Print_Area" localSheetId="12">決８長崎!$A$1:$Q$176</definedName>
    <definedName name="_xlnm.Print_Area" localSheetId="7">決９壱岐!$A$1:$M$151</definedName>
    <definedName name="_xlnm.Print_Area" localSheetId="5">'決９県央 '!$A$1:$M$151</definedName>
    <definedName name="_xlnm.Print_Area" localSheetId="4">決９県北!$A$1:$M$151</definedName>
    <definedName name="_xlnm.Print_Area" localSheetId="6">決９五島!$A$1:$M$151</definedName>
    <definedName name="_xlnm.Print_Area" localSheetId="8">決９対馬!$A$1:$M$151</definedName>
    <definedName name="_xlnm.Print_Area" localSheetId="3">決９長崎!$A$1:$M$151</definedName>
    <definedName name="_xlnm.Print_Area" localSheetId="1">'未収内訳「（１）科目別」 (2)'!$A$1:$V$119</definedName>
    <definedName name="_xlnm.Print_Area" localSheetId="2">'未収内訳「（２）振興局別」'!$A$1:$V$45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9" i="9" l="1"/>
  <c r="D129" i="9"/>
  <c r="U42" i="13"/>
  <c r="T42" i="13"/>
  <c r="Q42" i="13"/>
  <c r="P42" i="13"/>
  <c r="O42" i="13"/>
  <c r="N42" i="13"/>
  <c r="K42" i="13"/>
  <c r="J42" i="13"/>
  <c r="I42" i="13"/>
  <c r="H42" i="13"/>
  <c r="G42" i="13"/>
  <c r="F42" i="13"/>
  <c r="E42" i="13"/>
  <c r="D42" i="13"/>
  <c r="U40" i="13"/>
  <c r="T40" i="13"/>
  <c r="Q40" i="13"/>
  <c r="P40" i="13"/>
  <c r="O40" i="13"/>
  <c r="N40" i="13"/>
  <c r="K40" i="13"/>
  <c r="J40" i="13"/>
  <c r="I40" i="13"/>
  <c r="H40" i="13"/>
  <c r="G40" i="13"/>
  <c r="F40" i="13"/>
  <c r="E40" i="13"/>
  <c r="Z40" i="13" s="1"/>
  <c r="D40" i="13"/>
  <c r="Y40" i="13" s="1"/>
  <c r="U38" i="13"/>
  <c r="T38" i="13"/>
  <c r="Q38" i="13"/>
  <c r="P38" i="13"/>
  <c r="O38" i="13"/>
  <c r="N38" i="13"/>
  <c r="K38" i="13"/>
  <c r="J38" i="13"/>
  <c r="I38" i="13"/>
  <c r="H38" i="13"/>
  <c r="G38" i="13"/>
  <c r="Z38" i="13" s="1"/>
  <c r="F38" i="13"/>
  <c r="E38" i="13"/>
  <c r="D38" i="13"/>
  <c r="U36" i="13"/>
  <c r="T36" i="13"/>
  <c r="Q36" i="13"/>
  <c r="P36" i="13"/>
  <c r="O36" i="13"/>
  <c r="N36" i="13"/>
  <c r="K36" i="13"/>
  <c r="J36" i="13"/>
  <c r="I36" i="13"/>
  <c r="H36" i="13"/>
  <c r="G36" i="13"/>
  <c r="F36" i="13"/>
  <c r="E36" i="13"/>
  <c r="D36" i="13"/>
  <c r="U34" i="13"/>
  <c r="T34" i="13"/>
  <c r="Q34" i="13"/>
  <c r="P34" i="13"/>
  <c r="O34" i="13"/>
  <c r="N34" i="13"/>
  <c r="K34" i="13"/>
  <c r="J34" i="13"/>
  <c r="I34" i="13"/>
  <c r="H34" i="13"/>
  <c r="G34" i="13"/>
  <c r="F34" i="13"/>
  <c r="E34" i="13"/>
  <c r="D34" i="13"/>
  <c r="Z42" i="13"/>
  <c r="U32" i="13"/>
  <c r="T32" i="13"/>
  <c r="Q32" i="13"/>
  <c r="P32" i="13"/>
  <c r="O32" i="13"/>
  <c r="N32" i="13"/>
  <c r="K32" i="13"/>
  <c r="J32" i="13"/>
  <c r="I32" i="13"/>
  <c r="H32" i="13"/>
  <c r="G32" i="13"/>
  <c r="F32" i="13"/>
  <c r="E32" i="13"/>
  <c r="D32" i="13"/>
  <c r="J150" i="26"/>
  <c r="M149" i="26"/>
  <c r="L149" i="26"/>
  <c r="K149" i="26"/>
  <c r="J149" i="26"/>
  <c r="I149" i="26"/>
  <c r="H149" i="26"/>
  <c r="G149" i="26"/>
  <c r="F149" i="26"/>
  <c r="E149" i="26"/>
  <c r="D149" i="26" s="1"/>
  <c r="N149" i="26" s="1"/>
  <c r="M148" i="26"/>
  <c r="L148" i="26"/>
  <c r="K148" i="26"/>
  <c r="J148" i="26"/>
  <c r="I148" i="26"/>
  <c r="H148" i="26"/>
  <c r="G148" i="26"/>
  <c r="F148" i="26"/>
  <c r="E148" i="26"/>
  <c r="D148" i="26"/>
  <c r="N148" i="26" s="1"/>
  <c r="M147" i="26"/>
  <c r="L147" i="26"/>
  <c r="L151" i="26" s="1"/>
  <c r="K147" i="26"/>
  <c r="K151" i="26" s="1"/>
  <c r="J147" i="26"/>
  <c r="J151" i="26" s="1"/>
  <c r="I147" i="26"/>
  <c r="H147" i="26"/>
  <c r="H151" i="26" s="1"/>
  <c r="G147" i="26"/>
  <c r="D147" i="26" s="1"/>
  <c r="N147" i="26" s="1"/>
  <c r="F147" i="26"/>
  <c r="F151" i="26" s="1"/>
  <c r="E147" i="26"/>
  <c r="M146" i="26"/>
  <c r="M150" i="26" s="1"/>
  <c r="L146" i="26"/>
  <c r="K146" i="26"/>
  <c r="K150" i="26" s="1"/>
  <c r="J146" i="26"/>
  <c r="I146" i="26"/>
  <c r="I150" i="26" s="1"/>
  <c r="H146" i="26"/>
  <c r="G146" i="26"/>
  <c r="G150" i="26" s="1"/>
  <c r="F146" i="26"/>
  <c r="F150" i="26" s="1"/>
  <c r="E146" i="26"/>
  <c r="E150" i="26" s="1"/>
  <c r="M145" i="26"/>
  <c r="L145" i="26"/>
  <c r="K145" i="26"/>
  <c r="J145" i="26"/>
  <c r="I145" i="26"/>
  <c r="H145" i="26"/>
  <c r="G145" i="26"/>
  <c r="F145" i="26"/>
  <c r="E145" i="26"/>
  <c r="D145" i="26" s="1"/>
  <c r="N145" i="26" s="1"/>
  <c r="M144" i="26"/>
  <c r="L144" i="26"/>
  <c r="K144" i="26"/>
  <c r="J144" i="26"/>
  <c r="I144" i="26"/>
  <c r="H144" i="26"/>
  <c r="G144" i="26"/>
  <c r="F144" i="26"/>
  <c r="E144" i="26"/>
  <c r="D144" i="26"/>
  <c r="N144" i="26" s="1"/>
  <c r="N143" i="26"/>
  <c r="D143" i="26"/>
  <c r="D142" i="26"/>
  <c r="N142" i="26" s="1"/>
  <c r="N141" i="26"/>
  <c r="D141" i="26"/>
  <c r="D140" i="26"/>
  <c r="N140" i="26" s="1"/>
  <c r="M134" i="26"/>
  <c r="L134" i="26"/>
  <c r="K134" i="26"/>
  <c r="J134" i="26"/>
  <c r="I134" i="26"/>
  <c r="H134" i="26"/>
  <c r="G134" i="26"/>
  <c r="F134" i="26"/>
  <c r="E134" i="26"/>
  <c r="M133" i="26"/>
  <c r="L133" i="26"/>
  <c r="K133" i="26"/>
  <c r="J133" i="26"/>
  <c r="I133" i="26"/>
  <c r="H133" i="26"/>
  <c r="G133" i="26"/>
  <c r="F133" i="26"/>
  <c r="E133" i="26"/>
  <c r="D132" i="26"/>
  <c r="N132" i="26" s="1"/>
  <c r="N131" i="26"/>
  <c r="D131" i="26"/>
  <c r="D130" i="26"/>
  <c r="N130" i="26" s="1"/>
  <c r="N129" i="26"/>
  <c r="D129" i="26"/>
  <c r="M128" i="26"/>
  <c r="L128" i="26"/>
  <c r="K128" i="26"/>
  <c r="J128" i="26"/>
  <c r="I128" i="26"/>
  <c r="H128" i="26"/>
  <c r="G128" i="26"/>
  <c r="F128" i="26"/>
  <c r="E128" i="26"/>
  <c r="D128" i="26" s="1"/>
  <c r="N128" i="26" s="1"/>
  <c r="M127" i="26"/>
  <c r="L127" i="26"/>
  <c r="K127" i="26"/>
  <c r="J127" i="26"/>
  <c r="I127" i="26"/>
  <c r="H127" i="26"/>
  <c r="G127" i="26"/>
  <c r="F127" i="26"/>
  <c r="E127" i="26"/>
  <c r="D127" i="26"/>
  <c r="N127" i="26" s="1"/>
  <c r="N126" i="26"/>
  <c r="D126" i="26"/>
  <c r="D125" i="26"/>
  <c r="N125" i="26" s="1"/>
  <c r="N124" i="26"/>
  <c r="D124" i="26"/>
  <c r="D123" i="26"/>
  <c r="N123" i="26" s="1"/>
  <c r="M122" i="26"/>
  <c r="D122" i="26" s="1"/>
  <c r="N122" i="26" s="1"/>
  <c r="N121" i="26"/>
  <c r="M121" i="26"/>
  <c r="D121" i="26" s="1"/>
  <c r="D120" i="26"/>
  <c r="N120" i="26" s="1"/>
  <c r="N119" i="26"/>
  <c r="D119" i="26"/>
  <c r="D118" i="26"/>
  <c r="N118" i="26" s="1"/>
  <c r="N117" i="26"/>
  <c r="D117" i="26"/>
  <c r="M116" i="26"/>
  <c r="D116" i="26" s="1"/>
  <c r="N116" i="26" s="1"/>
  <c r="M115" i="26"/>
  <c r="D115" i="26"/>
  <c r="N115" i="26" s="1"/>
  <c r="N114" i="26"/>
  <c r="D114" i="26"/>
  <c r="D113" i="26"/>
  <c r="N113" i="26" s="1"/>
  <c r="N112" i="26"/>
  <c r="D112" i="26"/>
  <c r="D111" i="26"/>
  <c r="N111" i="26" s="1"/>
  <c r="M110" i="26"/>
  <c r="D110" i="26" s="1"/>
  <c r="N110" i="26" s="1"/>
  <c r="N109" i="26"/>
  <c r="M109" i="26"/>
  <c r="D109" i="26" s="1"/>
  <c r="D108" i="26"/>
  <c r="N108" i="26" s="1"/>
  <c r="N107" i="26"/>
  <c r="D107" i="26"/>
  <c r="D106" i="26"/>
  <c r="N106" i="26" s="1"/>
  <c r="N105" i="26"/>
  <c r="D105" i="26"/>
  <c r="M104" i="26"/>
  <c r="D104" i="26" s="1"/>
  <c r="N104" i="26" s="1"/>
  <c r="M103" i="26"/>
  <c r="D103" i="26"/>
  <c r="N103" i="26" s="1"/>
  <c r="N102" i="26"/>
  <c r="D102" i="26"/>
  <c r="D101" i="26"/>
  <c r="N101" i="26" s="1"/>
  <c r="N100" i="26"/>
  <c r="D100" i="26"/>
  <c r="D99" i="26"/>
  <c r="N99" i="26" s="1"/>
  <c r="M98" i="26"/>
  <c r="L98" i="26"/>
  <c r="K98" i="26"/>
  <c r="J98" i="26"/>
  <c r="I98" i="26"/>
  <c r="H98" i="26"/>
  <c r="G98" i="26"/>
  <c r="F98" i="26"/>
  <c r="E98" i="26"/>
  <c r="D98" i="26" s="1"/>
  <c r="N98" i="26" s="1"/>
  <c r="M97" i="26"/>
  <c r="L97" i="26"/>
  <c r="K97" i="26"/>
  <c r="J97" i="26"/>
  <c r="I97" i="26"/>
  <c r="H97" i="26"/>
  <c r="G97" i="26"/>
  <c r="F97" i="26"/>
  <c r="E97" i="26"/>
  <c r="D96" i="26"/>
  <c r="N96" i="26" s="1"/>
  <c r="N95" i="26"/>
  <c r="D95" i="26"/>
  <c r="D94" i="26"/>
  <c r="N94" i="26" s="1"/>
  <c r="N93" i="26"/>
  <c r="D93" i="26"/>
  <c r="M87" i="26"/>
  <c r="D87" i="26" s="1"/>
  <c r="N87" i="26" s="1"/>
  <c r="M86" i="26"/>
  <c r="D86" i="26"/>
  <c r="N86" i="26" s="1"/>
  <c r="N85" i="26"/>
  <c r="D85" i="26"/>
  <c r="D84" i="26"/>
  <c r="N84" i="26" s="1"/>
  <c r="N83" i="26"/>
  <c r="D83" i="26"/>
  <c r="D82" i="26"/>
  <c r="N82" i="26" s="1"/>
  <c r="M81" i="26"/>
  <c r="D81" i="26" s="1"/>
  <c r="N81" i="26" s="1"/>
  <c r="N80" i="26"/>
  <c r="M80" i="26"/>
  <c r="D80" i="26" s="1"/>
  <c r="D79" i="26"/>
  <c r="N79" i="26" s="1"/>
  <c r="N78" i="26"/>
  <c r="D78" i="26"/>
  <c r="D77" i="26"/>
  <c r="N77" i="26" s="1"/>
  <c r="N76" i="26"/>
  <c r="D76" i="26"/>
  <c r="M75" i="26"/>
  <c r="D75" i="26" s="1"/>
  <c r="N75" i="26" s="1"/>
  <c r="M74" i="26"/>
  <c r="D74" i="26"/>
  <c r="N74" i="26" s="1"/>
  <c r="N73" i="26"/>
  <c r="D73" i="26"/>
  <c r="D72" i="26"/>
  <c r="N72" i="26" s="1"/>
  <c r="N71" i="26"/>
  <c r="D71" i="26"/>
  <c r="D70" i="26"/>
  <c r="N70" i="26" s="1"/>
  <c r="M69" i="26"/>
  <c r="D69" i="26" s="1"/>
  <c r="N69" i="26" s="1"/>
  <c r="N68" i="26"/>
  <c r="M68" i="26"/>
  <c r="D68" i="26" s="1"/>
  <c r="D67" i="26"/>
  <c r="N67" i="26" s="1"/>
  <c r="N66" i="26"/>
  <c r="D66" i="26"/>
  <c r="D65" i="26"/>
  <c r="N65" i="26" s="1"/>
  <c r="N64" i="26"/>
  <c r="D64" i="26"/>
  <c r="M63" i="26"/>
  <c r="D63" i="26" s="1"/>
  <c r="N63" i="26" s="1"/>
  <c r="M62" i="26"/>
  <c r="D62" i="26"/>
  <c r="N62" i="26" s="1"/>
  <c r="N61" i="26"/>
  <c r="D61" i="26"/>
  <c r="D60" i="26"/>
  <c r="N60" i="26" s="1"/>
  <c r="N59" i="26"/>
  <c r="D59" i="26"/>
  <c r="D58" i="26"/>
  <c r="N58" i="26" s="1"/>
  <c r="M57" i="26"/>
  <c r="D57" i="26" s="1"/>
  <c r="N57" i="26" s="1"/>
  <c r="N56" i="26"/>
  <c r="M56" i="26"/>
  <c r="D56" i="26" s="1"/>
  <c r="D55" i="26"/>
  <c r="N55" i="26" s="1"/>
  <c r="N54" i="26"/>
  <c r="D54" i="26"/>
  <c r="D53" i="26"/>
  <c r="N53" i="26" s="1"/>
  <c r="N52" i="26"/>
  <c r="D52" i="26"/>
  <c r="M51" i="26"/>
  <c r="D51" i="26" s="1"/>
  <c r="N51" i="26" s="1"/>
  <c r="M50" i="26"/>
  <c r="D50" i="26"/>
  <c r="N50" i="26" s="1"/>
  <c r="N49" i="26"/>
  <c r="D49" i="26"/>
  <c r="D48" i="26"/>
  <c r="N48" i="26" s="1"/>
  <c r="N47" i="26"/>
  <c r="D47" i="26"/>
  <c r="D46" i="26"/>
  <c r="N46" i="26" s="1"/>
  <c r="M40" i="26"/>
  <c r="D40" i="26" s="1"/>
  <c r="N40" i="26" s="1"/>
  <c r="N39" i="26"/>
  <c r="M39" i="26"/>
  <c r="D39" i="26" s="1"/>
  <c r="D38" i="26"/>
  <c r="N38" i="26" s="1"/>
  <c r="N37" i="26"/>
  <c r="D37" i="26"/>
  <c r="D36" i="26"/>
  <c r="N36" i="26" s="1"/>
  <c r="N35" i="26"/>
  <c r="D35" i="26"/>
  <c r="M34" i="26"/>
  <c r="D34" i="26" s="1"/>
  <c r="N34" i="26" s="1"/>
  <c r="M33" i="26"/>
  <c r="D33" i="26"/>
  <c r="N33" i="26" s="1"/>
  <c r="N32" i="26"/>
  <c r="D32" i="26"/>
  <c r="D31" i="26"/>
  <c r="N31" i="26" s="1"/>
  <c r="N30" i="26"/>
  <c r="D30" i="26"/>
  <c r="D29" i="26"/>
  <c r="N29" i="26" s="1"/>
  <c r="M28" i="26"/>
  <c r="D28" i="26" s="1"/>
  <c r="N28" i="26" s="1"/>
  <c r="N27" i="26"/>
  <c r="M27" i="26"/>
  <c r="D27" i="26" s="1"/>
  <c r="D26" i="26"/>
  <c r="N26" i="26" s="1"/>
  <c r="N25" i="26"/>
  <c r="D25" i="26"/>
  <c r="D24" i="26"/>
  <c r="N24" i="26" s="1"/>
  <c r="N23" i="26"/>
  <c r="D23" i="26"/>
  <c r="M22" i="26"/>
  <c r="D22" i="26" s="1"/>
  <c r="N22" i="26" s="1"/>
  <c r="M21" i="26"/>
  <c r="D21" i="26"/>
  <c r="N21" i="26" s="1"/>
  <c r="N20" i="26"/>
  <c r="D20" i="26"/>
  <c r="D19" i="26"/>
  <c r="N19" i="26" s="1"/>
  <c r="N18" i="26"/>
  <c r="D18" i="26"/>
  <c r="D17" i="26"/>
  <c r="N17" i="26" s="1"/>
  <c r="M16" i="26"/>
  <c r="D16" i="26" s="1"/>
  <c r="N16" i="26" s="1"/>
  <c r="N15" i="26"/>
  <c r="M15" i="26"/>
  <c r="D15" i="26" s="1"/>
  <c r="D14" i="26"/>
  <c r="N14" i="26" s="1"/>
  <c r="N13" i="26"/>
  <c r="D13" i="26"/>
  <c r="D12" i="26"/>
  <c r="N12" i="26" s="1"/>
  <c r="N11" i="26"/>
  <c r="D11" i="26"/>
  <c r="M10" i="26"/>
  <c r="L10" i="26"/>
  <c r="K10" i="26"/>
  <c r="J10" i="26"/>
  <c r="I10" i="26"/>
  <c r="H10" i="26"/>
  <c r="G10" i="26"/>
  <c r="F10" i="26"/>
  <c r="E10" i="26"/>
  <c r="D10" i="26" s="1"/>
  <c r="N10" i="26" s="1"/>
  <c r="M9" i="26"/>
  <c r="L9" i="26"/>
  <c r="K9" i="26"/>
  <c r="J9" i="26"/>
  <c r="I9" i="26"/>
  <c r="H9" i="26"/>
  <c r="G9" i="26"/>
  <c r="D9" i="26" s="1"/>
  <c r="N9" i="26" s="1"/>
  <c r="F9" i="26"/>
  <c r="E9" i="26"/>
  <c r="N8" i="26"/>
  <c r="D8" i="26"/>
  <c r="D7" i="26"/>
  <c r="N7" i="26" s="1"/>
  <c r="N6" i="26"/>
  <c r="D6" i="26"/>
  <c r="D5" i="26"/>
  <c r="N5" i="26" s="1"/>
  <c r="J151" i="25"/>
  <c r="M150" i="25"/>
  <c r="E150" i="25"/>
  <c r="M149" i="25"/>
  <c r="L149" i="25"/>
  <c r="K149" i="25"/>
  <c r="J149" i="25"/>
  <c r="I149" i="25"/>
  <c r="H149" i="25"/>
  <c r="G149" i="25"/>
  <c r="F149" i="25"/>
  <c r="E149" i="25"/>
  <c r="D149" i="25"/>
  <c r="N149" i="25" s="1"/>
  <c r="M148" i="25"/>
  <c r="L148" i="25"/>
  <c r="K148" i="25"/>
  <c r="J148" i="25"/>
  <c r="I148" i="25"/>
  <c r="H148" i="25"/>
  <c r="G148" i="25"/>
  <c r="F148" i="25"/>
  <c r="E148" i="25"/>
  <c r="D148" i="25"/>
  <c r="N148" i="25" s="1"/>
  <c r="M147" i="25"/>
  <c r="M151" i="25" s="1"/>
  <c r="L147" i="25"/>
  <c r="K147" i="25"/>
  <c r="K151" i="25" s="1"/>
  <c r="J147" i="25"/>
  <c r="I147" i="25"/>
  <c r="I151" i="25" s="1"/>
  <c r="H147" i="25"/>
  <c r="G147" i="25"/>
  <c r="G151" i="25" s="1"/>
  <c r="F147" i="25"/>
  <c r="F151" i="25" s="1"/>
  <c r="E147" i="25"/>
  <c r="E151" i="25" s="1"/>
  <c r="M146" i="25"/>
  <c r="L146" i="25"/>
  <c r="K146" i="25"/>
  <c r="K150" i="25" s="1"/>
  <c r="J146" i="25"/>
  <c r="J150" i="25" s="1"/>
  <c r="I146" i="25"/>
  <c r="I150" i="25" s="1"/>
  <c r="H146" i="25"/>
  <c r="G146" i="25"/>
  <c r="F146" i="25"/>
  <c r="F150" i="25" s="1"/>
  <c r="E146" i="25"/>
  <c r="D146" i="25" s="1"/>
  <c r="N146" i="25" s="1"/>
  <c r="M145" i="25"/>
  <c r="L145" i="25"/>
  <c r="K145" i="25"/>
  <c r="J145" i="25"/>
  <c r="I145" i="25"/>
  <c r="H145" i="25"/>
  <c r="G145" i="25"/>
  <c r="F145" i="25"/>
  <c r="E145" i="25"/>
  <c r="D145" i="25" s="1"/>
  <c r="N145" i="25" s="1"/>
  <c r="M144" i="25"/>
  <c r="L144" i="25"/>
  <c r="K144" i="25"/>
  <c r="J144" i="25"/>
  <c r="I144" i="25"/>
  <c r="H144" i="25"/>
  <c r="G144" i="25"/>
  <c r="F144" i="25"/>
  <c r="E144" i="25"/>
  <c r="D144" i="25"/>
  <c r="N144" i="25" s="1"/>
  <c r="N143" i="25"/>
  <c r="D143" i="25"/>
  <c r="D142" i="25"/>
  <c r="N142" i="25" s="1"/>
  <c r="N141" i="25"/>
  <c r="D141" i="25"/>
  <c r="D140" i="25"/>
  <c r="N140" i="25" s="1"/>
  <c r="M134" i="25"/>
  <c r="L134" i="25"/>
  <c r="K134" i="25"/>
  <c r="J134" i="25"/>
  <c r="I134" i="25"/>
  <c r="H134" i="25"/>
  <c r="G134" i="25"/>
  <c r="F134" i="25"/>
  <c r="E134" i="25"/>
  <c r="M133" i="25"/>
  <c r="L133" i="25"/>
  <c r="K133" i="25"/>
  <c r="J133" i="25"/>
  <c r="I133" i="25"/>
  <c r="H133" i="25"/>
  <c r="G133" i="25"/>
  <c r="F133" i="25"/>
  <c r="E133" i="25"/>
  <c r="D132" i="25"/>
  <c r="N132" i="25" s="1"/>
  <c r="N131" i="25"/>
  <c r="D131" i="25"/>
  <c r="D130" i="25"/>
  <c r="N130" i="25" s="1"/>
  <c r="N129" i="25"/>
  <c r="D129" i="25"/>
  <c r="M128" i="25"/>
  <c r="L128" i="25"/>
  <c r="K128" i="25"/>
  <c r="J128" i="25"/>
  <c r="I128" i="25"/>
  <c r="H128" i="25"/>
  <c r="G128" i="25"/>
  <c r="F128" i="25"/>
  <c r="E128" i="25"/>
  <c r="D128" i="25" s="1"/>
  <c r="N128" i="25" s="1"/>
  <c r="M127" i="25"/>
  <c r="L127" i="25"/>
  <c r="K127" i="25"/>
  <c r="J127" i="25"/>
  <c r="I127" i="25"/>
  <c r="H127" i="25"/>
  <c r="G127" i="25"/>
  <c r="F127" i="25"/>
  <c r="E127" i="25"/>
  <c r="D127" i="25"/>
  <c r="N127" i="25" s="1"/>
  <c r="N126" i="25"/>
  <c r="D126" i="25"/>
  <c r="D125" i="25"/>
  <c r="N125" i="25" s="1"/>
  <c r="N124" i="25"/>
  <c r="D124" i="25"/>
  <c r="N123" i="25"/>
  <c r="D123" i="25"/>
  <c r="M122" i="25"/>
  <c r="D122" i="25" s="1"/>
  <c r="N122" i="25" s="1"/>
  <c r="M121" i="25"/>
  <c r="D121" i="25" s="1"/>
  <c r="N121" i="25" s="1"/>
  <c r="N120" i="25"/>
  <c r="D120" i="25"/>
  <c r="N119" i="25"/>
  <c r="D119" i="25"/>
  <c r="N118" i="25"/>
  <c r="D118" i="25"/>
  <c r="N117" i="25"/>
  <c r="D117" i="25"/>
  <c r="M116" i="25"/>
  <c r="D116" i="25"/>
  <c r="N116" i="25" s="1"/>
  <c r="M115" i="25"/>
  <c r="D115" i="25" s="1"/>
  <c r="N115" i="25" s="1"/>
  <c r="N114" i="25"/>
  <c r="D114" i="25"/>
  <c r="N113" i="25"/>
  <c r="D113" i="25"/>
  <c r="N112" i="25"/>
  <c r="D112" i="25"/>
  <c r="N111" i="25"/>
  <c r="D111" i="25"/>
  <c r="N110" i="25"/>
  <c r="M110" i="25"/>
  <c r="D110" i="25" s="1"/>
  <c r="M109" i="25"/>
  <c r="D109" i="25" s="1"/>
  <c r="N109" i="25" s="1"/>
  <c r="N108" i="25"/>
  <c r="D108" i="25"/>
  <c r="N107" i="25"/>
  <c r="D107" i="25"/>
  <c r="N106" i="25"/>
  <c r="D106" i="25"/>
  <c r="N105" i="25"/>
  <c r="D105" i="25"/>
  <c r="M104" i="25"/>
  <c r="D104" i="25"/>
  <c r="N104" i="25" s="1"/>
  <c r="M103" i="25"/>
  <c r="D103" i="25" s="1"/>
  <c r="N103" i="25" s="1"/>
  <c r="N102" i="25"/>
  <c r="D102" i="25"/>
  <c r="N101" i="25"/>
  <c r="D101" i="25"/>
  <c r="N100" i="25"/>
  <c r="D100" i="25"/>
  <c r="N99" i="25"/>
  <c r="D99" i="25"/>
  <c r="M98" i="25"/>
  <c r="L98" i="25"/>
  <c r="K98" i="25"/>
  <c r="J98" i="25"/>
  <c r="I98" i="25"/>
  <c r="H98" i="25"/>
  <c r="G98" i="25"/>
  <c r="F98" i="25"/>
  <c r="E98" i="25"/>
  <c r="D98" i="25" s="1"/>
  <c r="N98" i="25" s="1"/>
  <c r="M97" i="25"/>
  <c r="L97" i="25"/>
  <c r="K97" i="25"/>
  <c r="J97" i="25"/>
  <c r="I97" i="25"/>
  <c r="H97" i="25"/>
  <c r="G97" i="25"/>
  <c r="F97" i="25"/>
  <c r="E97" i="25"/>
  <c r="D97" i="25" s="1"/>
  <c r="N97" i="25" s="1"/>
  <c r="N96" i="25"/>
  <c r="D96" i="25"/>
  <c r="N95" i="25"/>
  <c r="D95" i="25"/>
  <c r="N94" i="25"/>
  <c r="D94" i="25"/>
  <c r="N93" i="25"/>
  <c r="D93" i="25"/>
  <c r="M87" i="25"/>
  <c r="D87" i="25"/>
  <c r="N87" i="25" s="1"/>
  <c r="M86" i="25"/>
  <c r="D86" i="25" s="1"/>
  <c r="N86" i="25" s="1"/>
  <c r="N85" i="25"/>
  <c r="D85" i="25"/>
  <c r="N84" i="25"/>
  <c r="D84" i="25"/>
  <c r="N83" i="25"/>
  <c r="D83" i="25"/>
  <c r="N82" i="25"/>
  <c r="D82" i="25"/>
  <c r="N81" i="25"/>
  <c r="M81" i="25"/>
  <c r="D81" i="25"/>
  <c r="M80" i="25"/>
  <c r="D80" i="25" s="1"/>
  <c r="N80" i="25" s="1"/>
  <c r="N79" i="25"/>
  <c r="D79" i="25"/>
  <c r="N78" i="25"/>
  <c r="D78" i="25"/>
  <c r="N77" i="25"/>
  <c r="D77" i="25"/>
  <c r="N76" i="25"/>
  <c r="D76" i="25"/>
  <c r="M75" i="25"/>
  <c r="D75" i="25"/>
  <c r="N75" i="25" s="1"/>
  <c r="M74" i="25"/>
  <c r="D74" i="25" s="1"/>
  <c r="N74" i="25" s="1"/>
  <c r="N73" i="25"/>
  <c r="D73" i="25"/>
  <c r="N72" i="25"/>
  <c r="D72" i="25"/>
  <c r="N71" i="25"/>
  <c r="D71" i="25"/>
  <c r="N70" i="25"/>
  <c r="D70" i="25"/>
  <c r="N69" i="25"/>
  <c r="M69" i="25"/>
  <c r="D69" i="25"/>
  <c r="M68" i="25"/>
  <c r="D68" i="25" s="1"/>
  <c r="N68" i="25" s="1"/>
  <c r="N67" i="25"/>
  <c r="D67" i="25"/>
  <c r="N66" i="25"/>
  <c r="D66" i="25"/>
  <c r="N65" i="25"/>
  <c r="D65" i="25"/>
  <c r="N64" i="25"/>
  <c r="D64" i="25"/>
  <c r="M63" i="25"/>
  <c r="D63" i="25"/>
  <c r="N63" i="25" s="1"/>
  <c r="M62" i="25"/>
  <c r="D62" i="25" s="1"/>
  <c r="N62" i="25" s="1"/>
  <c r="N61" i="25"/>
  <c r="D61" i="25"/>
  <c r="N60" i="25"/>
  <c r="D60" i="25"/>
  <c r="N59" i="25"/>
  <c r="D59" i="25"/>
  <c r="N58" i="25"/>
  <c r="D58" i="25"/>
  <c r="N57" i="25"/>
  <c r="M57" i="25"/>
  <c r="D57" i="25"/>
  <c r="M56" i="25"/>
  <c r="D56" i="25" s="1"/>
  <c r="N56" i="25" s="1"/>
  <c r="N55" i="25"/>
  <c r="D55" i="25"/>
  <c r="N54" i="25"/>
  <c r="D54" i="25"/>
  <c r="N53" i="25"/>
  <c r="D53" i="25"/>
  <c r="N52" i="25"/>
  <c r="D52" i="25"/>
  <c r="M51" i="25"/>
  <c r="D51" i="25"/>
  <c r="N51" i="25" s="1"/>
  <c r="M50" i="25"/>
  <c r="D50" i="25" s="1"/>
  <c r="N50" i="25" s="1"/>
  <c r="N49" i="25"/>
  <c r="D49" i="25"/>
  <c r="N48" i="25"/>
  <c r="D48" i="25"/>
  <c r="N47" i="25"/>
  <c r="D47" i="25"/>
  <c r="N46" i="25"/>
  <c r="D46" i="25"/>
  <c r="N40" i="25"/>
  <c r="M40" i="25"/>
  <c r="D40" i="25"/>
  <c r="M39" i="25"/>
  <c r="D39" i="25" s="1"/>
  <c r="N39" i="25" s="1"/>
  <c r="N38" i="25"/>
  <c r="D38" i="25"/>
  <c r="N37" i="25"/>
  <c r="D37" i="25"/>
  <c r="N36" i="25"/>
  <c r="D36" i="25"/>
  <c r="N35" i="25"/>
  <c r="D35" i="25"/>
  <c r="M34" i="25"/>
  <c r="D34" i="25"/>
  <c r="N34" i="25" s="1"/>
  <c r="M33" i="25"/>
  <c r="D33" i="25" s="1"/>
  <c r="N33" i="25" s="1"/>
  <c r="N32" i="25"/>
  <c r="D32" i="25"/>
  <c r="N31" i="25"/>
  <c r="D31" i="25"/>
  <c r="N30" i="25"/>
  <c r="D30" i="25"/>
  <c r="N29" i="25"/>
  <c r="D29" i="25"/>
  <c r="N28" i="25"/>
  <c r="M28" i="25"/>
  <c r="D28" i="25"/>
  <c r="M27" i="25"/>
  <c r="D27" i="25" s="1"/>
  <c r="N27" i="25" s="1"/>
  <c r="N26" i="25"/>
  <c r="D26" i="25"/>
  <c r="N25" i="25"/>
  <c r="D25" i="25"/>
  <c r="N24" i="25"/>
  <c r="D24" i="25"/>
  <c r="N23" i="25"/>
  <c r="D23" i="25"/>
  <c r="M22" i="25"/>
  <c r="D22" i="25"/>
  <c r="N22" i="25" s="1"/>
  <c r="M21" i="25"/>
  <c r="D21" i="25" s="1"/>
  <c r="N21" i="25" s="1"/>
  <c r="N20" i="25"/>
  <c r="D20" i="25"/>
  <c r="N19" i="25"/>
  <c r="D19" i="25"/>
  <c r="N18" i="25"/>
  <c r="D18" i="25"/>
  <c r="N17" i="25"/>
  <c r="D17" i="25"/>
  <c r="N16" i="25"/>
  <c r="M16" i="25"/>
  <c r="D16" i="25"/>
  <c r="M15" i="25"/>
  <c r="D15" i="25" s="1"/>
  <c r="N15" i="25" s="1"/>
  <c r="N14" i="25"/>
  <c r="D14" i="25"/>
  <c r="N13" i="25"/>
  <c r="D13" i="25"/>
  <c r="N12" i="25"/>
  <c r="D12" i="25"/>
  <c r="N11" i="25"/>
  <c r="D11" i="25"/>
  <c r="M10" i="25"/>
  <c r="L10" i="25"/>
  <c r="K10" i="25"/>
  <c r="J10" i="25"/>
  <c r="I10" i="25"/>
  <c r="H10" i="25"/>
  <c r="G10" i="25"/>
  <c r="F10" i="25"/>
  <c r="E10" i="25"/>
  <c r="D10" i="25"/>
  <c r="N10" i="25" s="1"/>
  <c r="M9" i="25"/>
  <c r="L9" i="25"/>
  <c r="K9" i="25"/>
  <c r="J9" i="25"/>
  <c r="I9" i="25"/>
  <c r="H9" i="25"/>
  <c r="G9" i="25"/>
  <c r="F9" i="25"/>
  <c r="E9" i="25"/>
  <c r="N8" i="25"/>
  <c r="D8" i="25"/>
  <c r="N7" i="25"/>
  <c r="D7" i="25"/>
  <c r="N6" i="25"/>
  <c r="D6" i="25"/>
  <c r="N5" i="25"/>
  <c r="D5" i="25"/>
  <c r="F151" i="24"/>
  <c r="I150" i="24"/>
  <c r="E150" i="24"/>
  <c r="M149" i="24"/>
  <c r="L149" i="24"/>
  <c r="K149" i="24"/>
  <c r="J149" i="24"/>
  <c r="I149" i="24"/>
  <c r="H149" i="24"/>
  <c r="G149" i="24"/>
  <c r="F149" i="24"/>
  <c r="E149" i="24"/>
  <c r="D149" i="24"/>
  <c r="N149" i="24" s="1"/>
  <c r="M148" i="24"/>
  <c r="L148" i="24"/>
  <c r="K148" i="24"/>
  <c r="J148" i="24"/>
  <c r="I148" i="24"/>
  <c r="H148" i="24"/>
  <c r="G148" i="24"/>
  <c r="F148" i="24"/>
  <c r="E148" i="24"/>
  <c r="M147" i="24"/>
  <c r="M151" i="24" s="1"/>
  <c r="L147" i="24"/>
  <c r="L151" i="24" s="1"/>
  <c r="K147" i="24"/>
  <c r="K151" i="24" s="1"/>
  <c r="J147" i="24"/>
  <c r="J151" i="24" s="1"/>
  <c r="I147" i="24"/>
  <c r="I151" i="24" s="1"/>
  <c r="H147" i="24"/>
  <c r="H151" i="24" s="1"/>
  <c r="G147" i="24"/>
  <c r="G151" i="24" s="1"/>
  <c r="F147" i="24"/>
  <c r="E147" i="24"/>
  <c r="E151" i="24" s="1"/>
  <c r="M146" i="24"/>
  <c r="M150" i="24" s="1"/>
  <c r="L146" i="24"/>
  <c r="L150" i="24" s="1"/>
  <c r="K146" i="24"/>
  <c r="J146" i="24"/>
  <c r="J150" i="24" s="1"/>
  <c r="I146" i="24"/>
  <c r="H146" i="24"/>
  <c r="H150" i="24" s="1"/>
  <c r="G146" i="24"/>
  <c r="F146" i="24"/>
  <c r="F150" i="24" s="1"/>
  <c r="E146" i="24"/>
  <c r="D146" i="24" s="1"/>
  <c r="N146" i="24" s="1"/>
  <c r="M145" i="24"/>
  <c r="L145" i="24"/>
  <c r="K145" i="24"/>
  <c r="J145" i="24"/>
  <c r="I145" i="24"/>
  <c r="H145" i="24"/>
  <c r="G145" i="24"/>
  <c r="F145" i="24"/>
  <c r="E145" i="24"/>
  <c r="D145" i="24"/>
  <c r="N145" i="24" s="1"/>
  <c r="M144" i="24"/>
  <c r="L144" i="24"/>
  <c r="K144" i="24"/>
  <c r="J144" i="24"/>
  <c r="I144" i="24"/>
  <c r="H144" i="24"/>
  <c r="G144" i="24"/>
  <c r="F144" i="24"/>
  <c r="E144" i="24"/>
  <c r="D144" i="24" s="1"/>
  <c r="N144" i="24" s="1"/>
  <c r="N143" i="24"/>
  <c r="D143" i="24"/>
  <c r="N142" i="24"/>
  <c r="D142" i="24"/>
  <c r="N141" i="24"/>
  <c r="D141" i="24"/>
  <c r="N140" i="24"/>
  <c r="D140" i="24"/>
  <c r="M134" i="24"/>
  <c r="L134" i="24"/>
  <c r="K134" i="24"/>
  <c r="J134" i="24"/>
  <c r="I134" i="24"/>
  <c r="H134" i="24"/>
  <c r="G134" i="24"/>
  <c r="F134" i="24"/>
  <c r="E134" i="24"/>
  <c r="D134" i="24" s="1"/>
  <c r="N134" i="24" s="1"/>
  <c r="M133" i="24"/>
  <c r="L133" i="24"/>
  <c r="K133" i="24"/>
  <c r="J133" i="24"/>
  <c r="I133" i="24"/>
  <c r="H133" i="24"/>
  <c r="G133" i="24"/>
  <c r="F133" i="24"/>
  <c r="E133" i="24"/>
  <c r="D133" i="24" s="1"/>
  <c r="N133" i="24" s="1"/>
  <c r="N132" i="24"/>
  <c r="D132" i="24"/>
  <c r="N131" i="24"/>
  <c r="D131" i="24"/>
  <c r="N130" i="24"/>
  <c r="D130" i="24"/>
  <c r="N129" i="24"/>
  <c r="D129" i="24"/>
  <c r="M128" i="24"/>
  <c r="L128" i="24"/>
  <c r="K128" i="24"/>
  <c r="J128" i="24"/>
  <c r="I128" i="24"/>
  <c r="H128" i="24"/>
  <c r="G128" i="24"/>
  <c r="F128" i="24"/>
  <c r="E128" i="24"/>
  <c r="D128" i="24"/>
  <c r="N128" i="24" s="1"/>
  <c r="M127" i="24"/>
  <c r="L127" i="24"/>
  <c r="K127" i="24"/>
  <c r="J127" i="24"/>
  <c r="I127" i="24"/>
  <c r="H127" i="24"/>
  <c r="G127" i="24"/>
  <c r="F127" i="24"/>
  <c r="E127" i="24"/>
  <c r="N126" i="24"/>
  <c r="D126" i="24"/>
  <c r="N125" i="24"/>
  <c r="D125" i="24"/>
  <c r="N124" i="24"/>
  <c r="D124" i="24"/>
  <c r="N123" i="24"/>
  <c r="D123" i="24"/>
  <c r="M122" i="24"/>
  <c r="D122" i="24" s="1"/>
  <c r="N122" i="24" s="1"/>
  <c r="M121" i="24"/>
  <c r="D121" i="24" s="1"/>
  <c r="N121" i="24" s="1"/>
  <c r="N120" i="24"/>
  <c r="D120" i="24"/>
  <c r="N119" i="24"/>
  <c r="D119" i="24"/>
  <c r="N118" i="24"/>
  <c r="D118" i="24"/>
  <c r="N117" i="24"/>
  <c r="D117" i="24"/>
  <c r="M116" i="24"/>
  <c r="D116" i="24"/>
  <c r="N116" i="24" s="1"/>
  <c r="M115" i="24"/>
  <c r="D115" i="24" s="1"/>
  <c r="N115" i="24" s="1"/>
  <c r="N114" i="24"/>
  <c r="D114" i="24"/>
  <c r="N113" i="24"/>
  <c r="D113" i="24"/>
  <c r="N112" i="24"/>
  <c r="D112" i="24"/>
  <c r="N111" i="24"/>
  <c r="D111" i="24"/>
  <c r="M110" i="24"/>
  <c r="D110" i="24" s="1"/>
  <c r="N110" i="24" s="1"/>
  <c r="M109" i="24"/>
  <c r="D109" i="24" s="1"/>
  <c r="N109" i="24" s="1"/>
  <c r="N108" i="24"/>
  <c r="D108" i="24"/>
  <c r="N107" i="24"/>
  <c r="D107" i="24"/>
  <c r="N106" i="24"/>
  <c r="D106" i="24"/>
  <c r="N105" i="24"/>
  <c r="D105" i="24"/>
  <c r="M104" i="24"/>
  <c r="D104" i="24"/>
  <c r="N104" i="24" s="1"/>
  <c r="M103" i="24"/>
  <c r="D103" i="24" s="1"/>
  <c r="N103" i="24" s="1"/>
  <c r="N102" i="24"/>
  <c r="D102" i="24"/>
  <c r="N101" i="24"/>
  <c r="D101" i="24"/>
  <c r="N100" i="24"/>
  <c r="D100" i="24"/>
  <c r="N99" i="24"/>
  <c r="D99" i="24"/>
  <c r="M98" i="24"/>
  <c r="L98" i="24"/>
  <c r="K98" i="24"/>
  <c r="J98" i="24"/>
  <c r="I98" i="24"/>
  <c r="H98" i="24"/>
  <c r="G98" i="24"/>
  <c r="F98" i="24"/>
  <c r="E98" i="24"/>
  <c r="D98" i="24" s="1"/>
  <c r="N98" i="24" s="1"/>
  <c r="M97" i="24"/>
  <c r="L97" i="24"/>
  <c r="K97" i="24"/>
  <c r="J97" i="24"/>
  <c r="I97" i="24"/>
  <c r="H97" i="24"/>
  <c r="G97" i="24"/>
  <c r="F97" i="24"/>
  <c r="E97" i="24"/>
  <c r="D97" i="24" s="1"/>
  <c r="N97" i="24" s="1"/>
  <c r="N96" i="24"/>
  <c r="D96" i="24"/>
  <c r="N95" i="24"/>
  <c r="D95" i="24"/>
  <c r="N94" i="24"/>
  <c r="D94" i="24"/>
  <c r="N93" i="24"/>
  <c r="D93" i="24"/>
  <c r="M87" i="24"/>
  <c r="D87" i="24"/>
  <c r="N87" i="24" s="1"/>
  <c r="M86" i="24"/>
  <c r="D86" i="24" s="1"/>
  <c r="N86" i="24" s="1"/>
  <c r="N85" i="24"/>
  <c r="D85" i="24"/>
  <c r="N84" i="24"/>
  <c r="D84" i="24"/>
  <c r="N83" i="24"/>
  <c r="D83" i="24"/>
  <c r="N82" i="24"/>
  <c r="D82" i="24"/>
  <c r="M81" i="24"/>
  <c r="D81" i="24" s="1"/>
  <c r="N81" i="24" s="1"/>
  <c r="M80" i="24"/>
  <c r="D80" i="24" s="1"/>
  <c r="N80" i="24" s="1"/>
  <c r="N79" i="24"/>
  <c r="D79" i="24"/>
  <c r="N78" i="24"/>
  <c r="D78" i="24"/>
  <c r="N77" i="24"/>
  <c r="D77" i="24"/>
  <c r="N76" i="24"/>
  <c r="D76" i="24"/>
  <c r="M75" i="24"/>
  <c r="D75" i="24"/>
  <c r="N75" i="24" s="1"/>
  <c r="M74" i="24"/>
  <c r="D74" i="24" s="1"/>
  <c r="N74" i="24" s="1"/>
  <c r="N73" i="24"/>
  <c r="D73" i="24"/>
  <c r="N72" i="24"/>
  <c r="D72" i="24"/>
  <c r="N71" i="24"/>
  <c r="D71" i="24"/>
  <c r="N70" i="24"/>
  <c r="D70" i="24"/>
  <c r="M69" i="24"/>
  <c r="D69" i="24" s="1"/>
  <c r="N69" i="24" s="1"/>
  <c r="M68" i="24"/>
  <c r="D68" i="24" s="1"/>
  <c r="N68" i="24" s="1"/>
  <c r="N67" i="24"/>
  <c r="D67" i="24"/>
  <c r="N66" i="24"/>
  <c r="D66" i="24"/>
  <c r="N65" i="24"/>
  <c r="D65" i="24"/>
  <c r="N64" i="24"/>
  <c r="D64" i="24"/>
  <c r="M63" i="24"/>
  <c r="D63" i="24"/>
  <c r="N63" i="24" s="1"/>
  <c r="M62" i="24"/>
  <c r="D62" i="24" s="1"/>
  <c r="N62" i="24" s="1"/>
  <c r="N61" i="24"/>
  <c r="D61" i="24"/>
  <c r="N60" i="24"/>
  <c r="D60" i="24"/>
  <c r="N59" i="24"/>
  <c r="D59" i="24"/>
  <c r="N58" i="24"/>
  <c r="D58" i="24"/>
  <c r="M57" i="24"/>
  <c r="D57" i="24" s="1"/>
  <c r="N57" i="24" s="1"/>
  <c r="M56" i="24"/>
  <c r="D56" i="24" s="1"/>
  <c r="N56" i="24" s="1"/>
  <c r="N55" i="24"/>
  <c r="D55" i="24"/>
  <c r="N54" i="24"/>
  <c r="D54" i="24"/>
  <c r="N53" i="24"/>
  <c r="D53" i="24"/>
  <c r="N52" i="24"/>
  <c r="D52" i="24"/>
  <c r="M51" i="24"/>
  <c r="D51" i="24"/>
  <c r="N51" i="24" s="1"/>
  <c r="M50" i="24"/>
  <c r="D50" i="24" s="1"/>
  <c r="N50" i="24" s="1"/>
  <c r="N49" i="24"/>
  <c r="D49" i="24"/>
  <c r="N48" i="24"/>
  <c r="D48" i="24"/>
  <c r="N47" i="24"/>
  <c r="D47" i="24"/>
  <c r="N46" i="24"/>
  <c r="D46" i="24"/>
  <c r="N40" i="24"/>
  <c r="D40" i="24"/>
  <c r="N39" i="24"/>
  <c r="D39" i="24"/>
  <c r="N38" i="24"/>
  <c r="D38" i="24"/>
  <c r="N37" i="24"/>
  <c r="D37" i="24"/>
  <c r="N36" i="24"/>
  <c r="D36" i="24"/>
  <c r="N35" i="24"/>
  <c r="D35" i="24"/>
  <c r="N34" i="24"/>
  <c r="D34" i="24"/>
  <c r="N33" i="24"/>
  <c r="D33" i="24"/>
  <c r="N32" i="24"/>
  <c r="D32" i="24"/>
  <c r="N31" i="24"/>
  <c r="D31" i="24"/>
  <c r="N30" i="24"/>
  <c r="D30" i="24"/>
  <c r="N29" i="24"/>
  <c r="D29" i="24"/>
  <c r="N28" i="24"/>
  <c r="D28" i="24"/>
  <c r="N27" i="24"/>
  <c r="D27" i="24"/>
  <c r="N26" i="24"/>
  <c r="D26" i="24"/>
  <c r="N25" i="24"/>
  <c r="D25" i="24"/>
  <c r="N24" i="24"/>
  <c r="D24" i="24"/>
  <c r="N23" i="24"/>
  <c r="D23" i="24"/>
  <c r="N22" i="24"/>
  <c r="D22" i="24"/>
  <c r="N21" i="24"/>
  <c r="D21" i="24"/>
  <c r="N20" i="24"/>
  <c r="D20" i="24"/>
  <c r="N19" i="24"/>
  <c r="D19" i="24"/>
  <c r="N18" i="24"/>
  <c r="D18" i="24"/>
  <c r="N17" i="24"/>
  <c r="D17" i="24"/>
  <c r="N16" i="24"/>
  <c r="D16" i="24"/>
  <c r="N15" i="24"/>
  <c r="D15" i="24"/>
  <c r="N14" i="24"/>
  <c r="D14" i="24"/>
  <c r="N13" i="24"/>
  <c r="D13" i="24"/>
  <c r="N12" i="24"/>
  <c r="D12" i="24"/>
  <c r="N11" i="24"/>
  <c r="D11" i="24"/>
  <c r="N10" i="24"/>
  <c r="D10" i="24"/>
  <c r="N9" i="24"/>
  <c r="D9" i="24"/>
  <c r="N8" i="24"/>
  <c r="D8" i="24"/>
  <c r="N7" i="24"/>
  <c r="D7" i="24"/>
  <c r="N6" i="24"/>
  <c r="D6" i="24"/>
  <c r="N5" i="24"/>
  <c r="D5" i="24"/>
  <c r="I150" i="23"/>
  <c r="E150" i="23"/>
  <c r="M149" i="23"/>
  <c r="L149" i="23"/>
  <c r="K149" i="23"/>
  <c r="J149" i="23"/>
  <c r="I149" i="23"/>
  <c r="H149" i="23"/>
  <c r="G149" i="23"/>
  <c r="F149" i="23"/>
  <c r="E149" i="23"/>
  <c r="D149" i="23"/>
  <c r="N149" i="23" s="1"/>
  <c r="M148" i="23"/>
  <c r="L148" i="23"/>
  <c r="K148" i="23"/>
  <c r="J148" i="23"/>
  <c r="I148" i="23"/>
  <c r="H148" i="23"/>
  <c r="G148" i="23"/>
  <c r="F148" i="23"/>
  <c r="E148" i="23"/>
  <c r="D148" i="23" s="1"/>
  <c r="N148" i="23" s="1"/>
  <c r="M147" i="23"/>
  <c r="M151" i="23" s="1"/>
  <c r="L147" i="23"/>
  <c r="K147" i="23"/>
  <c r="J147" i="23"/>
  <c r="I147" i="23"/>
  <c r="H147" i="23"/>
  <c r="G147" i="23"/>
  <c r="F147" i="23"/>
  <c r="E147" i="23"/>
  <c r="M146" i="23"/>
  <c r="M150" i="23" s="1"/>
  <c r="L146" i="23"/>
  <c r="K146" i="23"/>
  <c r="J146" i="23"/>
  <c r="I146" i="23"/>
  <c r="H146" i="23"/>
  <c r="G146" i="23"/>
  <c r="F146" i="23"/>
  <c r="E146" i="23"/>
  <c r="D146" i="23"/>
  <c r="N146" i="23" s="1"/>
  <c r="M145" i="23"/>
  <c r="L145" i="23"/>
  <c r="K145" i="23"/>
  <c r="J145" i="23"/>
  <c r="I145" i="23"/>
  <c r="H145" i="23"/>
  <c r="G145" i="23"/>
  <c r="D145" i="23" s="1"/>
  <c r="N145" i="23" s="1"/>
  <c r="F145" i="23"/>
  <c r="E145" i="23"/>
  <c r="M144" i="23"/>
  <c r="L144" i="23"/>
  <c r="K144" i="23"/>
  <c r="J144" i="23"/>
  <c r="I144" i="23"/>
  <c r="H144" i="23"/>
  <c r="G144" i="23"/>
  <c r="F144" i="23"/>
  <c r="E144" i="23"/>
  <c r="D144" i="23" s="1"/>
  <c r="N144" i="23" s="1"/>
  <c r="N143" i="23"/>
  <c r="D143" i="23"/>
  <c r="N142" i="23"/>
  <c r="D142" i="23"/>
  <c r="N141" i="23"/>
  <c r="D141" i="23"/>
  <c r="N140" i="23"/>
  <c r="D140" i="23"/>
  <c r="M134" i="23"/>
  <c r="L134" i="23"/>
  <c r="K134" i="23"/>
  <c r="J134" i="23"/>
  <c r="I134" i="23"/>
  <c r="H134" i="23"/>
  <c r="G134" i="23"/>
  <c r="F134" i="23"/>
  <c r="E134" i="23"/>
  <c r="M133" i="23"/>
  <c r="L133" i="23"/>
  <c r="K133" i="23"/>
  <c r="J133" i="23"/>
  <c r="I133" i="23"/>
  <c r="H133" i="23"/>
  <c r="G133" i="23"/>
  <c r="F133" i="23"/>
  <c r="E133" i="23"/>
  <c r="D133" i="23"/>
  <c r="N133" i="23" s="1"/>
  <c r="N132" i="23"/>
  <c r="D132" i="23"/>
  <c r="D131" i="23"/>
  <c r="N131" i="23" s="1"/>
  <c r="N130" i="23"/>
  <c r="D130" i="23"/>
  <c r="D129" i="23"/>
  <c r="N129" i="23" s="1"/>
  <c r="M128" i="23"/>
  <c r="L128" i="23"/>
  <c r="K128" i="23"/>
  <c r="J128" i="23"/>
  <c r="I128" i="23"/>
  <c r="H128" i="23"/>
  <c r="G128" i="23"/>
  <c r="D128" i="23" s="1"/>
  <c r="N128" i="23" s="1"/>
  <c r="F128" i="23"/>
  <c r="E128" i="23"/>
  <c r="M127" i="23"/>
  <c r="L127" i="23"/>
  <c r="K127" i="23"/>
  <c r="J127" i="23"/>
  <c r="I127" i="23"/>
  <c r="H127" i="23"/>
  <c r="G127" i="23"/>
  <c r="F127" i="23"/>
  <c r="E127" i="23"/>
  <c r="D127" i="23" s="1"/>
  <c r="N127" i="23" s="1"/>
  <c r="N126" i="23"/>
  <c r="D126" i="23"/>
  <c r="N125" i="23"/>
  <c r="D125" i="23"/>
  <c r="N124" i="23"/>
  <c r="D124" i="23"/>
  <c r="N123" i="23"/>
  <c r="D123" i="23"/>
  <c r="N122" i="23"/>
  <c r="M122" i="23"/>
  <c r="D122" i="23" s="1"/>
  <c r="M121" i="23"/>
  <c r="D121" i="23"/>
  <c r="N121" i="23" s="1"/>
  <c r="N120" i="23"/>
  <c r="D120" i="23"/>
  <c r="D119" i="23"/>
  <c r="N119" i="23" s="1"/>
  <c r="N118" i="23"/>
  <c r="D118" i="23"/>
  <c r="D117" i="23"/>
  <c r="N117" i="23" s="1"/>
  <c r="M116" i="23"/>
  <c r="D116" i="23"/>
  <c r="N116" i="23" s="1"/>
  <c r="M115" i="23"/>
  <c r="D115" i="23" s="1"/>
  <c r="N115" i="23" s="1"/>
  <c r="N114" i="23"/>
  <c r="D114" i="23"/>
  <c r="N113" i="23"/>
  <c r="D113" i="23"/>
  <c r="N112" i="23"/>
  <c r="D112" i="23"/>
  <c r="N111" i="23"/>
  <c r="D111" i="23"/>
  <c r="N110" i="23"/>
  <c r="M110" i="23"/>
  <c r="D110" i="23" s="1"/>
  <c r="M109" i="23"/>
  <c r="D109" i="23"/>
  <c r="N109" i="23" s="1"/>
  <c r="N108" i="23"/>
  <c r="D108" i="23"/>
  <c r="D107" i="23"/>
  <c r="N107" i="23" s="1"/>
  <c r="N106" i="23"/>
  <c r="D106" i="23"/>
  <c r="D105" i="23"/>
  <c r="N105" i="23" s="1"/>
  <c r="M104" i="23"/>
  <c r="D104" i="23"/>
  <c r="N104" i="23" s="1"/>
  <c r="M103" i="23"/>
  <c r="D103" i="23" s="1"/>
  <c r="N103" i="23" s="1"/>
  <c r="N102" i="23"/>
  <c r="D102" i="23"/>
  <c r="N101" i="23"/>
  <c r="D101" i="23"/>
  <c r="N100" i="23"/>
  <c r="D100" i="23"/>
  <c r="N99" i="23"/>
  <c r="D99" i="23"/>
  <c r="M98" i="23"/>
  <c r="L98" i="23"/>
  <c r="K98" i="23"/>
  <c r="J98" i="23"/>
  <c r="I98" i="23"/>
  <c r="H98" i="23"/>
  <c r="G98" i="23"/>
  <c r="F98" i="23"/>
  <c r="E98" i="23"/>
  <c r="M97" i="23"/>
  <c r="L97" i="23"/>
  <c r="K97" i="23"/>
  <c r="J97" i="23"/>
  <c r="I97" i="23"/>
  <c r="H97" i="23"/>
  <c r="G97" i="23"/>
  <c r="F97" i="23"/>
  <c r="E97" i="23"/>
  <c r="D97" i="23"/>
  <c r="N97" i="23" s="1"/>
  <c r="N96" i="23"/>
  <c r="D96" i="23"/>
  <c r="D95" i="23"/>
  <c r="N95" i="23" s="1"/>
  <c r="N94" i="23"/>
  <c r="D94" i="23"/>
  <c r="D93" i="23"/>
  <c r="N93" i="23" s="1"/>
  <c r="M87" i="23"/>
  <c r="D87" i="23"/>
  <c r="N87" i="23" s="1"/>
  <c r="M86" i="23"/>
  <c r="D86" i="23" s="1"/>
  <c r="N86" i="23" s="1"/>
  <c r="N85" i="23"/>
  <c r="D85" i="23"/>
  <c r="N84" i="23"/>
  <c r="D84" i="23"/>
  <c r="N83" i="23"/>
  <c r="D83" i="23"/>
  <c r="N82" i="23"/>
  <c r="D82" i="23"/>
  <c r="M81" i="23"/>
  <c r="L81" i="23"/>
  <c r="K81" i="23"/>
  <c r="J81" i="23"/>
  <c r="I81" i="23"/>
  <c r="H81" i="23"/>
  <c r="G81" i="23"/>
  <c r="F81" i="23"/>
  <c r="E81" i="23"/>
  <c r="M80" i="23"/>
  <c r="L80" i="23"/>
  <c r="K80" i="23"/>
  <c r="J80" i="23"/>
  <c r="I80" i="23"/>
  <c r="H80" i="23"/>
  <c r="G80" i="23"/>
  <c r="F80" i="23"/>
  <c r="E80" i="23"/>
  <c r="D80" i="23"/>
  <c r="N80" i="23" s="1"/>
  <c r="N79" i="23"/>
  <c r="D79" i="23"/>
  <c r="D78" i="23"/>
  <c r="N78" i="23" s="1"/>
  <c r="N77" i="23"/>
  <c r="D77" i="23"/>
  <c r="D76" i="23"/>
  <c r="N76" i="23" s="1"/>
  <c r="M75" i="23"/>
  <c r="D75" i="23"/>
  <c r="N75" i="23" s="1"/>
  <c r="M74" i="23"/>
  <c r="D74" i="23" s="1"/>
  <c r="N74" i="23" s="1"/>
  <c r="N73" i="23"/>
  <c r="D73" i="23"/>
  <c r="N72" i="23"/>
  <c r="D72" i="23"/>
  <c r="N71" i="23"/>
  <c r="D71" i="23"/>
  <c r="N70" i="23"/>
  <c r="D70" i="23"/>
  <c r="N69" i="23"/>
  <c r="M69" i="23"/>
  <c r="D69" i="23" s="1"/>
  <c r="M68" i="23"/>
  <c r="D68" i="23"/>
  <c r="N68" i="23" s="1"/>
  <c r="N67" i="23"/>
  <c r="D67" i="23"/>
  <c r="D66" i="23"/>
  <c r="N66" i="23" s="1"/>
  <c r="N65" i="23"/>
  <c r="D65" i="23"/>
  <c r="D64" i="23"/>
  <c r="N64" i="23" s="1"/>
  <c r="M63" i="23"/>
  <c r="D63" i="23"/>
  <c r="N63" i="23" s="1"/>
  <c r="M62" i="23"/>
  <c r="D62" i="23" s="1"/>
  <c r="N62" i="23" s="1"/>
  <c r="N61" i="23"/>
  <c r="D61" i="23"/>
  <c r="N60" i="23"/>
  <c r="D60" i="23"/>
  <c r="N59" i="23"/>
  <c r="D59" i="23"/>
  <c r="N58" i="23"/>
  <c r="D58" i="23"/>
  <c r="M57" i="23"/>
  <c r="L57" i="23"/>
  <c r="K57" i="23"/>
  <c r="J57" i="23"/>
  <c r="I57" i="23"/>
  <c r="H57" i="23"/>
  <c r="G57" i="23"/>
  <c r="F57" i="23"/>
  <c r="E57" i="23"/>
  <c r="M56" i="23"/>
  <c r="L56" i="23"/>
  <c r="K56" i="23"/>
  <c r="J56" i="23"/>
  <c r="I56" i="23"/>
  <c r="H56" i="23"/>
  <c r="G56" i="23"/>
  <c r="F56" i="23"/>
  <c r="E56" i="23"/>
  <c r="D56" i="23"/>
  <c r="N56" i="23" s="1"/>
  <c r="N55" i="23"/>
  <c r="D55" i="23"/>
  <c r="D54" i="23"/>
  <c r="N54" i="23" s="1"/>
  <c r="N53" i="23"/>
  <c r="D53" i="23"/>
  <c r="D52" i="23"/>
  <c r="N52" i="23" s="1"/>
  <c r="M51" i="23"/>
  <c r="L51" i="23"/>
  <c r="K51" i="23"/>
  <c r="J51" i="23"/>
  <c r="I51" i="23"/>
  <c r="H51" i="23"/>
  <c r="G51" i="23"/>
  <c r="D51" i="23" s="1"/>
  <c r="N51" i="23" s="1"/>
  <c r="F51" i="23"/>
  <c r="E51" i="23"/>
  <c r="M50" i="23"/>
  <c r="L50" i="23"/>
  <c r="K50" i="23"/>
  <c r="J50" i="23"/>
  <c r="I50" i="23"/>
  <c r="H50" i="23"/>
  <c r="G50" i="23"/>
  <c r="F50" i="23"/>
  <c r="E50" i="23"/>
  <c r="D50" i="23" s="1"/>
  <c r="N50" i="23" s="1"/>
  <c r="N49" i="23"/>
  <c r="D49" i="23"/>
  <c r="N48" i="23"/>
  <c r="D48" i="23"/>
  <c r="N47" i="23"/>
  <c r="D47" i="23"/>
  <c r="N46" i="23"/>
  <c r="D46" i="23"/>
  <c r="M40" i="23"/>
  <c r="L40" i="23"/>
  <c r="K40" i="23"/>
  <c r="J40" i="23"/>
  <c r="I40" i="23"/>
  <c r="H40" i="23"/>
  <c r="G40" i="23"/>
  <c r="F40" i="23"/>
  <c r="E40" i="23"/>
  <c r="M39" i="23"/>
  <c r="L39" i="23"/>
  <c r="K39" i="23"/>
  <c r="J39" i="23"/>
  <c r="I39" i="23"/>
  <c r="H39" i="23"/>
  <c r="G39" i="23"/>
  <c r="F39" i="23"/>
  <c r="E39" i="23"/>
  <c r="D39" i="23"/>
  <c r="N39" i="23" s="1"/>
  <c r="N38" i="23"/>
  <c r="D38" i="23"/>
  <c r="D37" i="23"/>
  <c r="N37" i="23" s="1"/>
  <c r="N36" i="23"/>
  <c r="D36" i="23"/>
  <c r="D35" i="23"/>
  <c r="N35" i="23" s="1"/>
  <c r="M34" i="23"/>
  <c r="D34" i="23"/>
  <c r="N34" i="23" s="1"/>
  <c r="M33" i="23"/>
  <c r="D33" i="23" s="1"/>
  <c r="N33" i="23" s="1"/>
  <c r="N32" i="23"/>
  <c r="D32" i="23"/>
  <c r="N31" i="23"/>
  <c r="D31" i="23"/>
  <c r="N30" i="23"/>
  <c r="D30" i="23"/>
  <c r="N29" i="23"/>
  <c r="D29" i="23"/>
  <c r="N28" i="23"/>
  <c r="M28" i="23"/>
  <c r="D28" i="23" s="1"/>
  <c r="M27" i="23"/>
  <c r="D27" i="23"/>
  <c r="N27" i="23" s="1"/>
  <c r="N26" i="23"/>
  <c r="D26" i="23"/>
  <c r="D25" i="23"/>
  <c r="N25" i="23" s="1"/>
  <c r="N24" i="23"/>
  <c r="D24" i="23"/>
  <c r="D23" i="23"/>
  <c r="N23" i="23" s="1"/>
  <c r="M22" i="23"/>
  <c r="D22" i="23"/>
  <c r="N22" i="23" s="1"/>
  <c r="M21" i="23"/>
  <c r="D21" i="23" s="1"/>
  <c r="N21" i="23" s="1"/>
  <c r="N20" i="23"/>
  <c r="D20" i="23"/>
  <c r="N19" i="23"/>
  <c r="D19" i="23"/>
  <c r="N18" i="23"/>
  <c r="D18" i="23"/>
  <c r="N17" i="23"/>
  <c r="D17" i="23"/>
  <c r="M16" i="23"/>
  <c r="L16" i="23"/>
  <c r="K16" i="23"/>
  <c r="J16" i="23"/>
  <c r="J151" i="23" s="1"/>
  <c r="I16" i="23"/>
  <c r="H16" i="23"/>
  <c r="G16" i="23"/>
  <c r="F16" i="23"/>
  <c r="F151" i="23" s="1"/>
  <c r="E16" i="23"/>
  <c r="M15" i="23"/>
  <c r="L15" i="23"/>
  <c r="K15" i="23"/>
  <c r="J15" i="23"/>
  <c r="I15" i="23"/>
  <c r="H15" i="23"/>
  <c r="G15" i="23"/>
  <c r="F15" i="23"/>
  <c r="E15" i="23"/>
  <c r="D15" i="23"/>
  <c r="N15" i="23" s="1"/>
  <c r="N14" i="23"/>
  <c r="D14" i="23"/>
  <c r="D13" i="23"/>
  <c r="N13" i="23" s="1"/>
  <c r="N12" i="23"/>
  <c r="D12" i="23"/>
  <c r="D11" i="23"/>
  <c r="N11" i="23" s="1"/>
  <c r="M10" i="23"/>
  <c r="L10" i="23"/>
  <c r="L151" i="23" s="1"/>
  <c r="K10" i="23"/>
  <c r="K151" i="23" s="1"/>
  <c r="J10" i="23"/>
  <c r="I10" i="23"/>
  <c r="I151" i="23" s="1"/>
  <c r="H10" i="23"/>
  <c r="H151" i="23" s="1"/>
  <c r="G10" i="23"/>
  <c r="G151" i="23" s="1"/>
  <c r="F10" i="23"/>
  <c r="E10" i="23"/>
  <c r="E151" i="23" s="1"/>
  <c r="M9" i="23"/>
  <c r="L9" i="23"/>
  <c r="L150" i="23" s="1"/>
  <c r="K9" i="23"/>
  <c r="K150" i="23" s="1"/>
  <c r="J9" i="23"/>
  <c r="J150" i="23" s="1"/>
  <c r="I9" i="23"/>
  <c r="H9" i="23"/>
  <c r="H150" i="23" s="1"/>
  <c r="G9" i="23"/>
  <c r="G150" i="23" s="1"/>
  <c r="F9" i="23"/>
  <c r="F150" i="23" s="1"/>
  <c r="E9" i="23"/>
  <c r="D9" i="23" s="1"/>
  <c r="N9" i="23" s="1"/>
  <c r="N8" i="23"/>
  <c r="D8" i="23"/>
  <c r="N7" i="23"/>
  <c r="D7" i="23"/>
  <c r="N6" i="23"/>
  <c r="D6" i="23"/>
  <c r="N5" i="23"/>
  <c r="D5" i="23"/>
  <c r="I151" i="22"/>
  <c r="I150" i="22"/>
  <c r="M149" i="22"/>
  <c r="L149" i="22"/>
  <c r="K149" i="22"/>
  <c r="J149" i="22"/>
  <c r="I149" i="22"/>
  <c r="H149" i="22"/>
  <c r="G149" i="22"/>
  <c r="D149" i="22" s="1"/>
  <c r="N149" i="22" s="1"/>
  <c r="F149" i="22"/>
  <c r="E149" i="22"/>
  <c r="M148" i="22"/>
  <c r="L148" i="22"/>
  <c r="K148" i="22"/>
  <c r="J148" i="22"/>
  <c r="I148" i="22"/>
  <c r="H148" i="22"/>
  <c r="G148" i="22"/>
  <c r="F148" i="22"/>
  <c r="E148" i="22"/>
  <c r="D148" i="22" s="1"/>
  <c r="N148" i="22" s="1"/>
  <c r="M147" i="22"/>
  <c r="M151" i="22" s="1"/>
  <c r="L147" i="22"/>
  <c r="L151" i="22" s="1"/>
  <c r="K147" i="22"/>
  <c r="K151" i="22" s="1"/>
  <c r="J147" i="22"/>
  <c r="J151" i="22" s="1"/>
  <c r="I147" i="22"/>
  <c r="H147" i="22"/>
  <c r="H151" i="22" s="1"/>
  <c r="G147" i="22"/>
  <c r="G151" i="22" s="1"/>
  <c r="F147" i="22"/>
  <c r="F151" i="22" s="1"/>
  <c r="E147" i="22"/>
  <c r="M146" i="22"/>
  <c r="M150" i="22" s="1"/>
  <c r="L146" i="22"/>
  <c r="L150" i="22" s="1"/>
  <c r="K146" i="22"/>
  <c r="K150" i="22" s="1"/>
  <c r="J146" i="22"/>
  <c r="J150" i="22" s="1"/>
  <c r="I146" i="22"/>
  <c r="H146" i="22"/>
  <c r="H150" i="22" s="1"/>
  <c r="G146" i="22"/>
  <c r="G150" i="22" s="1"/>
  <c r="F146" i="22"/>
  <c r="F150" i="22" s="1"/>
  <c r="E146" i="22"/>
  <c r="E150" i="22" s="1"/>
  <c r="D146" i="22"/>
  <c r="N146" i="22" s="1"/>
  <c r="M145" i="22"/>
  <c r="L145" i="22"/>
  <c r="K145" i="22"/>
  <c r="J145" i="22"/>
  <c r="I145" i="22"/>
  <c r="H145" i="22"/>
  <c r="G145" i="22"/>
  <c r="D145" i="22" s="1"/>
  <c r="N145" i="22" s="1"/>
  <c r="F145" i="22"/>
  <c r="E145" i="22"/>
  <c r="M144" i="22"/>
  <c r="L144" i="22"/>
  <c r="K144" i="22"/>
  <c r="J144" i="22"/>
  <c r="I144" i="22"/>
  <c r="H144" i="22"/>
  <c r="G144" i="22"/>
  <c r="F144" i="22"/>
  <c r="E144" i="22"/>
  <c r="D144" i="22" s="1"/>
  <c r="N144" i="22" s="1"/>
  <c r="N143" i="22"/>
  <c r="N142" i="22"/>
  <c r="N141" i="22"/>
  <c r="N140" i="22"/>
  <c r="M134" i="22"/>
  <c r="L134" i="22"/>
  <c r="K134" i="22"/>
  <c r="J134" i="22"/>
  <c r="I134" i="22"/>
  <c r="H134" i="22"/>
  <c r="G134" i="22"/>
  <c r="F134" i="22"/>
  <c r="E134" i="22"/>
  <c r="M133" i="22"/>
  <c r="L133" i="22"/>
  <c r="K133" i="22"/>
  <c r="J133" i="22"/>
  <c r="I133" i="22"/>
  <c r="H133" i="22"/>
  <c r="G133" i="22"/>
  <c r="F133" i="22"/>
  <c r="E133" i="22"/>
  <c r="D133" i="22"/>
  <c r="N133" i="22" s="1"/>
  <c r="N132" i="22"/>
  <c r="N131" i="22"/>
  <c r="N130" i="22"/>
  <c r="N129" i="22"/>
  <c r="M128" i="22"/>
  <c r="L128" i="22"/>
  <c r="K128" i="22"/>
  <c r="J128" i="22"/>
  <c r="I128" i="22"/>
  <c r="H128" i="22"/>
  <c r="G128" i="22"/>
  <c r="D128" i="22" s="1"/>
  <c r="N128" i="22" s="1"/>
  <c r="F128" i="22"/>
  <c r="E128" i="22"/>
  <c r="M127" i="22"/>
  <c r="L127" i="22"/>
  <c r="K127" i="22"/>
  <c r="J127" i="22"/>
  <c r="I127" i="22"/>
  <c r="H127" i="22"/>
  <c r="G127" i="22"/>
  <c r="F127" i="22"/>
  <c r="E127" i="22"/>
  <c r="D127" i="22" s="1"/>
  <c r="N127" i="22" s="1"/>
  <c r="N126" i="22"/>
  <c r="N125" i="22"/>
  <c r="N124" i="22"/>
  <c r="N123" i="22"/>
  <c r="N122" i="22"/>
  <c r="M122" i="22"/>
  <c r="D122" i="22" s="1"/>
  <c r="M121" i="22"/>
  <c r="D121" i="22"/>
  <c r="N121" i="22" s="1"/>
  <c r="N120" i="22"/>
  <c r="N119" i="22"/>
  <c r="N118" i="22"/>
  <c r="N117" i="22"/>
  <c r="M116" i="22"/>
  <c r="D116" i="22"/>
  <c r="N116" i="22" s="1"/>
  <c r="M115" i="22"/>
  <c r="D115" i="22" s="1"/>
  <c r="N115" i="22" s="1"/>
  <c r="N114" i="22"/>
  <c r="N113" i="22"/>
  <c r="N112" i="22"/>
  <c r="N111" i="22"/>
  <c r="N110" i="22"/>
  <c r="M110" i="22"/>
  <c r="D110" i="22"/>
  <c r="M109" i="22"/>
  <c r="D109" i="22"/>
  <c r="N109" i="22" s="1"/>
  <c r="N108" i="22"/>
  <c r="D108" i="22"/>
  <c r="D107" i="22"/>
  <c r="N107" i="22" s="1"/>
  <c r="N106" i="22"/>
  <c r="D106" i="22"/>
  <c r="D105" i="22"/>
  <c r="N105" i="22" s="1"/>
  <c r="M104" i="22"/>
  <c r="D104" i="22"/>
  <c r="N104" i="22" s="1"/>
  <c r="N103" i="22"/>
  <c r="M103" i="22"/>
  <c r="D103" i="22" s="1"/>
  <c r="N102" i="22"/>
  <c r="N101" i="22"/>
  <c r="N100" i="22"/>
  <c r="N99" i="22"/>
  <c r="M98" i="22"/>
  <c r="L98" i="22"/>
  <c r="K98" i="22"/>
  <c r="J98" i="22"/>
  <c r="I98" i="22"/>
  <c r="H98" i="22"/>
  <c r="G98" i="22"/>
  <c r="F98" i="22"/>
  <c r="E98" i="22"/>
  <c r="D98" i="22"/>
  <c r="N98" i="22" s="1"/>
  <c r="M97" i="22"/>
  <c r="L97" i="22"/>
  <c r="K97" i="22"/>
  <c r="J97" i="22"/>
  <c r="I97" i="22"/>
  <c r="H97" i="22"/>
  <c r="G97" i="22"/>
  <c r="F97" i="22"/>
  <c r="E97" i="22"/>
  <c r="D97" i="22" s="1"/>
  <c r="N97" i="22" s="1"/>
  <c r="N96" i="22"/>
  <c r="N95" i="22"/>
  <c r="N94" i="22"/>
  <c r="N93" i="22"/>
  <c r="N87" i="22"/>
  <c r="M87" i="22"/>
  <c r="D87" i="22"/>
  <c r="M86" i="22"/>
  <c r="D86" i="22" s="1"/>
  <c r="N86" i="22" s="1"/>
  <c r="N85" i="22"/>
  <c r="N84" i="22"/>
  <c r="N83" i="22"/>
  <c r="N82" i="22"/>
  <c r="M81" i="22"/>
  <c r="L81" i="22"/>
  <c r="K81" i="22"/>
  <c r="J81" i="22"/>
  <c r="I81" i="22"/>
  <c r="H81" i="22"/>
  <c r="G81" i="22"/>
  <c r="F81" i="22"/>
  <c r="E81" i="22"/>
  <c r="M80" i="22"/>
  <c r="L80" i="22"/>
  <c r="K80" i="22"/>
  <c r="J80" i="22"/>
  <c r="I80" i="22"/>
  <c r="H80" i="22"/>
  <c r="G80" i="22"/>
  <c r="F80" i="22"/>
  <c r="E80" i="22"/>
  <c r="D80" i="22"/>
  <c r="N80" i="22" s="1"/>
  <c r="N79" i="22"/>
  <c r="D79" i="22"/>
  <c r="D78" i="22"/>
  <c r="N78" i="22" s="1"/>
  <c r="N77" i="22"/>
  <c r="D77" i="22"/>
  <c r="D76" i="22"/>
  <c r="N76" i="22" s="1"/>
  <c r="M75" i="22"/>
  <c r="D75" i="22"/>
  <c r="N75" i="22" s="1"/>
  <c r="N74" i="22"/>
  <c r="M74" i="22"/>
  <c r="D74" i="22" s="1"/>
  <c r="N73" i="22"/>
  <c r="N72" i="22"/>
  <c r="N71" i="22"/>
  <c r="N70" i="22"/>
  <c r="M69" i="22"/>
  <c r="D69" i="22"/>
  <c r="N69" i="22" s="1"/>
  <c r="M68" i="22"/>
  <c r="D68" i="22" s="1"/>
  <c r="N68" i="22" s="1"/>
  <c r="N67" i="22"/>
  <c r="N66" i="22"/>
  <c r="N65" i="22"/>
  <c r="N64" i="22"/>
  <c r="N63" i="22"/>
  <c r="M63" i="22"/>
  <c r="D63" i="22"/>
  <c r="M62" i="22"/>
  <c r="D62" i="22" s="1"/>
  <c r="N62" i="22" s="1"/>
  <c r="N61" i="22"/>
  <c r="N60" i="22"/>
  <c r="N59" i="22"/>
  <c r="N58" i="22"/>
  <c r="M57" i="22"/>
  <c r="L57" i="22"/>
  <c r="K57" i="22"/>
  <c r="J57" i="22"/>
  <c r="I57" i="22"/>
  <c r="H57" i="22"/>
  <c r="G57" i="22"/>
  <c r="F57" i="22"/>
  <c r="E57" i="22"/>
  <c r="M56" i="22"/>
  <c r="L56" i="22"/>
  <c r="K56" i="22"/>
  <c r="J56" i="22"/>
  <c r="I56" i="22"/>
  <c r="H56" i="22"/>
  <c r="G56" i="22"/>
  <c r="F56" i="22"/>
  <c r="E56" i="22"/>
  <c r="D56" i="22"/>
  <c r="N56" i="22" s="1"/>
  <c r="N55" i="22"/>
  <c r="D55" i="22"/>
  <c r="D54" i="22"/>
  <c r="N54" i="22" s="1"/>
  <c r="N53" i="22"/>
  <c r="D53" i="22"/>
  <c r="D52" i="22"/>
  <c r="N52" i="22" s="1"/>
  <c r="M51" i="22"/>
  <c r="L51" i="22"/>
  <c r="K51" i="22"/>
  <c r="J51" i="22"/>
  <c r="I51" i="22"/>
  <c r="H51" i="22"/>
  <c r="G51" i="22"/>
  <c r="D51" i="22" s="1"/>
  <c r="N51" i="22" s="1"/>
  <c r="F51" i="22"/>
  <c r="E51" i="22"/>
  <c r="M50" i="22"/>
  <c r="L50" i="22"/>
  <c r="K50" i="22"/>
  <c r="J50" i="22"/>
  <c r="I50" i="22"/>
  <c r="H50" i="22"/>
  <c r="G50" i="22"/>
  <c r="F50" i="22"/>
  <c r="E50" i="22"/>
  <c r="D49" i="22"/>
  <c r="N49" i="22" s="1"/>
  <c r="N48" i="22"/>
  <c r="D48" i="22"/>
  <c r="D47" i="22"/>
  <c r="N47" i="22" s="1"/>
  <c r="N46" i="22"/>
  <c r="D46" i="22"/>
  <c r="M40" i="22"/>
  <c r="L40" i="22"/>
  <c r="K40" i="22"/>
  <c r="J40" i="22"/>
  <c r="I40" i="22"/>
  <c r="H40" i="22"/>
  <c r="G40" i="22"/>
  <c r="F40" i="22"/>
  <c r="E40" i="22"/>
  <c r="D40" i="22"/>
  <c r="N40" i="22" s="1"/>
  <c r="M39" i="22"/>
  <c r="L39" i="22"/>
  <c r="K39" i="22"/>
  <c r="J39" i="22"/>
  <c r="I39" i="22"/>
  <c r="H39" i="22"/>
  <c r="G39" i="22"/>
  <c r="F39" i="22"/>
  <c r="E39" i="22"/>
  <c r="D39" i="22" s="1"/>
  <c r="N39" i="22" s="1"/>
  <c r="N38" i="22"/>
  <c r="D38" i="22"/>
  <c r="N37" i="22"/>
  <c r="D37" i="22"/>
  <c r="N36" i="22"/>
  <c r="D36" i="22"/>
  <c r="N35" i="22"/>
  <c r="D35" i="22"/>
  <c r="N34" i="22"/>
  <c r="M34" i="22"/>
  <c r="D34" i="22"/>
  <c r="M33" i="22"/>
  <c r="D33" i="22" s="1"/>
  <c r="N33" i="22" s="1"/>
  <c r="N32" i="22"/>
  <c r="N31" i="22"/>
  <c r="N30" i="22"/>
  <c r="N29" i="22"/>
  <c r="M28" i="22"/>
  <c r="D28" i="22" s="1"/>
  <c r="N28" i="22" s="1"/>
  <c r="M27" i="22"/>
  <c r="D27" i="22" s="1"/>
  <c r="N27" i="22" s="1"/>
  <c r="N26" i="22"/>
  <c r="N25" i="22"/>
  <c r="N24" i="22"/>
  <c r="N23" i="22"/>
  <c r="M22" i="22"/>
  <c r="D22" i="22"/>
  <c r="N22" i="22" s="1"/>
  <c r="M21" i="22"/>
  <c r="D21" i="22"/>
  <c r="N21" i="22" s="1"/>
  <c r="N20" i="22"/>
  <c r="D20" i="22"/>
  <c r="D19" i="22"/>
  <c r="N19" i="22" s="1"/>
  <c r="N18" i="22"/>
  <c r="D18" i="22"/>
  <c r="D17" i="22"/>
  <c r="N17" i="22" s="1"/>
  <c r="M16" i="22"/>
  <c r="L16" i="22"/>
  <c r="K16" i="22"/>
  <c r="J16" i="22"/>
  <c r="I16" i="22"/>
  <c r="H16" i="22"/>
  <c r="G16" i="22"/>
  <c r="F16" i="22"/>
  <c r="E16" i="22"/>
  <c r="M15" i="22"/>
  <c r="L15" i="22"/>
  <c r="K15" i="22"/>
  <c r="J15" i="22"/>
  <c r="I15" i="22"/>
  <c r="H15" i="22"/>
  <c r="G15" i="22"/>
  <c r="F15" i="22"/>
  <c r="E15" i="22"/>
  <c r="D15" i="22" s="1"/>
  <c r="N15" i="22" s="1"/>
  <c r="D14" i="22"/>
  <c r="N14" i="22" s="1"/>
  <c r="N13" i="22"/>
  <c r="D13" i="22"/>
  <c r="D12" i="22"/>
  <c r="N12" i="22" s="1"/>
  <c r="N11" i="22"/>
  <c r="D11" i="22"/>
  <c r="M10" i="22"/>
  <c r="L10" i="22"/>
  <c r="K10" i="22"/>
  <c r="J10" i="22"/>
  <c r="I10" i="22"/>
  <c r="H10" i="22"/>
  <c r="G10" i="22"/>
  <c r="F10" i="22"/>
  <c r="E10" i="22"/>
  <c r="D10" i="22"/>
  <c r="N10" i="22" s="1"/>
  <c r="M9" i="22"/>
  <c r="L9" i="22"/>
  <c r="K9" i="22"/>
  <c r="J9" i="22"/>
  <c r="I9" i="22"/>
  <c r="H9" i="22"/>
  <c r="G9" i="22"/>
  <c r="D9" i="22" s="1"/>
  <c r="N9" i="22" s="1"/>
  <c r="F9" i="22"/>
  <c r="E9" i="22"/>
  <c r="N8" i="22"/>
  <c r="D8" i="22"/>
  <c r="D7" i="22"/>
  <c r="N7" i="22" s="1"/>
  <c r="N6" i="22"/>
  <c r="D6" i="22"/>
  <c r="D5" i="22"/>
  <c r="N5" i="22" s="1"/>
  <c r="F151" i="21"/>
  <c r="M149" i="21"/>
  <c r="L149" i="21"/>
  <c r="K149" i="21"/>
  <c r="J149" i="21"/>
  <c r="I149" i="21"/>
  <c r="H149" i="21"/>
  <c r="G149" i="21"/>
  <c r="F149" i="21"/>
  <c r="E149" i="21"/>
  <c r="D149" i="21"/>
  <c r="N149" i="21" s="1"/>
  <c r="M148" i="21"/>
  <c r="L148" i="21"/>
  <c r="K148" i="21"/>
  <c r="J148" i="21"/>
  <c r="I148" i="21"/>
  <c r="H148" i="21"/>
  <c r="G148" i="21"/>
  <c r="D148" i="21" s="1"/>
  <c r="N148" i="21" s="1"/>
  <c r="F148" i="21"/>
  <c r="E148" i="21"/>
  <c r="M147" i="21"/>
  <c r="M151" i="21" s="1"/>
  <c r="L147" i="21"/>
  <c r="L151" i="21" s="1"/>
  <c r="K147" i="21"/>
  <c r="K151" i="21" s="1"/>
  <c r="J147" i="21"/>
  <c r="J151" i="21" s="1"/>
  <c r="I147" i="21"/>
  <c r="I151" i="21" s="1"/>
  <c r="H147" i="21"/>
  <c r="H151" i="21" s="1"/>
  <c r="G147" i="21"/>
  <c r="G151" i="21" s="1"/>
  <c r="F147" i="21"/>
  <c r="E147" i="21"/>
  <c r="E151" i="21" s="1"/>
  <c r="M146" i="21"/>
  <c r="M150" i="21" s="1"/>
  <c r="L146" i="21"/>
  <c r="L150" i="21" s="1"/>
  <c r="K146" i="21"/>
  <c r="J146" i="21"/>
  <c r="J150" i="21" s="1"/>
  <c r="I146" i="21"/>
  <c r="I150" i="21" s="1"/>
  <c r="H146" i="21"/>
  <c r="H150" i="21" s="1"/>
  <c r="G146" i="21"/>
  <c r="F146" i="21"/>
  <c r="F150" i="21" s="1"/>
  <c r="E146" i="21"/>
  <c r="D146" i="21" s="1"/>
  <c r="N146" i="21" s="1"/>
  <c r="M145" i="21"/>
  <c r="L145" i="21"/>
  <c r="K145" i="21"/>
  <c r="J145" i="21"/>
  <c r="I145" i="21"/>
  <c r="H145" i="21"/>
  <c r="G145" i="21"/>
  <c r="F145" i="21"/>
  <c r="E145" i="21"/>
  <c r="D145" i="21"/>
  <c r="N145" i="21" s="1"/>
  <c r="M144" i="21"/>
  <c r="L144" i="21"/>
  <c r="K144" i="21"/>
  <c r="J144" i="21"/>
  <c r="I144" i="21"/>
  <c r="H144" i="21"/>
  <c r="G144" i="21"/>
  <c r="D144" i="21" s="1"/>
  <c r="N144" i="21" s="1"/>
  <c r="F144" i="21"/>
  <c r="E144" i="21"/>
  <c r="N143" i="21"/>
  <c r="D143" i="21"/>
  <c r="D142" i="21"/>
  <c r="N142" i="21" s="1"/>
  <c r="N141" i="21"/>
  <c r="D141" i="21"/>
  <c r="D140" i="21"/>
  <c r="N140" i="21" s="1"/>
  <c r="M134" i="21"/>
  <c r="L134" i="21"/>
  <c r="K134" i="21"/>
  <c r="J134" i="21"/>
  <c r="I134" i="21"/>
  <c r="H134" i="21"/>
  <c r="G134" i="21"/>
  <c r="F134" i="21"/>
  <c r="D134" i="21" s="1"/>
  <c r="N134" i="21" s="1"/>
  <c r="E134" i="21"/>
  <c r="M133" i="21"/>
  <c r="L133" i="21"/>
  <c r="K133" i="21"/>
  <c r="J133" i="21"/>
  <c r="I133" i="21"/>
  <c r="H133" i="21"/>
  <c r="G133" i="21"/>
  <c r="F133" i="21"/>
  <c r="E133" i="21"/>
  <c r="D133" i="21" s="1"/>
  <c r="N133" i="21" s="1"/>
  <c r="D132" i="21"/>
  <c r="N132" i="21" s="1"/>
  <c r="N131" i="21"/>
  <c r="D131" i="21"/>
  <c r="D130" i="21"/>
  <c r="N130" i="21" s="1"/>
  <c r="N129" i="21"/>
  <c r="D129" i="21"/>
  <c r="M128" i="21"/>
  <c r="L128" i="21"/>
  <c r="K128" i="21"/>
  <c r="J128" i="21"/>
  <c r="I128" i="21"/>
  <c r="H128" i="21"/>
  <c r="G128" i="21"/>
  <c r="F128" i="21"/>
  <c r="E128" i="21"/>
  <c r="D128" i="21"/>
  <c r="N128" i="21" s="1"/>
  <c r="M127" i="21"/>
  <c r="L127" i="21"/>
  <c r="K127" i="21"/>
  <c r="J127" i="21"/>
  <c r="I127" i="21"/>
  <c r="H127" i="21"/>
  <c r="G127" i="21"/>
  <c r="D127" i="21" s="1"/>
  <c r="N127" i="21" s="1"/>
  <c r="F127" i="21"/>
  <c r="E127" i="21"/>
  <c r="N126" i="21"/>
  <c r="D126" i="21"/>
  <c r="D125" i="21"/>
  <c r="N125" i="21" s="1"/>
  <c r="N124" i="21"/>
  <c r="D124" i="21"/>
  <c r="D123" i="21"/>
  <c r="N123" i="21" s="1"/>
  <c r="N122" i="21"/>
  <c r="M122" i="21"/>
  <c r="D122" i="21" s="1"/>
  <c r="M121" i="21"/>
  <c r="D121" i="21" s="1"/>
  <c r="N121" i="21" s="1"/>
  <c r="D120" i="21"/>
  <c r="N120" i="21" s="1"/>
  <c r="N119" i="21"/>
  <c r="D119" i="21"/>
  <c r="D118" i="21"/>
  <c r="N118" i="21" s="1"/>
  <c r="N117" i="21"/>
  <c r="D117" i="21"/>
  <c r="M116" i="21"/>
  <c r="D116" i="21"/>
  <c r="N116" i="21" s="1"/>
  <c r="M115" i="21"/>
  <c r="D115" i="21"/>
  <c r="N115" i="21" s="1"/>
  <c r="N114" i="21"/>
  <c r="D114" i="21"/>
  <c r="D113" i="21"/>
  <c r="N113" i="21" s="1"/>
  <c r="N112" i="21"/>
  <c r="D112" i="21"/>
  <c r="D111" i="21"/>
  <c r="N111" i="21" s="1"/>
  <c r="N110" i="21"/>
  <c r="M110" i="21"/>
  <c r="D110" i="21" s="1"/>
  <c r="M109" i="21"/>
  <c r="D109" i="21" s="1"/>
  <c r="N109" i="21" s="1"/>
  <c r="D108" i="21"/>
  <c r="N108" i="21" s="1"/>
  <c r="N107" i="21"/>
  <c r="D107" i="21"/>
  <c r="D106" i="21"/>
  <c r="N106" i="21" s="1"/>
  <c r="N105" i="21"/>
  <c r="D105" i="21"/>
  <c r="M104" i="21"/>
  <c r="D104" i="21"/>
  <c r="N104" i="21" s="1"/>
  <c r="M103" i="21"/>
  <c r="D103" i="21"/>
  <c r="N103" i="21" s="1"/>
  <c r="N102" i="21"/>
  <c r="D102" i="21"/>
  <c r="D101" i="21"/>
  <c r="N101" i="21" s="1"/>
  <c r="N100" i="21"/>
  <c r="D100" i="21"/>
  <c r="D99" i="21"/>
  <c r="N99" i="21" s="1"/>
  <c r="M98" i="21"/>
  <c r="L98" i="21"/>
  <c r="K98" i="21"/>
  <c r="J98" i="21"/>
  <c r="I98" i="21"/>
  <c r="H98" i="21"/>
  <c r="G98" i="21"/>
  <c r="F98" i="21"/>
  <c r="E98" i="21"/>
  <c r="D98" i="21" s="1"/>
  <c r="N98" i="21" s="1"/>
  <c r="M97" i="21"/>
  <c r="L97" i="21"/>
  <c r="K97" i="21"/>
  <c r="J97" i="21"/>
  <c r="I97" i="21"/>
  <c r="H97" i="21"/>
  <c r="G97" i="21"/>
  <c r="F97" i="21"/>
  <c r="E97" i="21"/>
  <c r="D97" i="21" s="1"/>
  <c r="N97" i="21" s="1"/>
  <c r="D96" i="21"/>
  <c r="N96" i="21" s="1"/>
  <c r="N95" i="21"/>
  <c r="D95" i="21"/>
  <c r="D94" i="21"/>
  <c r="N94" i="21" s="1"/>
  <c r="N93" i="21"/>
  <c r="D93" i="21"/>
  <c r="M87" i="21"/>
  <c r="D87" i="21"/>
  <c r="N87" i="21" s="1"/>
  <c r="M86" i="21"/>
  <c r="D86" i="21"/>
  <c r="N86" i="21" s="1"/>
  <c r="N85" i="21"/>
  <c r="D85" i="21"/>
  <c r="D84" i="21"/>
  <c r="N84" i="21" s="1"/>
  <c r="N83" i="21"/>
  <c r="D83" i="21"/>
  <c r="D82" i="21"/>
  <c r="N82" i="21" s="1"/>
  <c r="M81" i="21"/>
  <c r="L81" i="21"/>
  <c r="K81" i="21"/>
  <c r="J81" i="21"/>
  <c r="I81" i="21"/>
  <c r="H81" i="21"/>
  <c r="G81" i="21"/>
  <c r="F81" i="21"/>
  <c r="E81" i="21"/>
  <c r="D81" i="21" s="1"/>
  <c r="N81" i="21" s="1"/>
  <c r="M80" i="21"/>
  <c r="L80" i="21"/>
  <c r="K80" i="21"/>
  <c r="J80" i="21"/>
  <c r="I80" i="21"/>
  <c r="H80" i="21"/>
  <c r="G80" i="21"/>
  <c r="F80" i="21"/>
  <c r="E80" i="21"/>
  <c r="D80" i="21" s="1"/>
  <c r="N80" i="21" s="1"/>
  <c r="D79" i="21"/>
  <c r="N79" i="21" s="1"/>
  <c r="N78" i="21"/>
  <c r="D78" i="21"/>
  <c r="D77" i="21"/>
  <c r="N77" i="21" s="1"/>
  <c r="N76" i="21"/>
  <c r="D76" i="21"/>
  <c r="M75" i="21"/>
  <c r="D75" i="21"/>
  <c r="N75" i="21" s="1"/>
  <c r="M74" i="21"/>
  <c r="D74" i="21"/>
  <c r="N74" i="21" s="1"/>
  <c r="N73" i="21"/>
  <c r="D73" i="21"/>
  <c r="D72" i="21"/>
  <c r="N72" i="21" s="1"/>
  <c r="N71" i="21"/>
  <c r="D71" i="21"/>
  <c r="D70" i="21"/>
  <c r="N70" i="21" s="1"/>
  <c r="N69" i="21"/>
  <c r="M69" i="21"/>
  <c r="D69" i="21" s="1"/>
  <c r="M68" i="21"/>
  <c r="D68" i="21" s="1"/>
  <c r="N68" i="21" s="1"/>
  <c r="D67" i="21"/>
  <c r="N67" i="21" s="1"/>
  <c r="N66" i="21"/>
  <c r="D66" i="21"/>
  <c r="D65" i="21"/>
  <c r="N65" i="21" s="1"/>
  <c r="N64" i="21"/>
  <c r="D64" i="21"/>
  <c r="M63" i="21"/>
  <c r="D63" i="21"/>
  <c r="N63" i="21" s="1"/>
  <c r="M62" i="21"/>
  <c r="D62" i="21"/>
  <c r="N62" i="21" s="1"/>
  <c r="N61" i="21"/>
  <c r="D61" i="21"/>
  <c r="D60" i="21"/>
  <c r="N60" i="21" s="1"/>
  <c r="N59" i="21"/>
  <c r="D59" i="21"/>
  <c r="D58" i="21"/>
  <c r="N58" i="21" s="1"/>
  <c r="M57" i="21"/>
  <c r="L57" i="21"/>
  <c r="K57" i="21"/>
  <c r="J57" i="21"/>
  <c r="I57" i="21"/>
  <c r="H57" i="21"/>
  <c r="G57" i="21"/>
  <c r="F57" i="21"/>
  <c r="E57" i="21"/>
  <c r="M56" i="21"/>
  <c r="L56" i="21"/>
  <c r="K56" i="21"/>
  <c r="J56" i="21"/>
  <c r="I56" i="21"/>
  <c r="H56" i="21"/>
  <c r="G56" i="21"/>
  <c r="F56" i="21"/>
  <c r="E56" i="21"/>
  <c r="D56" i="21" s="1"/>
  <c r="N56" i="21" s="1"/>
  <c r="D55" i="21"/>
  <c r="N55" i="21" s="1"/>
  <c r="N54" i="21"/>
  <c r="D54" i="21"/>
  <c r="D53" i="21"/>
  <c r="N53" i="21" s="1"/>
  <c r="N52" i="21"/>
  <c r="D52" i="21"/>
  <c r="L51" i="21"/>
  <c r="K51" i="21"/>
  <c r="J51" i="21"/>
  <c r="I51" i="21"/>
  <c r="H51" i="21"/>
  <c r="G51" i="21"/>
  <c r="D51" i="21" s="1"/>
  <c r="N51" i="21" s="1"/>
  <c r="F51" i="21"/>
  <c r="E51" i="21"/>
  <c r="L50" i="21"/>
  <c r="K50" i="21"/>
  <c r="J50" i="21"/>
  <c r="I50" i="21"/>
  <c r="H50" i="21"/>
  <c r="G50" i="21"/>
  <c r="F50" i="21"/>
  <c r="E50" i="21"/>
  <c r="D50" i="21" s="1"/>
  <c r="N50" i="21" s="1"/>
  <c r="D49" i="21"/>
  <c r="N49" i="21" s="1"/>
  <c r="N48" i="21"/>
  <c r="D48" i="21"/>
  <c r="D47" i="21"/>
  <c r="N47" i="21" s="1"/>
  <c r="N46" i="21"/>
  <c r="D46" i="21"/>
  <c r="M40" i="21"/>
  <c r="L40" i="21"/>
  <c r="K40" i="21"/>
  <c r="J40" i="21"/>
  <c r="I40" i="21"/>
  <c r="H40" i="21"/>
  <c r="G40" i="21"/>
  <c r="F40" i="21"/>
  <c r="E40" i="21"/>
  <c r="D40" i="21"/>
  <c r="N40" i="21" s="1"/>
  <c r="M39" i="21"/>
  <c r="L39" i="21"/>
  <c r="K39" i="21"/>
  <c r="J39" i="21"/>
  <c r="I39" i="21"/>
  <c r="H39" i="21"/>
  <c r="G39" i="21"/>
  <c r="F39" i="21"/>
  <c r="D38" i="21"/>
  <c r="N38" i="21" s="1"/>
  <c r="N37" i="21"/>
  <c r="D37" i="21"/>
  <c r="D36" i="21"/>
  <c r="N36" i="21" s="1"/>
  <c r="N35" i="21"/>
  <c r="D35" i="21"/>
  <c r="M34" i="21"/>
  <c r="D34" i="21" s="1"/>
  <c r="N34" i="21" s="1"/>
  <c r="M33" i="21"/>
  <c r="D33" i="21"/>
  <c r="N33" i="21" s="1"/>
  <c r="N32" i="21"/>
  <c r="D32" i="21"/>
  <c r="D31" i="21"/>
  <c r="N31" i="21" s="1"/>
  <c r="N30" i="21"/>
  <c r="D30" i="21"/>
  <c r="D29" i="21"/>
  <c r="N29" i="21" s="1"/>
  <c r="M28" i="21"/>
  <c r="D28" i="21"/>
  <c r="N28" i="21" s="1"/>
  <c r="M27" i="21"/>
  <c r="D27" i="21" s="1"/>
  <c r="N27" i="21" s="1"/>
  <c r="D26" i="21"/>
  <c r="N26" i="21" s="1"/>
  <c r="N25" i="21"/>
  <c r="D25" i="21"/>
  <c r="D24" i="21"/>
  <c r="N24" i="21" s="1"/>
  <c r="N23" i="21"/>
  <c r="D23" i="21"/>
  <c r="M22" i="21"/>
  <c r="D22" i="21" s="1"/>
  <c r="N22" i="21" s="1"/>
  <c r="M21" i="21"/>
  <c r="D21" i="21"/>
  <c r="N21" i="21" s="1"/>
  <c r="N20" i="21"/>
  <c r="D20" i="21"/>
  <c r="D19" i="21"/>
  <c r="N19" i="21" s="1"/>
  <c r="N18" i="21"/>
  <c r="D18" i="21"/>
  <c r="D17" i="21"/>
  <c r="N17" i="21" s="1"/>
  <c r="M16" i="21"/>
  <c r="L16" i="21"/>
  <c r="K16" i="21"/>
  <c r="J16" i="21"/>
  <c r="I16" i="21"/>
  <c r="H16" i="21"/>
  <c r="G16" i="21"/>
  <c r="D16" i="21" s="1"/>
  <c r="N16" i="21" s="1"/>
  <c r="F16" i="21"/>
  <c r="E16" i="21"/>
  <c r="M15" i="21"/>
  <c r="L15" i="21"/>
  <c r="K15" i="21"/>
  <c r="J15" i="21"/>
  <c r="I15" i="21"/>
  <c r="H15" i="21"/>
  <c r="G15" i="21"/>
  <c r="F15" i="21"/>
  <c r="E15" i="21"/>
  <c r="D14" i="21"/>
  <c r="N14" i="21" s="1"/>
  <c r="N13" i="21"/>
  <c r="D13" i="21"/>
  <c r="D12" i="21"/>
  <c r="N12" i="21" s="1"/>
  <c r="N11" i="21"/>
  <c r="D11" i="21"/>
  <c r="M10" i="21"/>
  <c r="L10" i="21"/>
  <c r="K10" i="21"/>
  <c r="J10" i="21"/>
  <c r="I10" i="21"/>
  <c r="H10" i="21"/>
  <c r="G10" i="21"/>
  <c r="F10" i="21"/>
  <c r="E10" i="21"/>
  <c r="D10" i="21" s="1"/>
  <c r="N10" i="21" s="1"/>
  <c r="M9" i="21"/>
  <c r="L9" i="21"/>
  <c r="K9" i="21"/>
  <c r="J9" i="21"/>
  <c r="I9" i="21"/>
  <c r="H9" i="21"/>
  <c r="G9" i="21"/>
  <c r="F9" i="21"/>
  <c r="E9" i="21"/>
  <c r="D9" i="21"/>
  <c r="N9" i="21" s="1"/>
  <c r="N8" i="21"/>
  <c r="D8" i="21"/>
  <c r="D7" i="21"/>
  <c r="N7" i="21" s="1"/>
  <c r="N6" i="21"/>
  <c r="D6" i="21"/>
  <c r="D5" i="21"/>
  <c r="N5" i="21" s="1"/>
  <c r="AB80" i="3"/>
  <c r="AA80" i="3"/>
  <c r="Z80" i="3"/>
  <c r="AB79" i="3"/>
  <c r="AA79" i="3"/>
  <c r="Z79" i="3"/>
  <c r="AB78" i="3"/>
  <c r="AA78" i="3"/>
  <c r="Z78" i="3"/>
  <c r="Y32" i="13" l="1"/>
  <c r="Z32" i="13"/>
  <c r="Z36" i="13"/>
  <c r="Y34" i="13"/>
  <c r="Y36" i="13"/>
  <c r="Y42" i="13"/>
  <c r="Y38" i="13"/>
  <c r="Z34" i="13"/>
  <c r="G150" i="21"/>
  <c r="K150" i="21"/>
  <c r="E150" i="21"/>
  <c r="D150" i="21" s="1"/>
  <c r="N150" i="21" s="1"/>
  <c r="D151" i="23"/>
  <c r="N151" i="23" s="1"/>
  <c r="D151" i="21"/>
  <c r="N151" i="21" s="1"/>
  <c r="D15" i="21"/>
  <c r="N15" i="21" s="1"/>
  <c r="D57" i="22"/>
  <c r="N57" i="22" s="1"/>
  <c r="D39" i="21"/>
  <c r="N39" i="21" s="1"/>
  <c r="D57" i="21"/>
  <c r="N57" i="21" s="1"/>
  <c r="D16" i="22"/>
  <c r="N16" i="22" s="1"/>
  <c r="D81" i="22"/>
  <c r="N81" i="22" s="1"/>
  <c r="D150" i="22"/>
  <c r="N150" i="22" s="1"/>
  <c r="G150" i="24"/>
  <c r="K150" i="24"/>
  <c r="D150" i="24"/>
  <c r="N150" i="24" s="1"/>
  <c r="H150" i="26"/>
  <c r="D150" i="26" s="1"/>
  <c r="N150" i="26" s="1"/>
  <c r="L150" i="26"/>
  <c r="D150" i="23"/>
  <c r="N150" i="23" s="1"/>
  <c r="D147" i="21"/>
  <c r="N147" i="21" s="1"/>
  <c r="D127" i="24"/>
  <c r="N127" i="24" s="1"/>
  <c r="D148" i="24"/>
  <c r="N148" i="24" s="1"/>
  <c r="D151" i="24"/>
  <c r="N151" i="24" s="1"/>
  <c r="D50" i="22"/>
  <c r="N50" i="22" s="1"/>
  <c r="D134" i="22"/>
  <c r="N134" i="22" s="1"/>
  <c r="D147" i="22"/>
  <c r="N147" i="22" s="1"/>
  <c r="E151" i="22"/>
  <c r="D151" i="22" s="1"/>
  <c r="N151" i="22" s="1"/>
  <c r="D10" i="23"/>
  <c r="N10" i="23" s="1"/>
  <c r="D16" i="23"/>
  <c r="N16" i="23" s="1"/>
  <c r="D40" i="23"/>
  <c r="N40" i="23" s="1"/>
  <c r="D57" i="23"/>
  <c r="N57" i="23" s="1"/>
  <c r="D81" i="23"/>
  <c r="N81" i="23" s="1"/>
  <c r="D98" i="23"/>
  <c r="N98" i="23" s="1"/>
  <c r="D134" i="23"/>
  <c r="N134" i="23" s="1"/>
  <c r="D147" i="23"/>
  <c r="N147" i="23" s="1"/>
  <c r="D9" i="25"/>
  <c r="N9" i="25" s="1"/>
  <c r="D134" i="25"/>
  <c r="N134" i="25" s="1"/>
  <c r="H151" i="25"/>
  <c r="D151" i="25" s="1"/>
  <c r="N151" i="25" s="1"/>
  <c r="L151" i="25"/>
  <c r="D133" i="26"/>
  <c r="N133" i="26" s="1"/>
  <c r="D147" i="24"/>
  <c r="N147" i="24" s="1"/>
  <c r="D133" i="25"/>
  <c r="N133" i="25" s="1"/>
  <c r="G150" i="25"/>
  <c r="D150" i="25" s="1"/>
  <c r="N150" i="25" s="1"/>
  <c r="G151" i="26"/>
  <c r="H150" i="25"/>
  <c r="L150" i="25"/>
  <c r="D97" i="26"/>
  <c r="N97" i="26" s="1"/>
  <c r="D134" i="26"/>
  <c r="N134" i="26" s="1"/>
  <c r="E151" i="26"/>
  <c r="I151" i="26"/>
  <c r="M151" i="26"/>
  <c r="D147" i="25"/>
  <c r="N147" i="25" s="1"/>
  <c r="D146" i="26"/>
  <c r="N146" i="26" s="1"/>
  <c r="C22" i="13"/>
  <c r="E22" i="13" s="1"/>
  <c r="B22" i="13"/>
  <c r="D22" i="13" s="1"/>
  <c r="N22" i="13" s="1"/>
  <c r="R22" i="13" s="1"/>
  <c r="B44" i="13" s="1"/>
  <c r="R44" i="13" s="1"/>
  <c r="Q20" i="13"/>
  <c r="P20" i="13"/>
  <c r="M20" i="13"/>
  <c r="L20" i="13"/>
  <c r="K20" i="13"/>
  <c r="J20" i="13"/>
  <c r="I20" i="13"/>
  <c r="H20" i="13"/>
  <c r="E20" i="13"/>
  <c r="D20" i="13"/>
  <c r="N20" i="13" s="1"/>
  <c r="R20" i="13" s="1"/>
  <c r="B42" i="13" s="1"/>
  <c r="C20" i="13"/>
  <c r="B20" i="13"/>
  <c r="Q18" i="13"/>
  <c r="P18" i="13"/>
  <c r="M18" i="13"/>
  <c r="L18" i="13"/>
  <c r="K18" i="13"/>
  <c r="J18" i="13"/>
  <c r="I18" i="13"/>
  <c r="H18" i="13"/>
  <c r="E18" i="13"/>
  <c r="D18" i="13"/>
  <c r="C18" i="13"/>
  <c r="B18" i="13"/>
  <c r="U8" i="13"/>
  <c r="U20" i="13"/>
  <c r="U18" i="13"/>
  <c r="U16" i="13"/>
  <c r="U14" i="13"/>
  <c r="U12" i="13"/>
  <c r="U10" i="13"/>
  <c r="Q16" i="13"/>
  <c r="P16" i="13"/>
  <c r="M16" i="13"/>
  <c r="L16" i="13"/>
  <c r="K16" i="13"/>
  <c r="J16" i="13"/>
  <c r="I16" i="13"/>
  <c r="H16" i="13"/>
  <c r="E16" i="13"/>
  <c r="D16" i="13"/>
  <c r="C16" i="13"/>
  <c r="B16" i="13"/>
  <c r="Q14" i="13"/>
  <c r="P14" i="13"/>
  <c r="M14" i="13"/>
  <c r="L14" i="13"/>
  <c r="K14" i="13"/>
  <c r="J14" i="13"/>
  <c r="I14" i="13"/>
  <c r="O14" i="13" s="1"/>
  <c r="H14" i="13"/>
  <c r="E14" i="13"/>
  <c r="D14" i="13"/>
  <c r="C14" i="13"/>
  <c r="G14" i="13" s="1"/>
  <c r="B14" i="13"/>
  <c r="Q12" i="13"/>
  <c r="P12" i="13"/>
  <c r="M12" i="13"/>
  <c r="L12" i="13"/>
  <c r="K12" i="13"/>
  <c r="J12" i="13"/>
  <c r="I12" i="13"/>
  <c r="O12" i="13" s="1"/>
  <c r="T12" i="13" s="1"/>
  <c r="H12" i="13"/>
  <c r="E12" i="13"/>
  <c r="D12" i="13"/>
  <c r="C12" i="13"/>
  <c r="G12" i="13" s="1"/>
  <c r="B12" i="13"/>
  <c r="Q10" i="13"/>
  <c r="P10" i="13"/>
  <c r="M10" i="13"/>
  <c r="L10" i="13"/>
  <c r="K10" i="13"/>
  <c r="J10" i="13"/>
  <c r="I10" i="13"/>
  <c r="H10" i="13"/>
  <c r="H8" i="13" s="1"/>
  <c r="K41" i="20"/>
  <c r="G41" i="20"/>
  <c r="I40" i="20"/>
  <c r="M38" i="20"/>
  <c r="E37" i="20"/>
  <c r="D37" i="20"/>
  <c r="E36" i="20"/>
  <c r="D36" i="20"/>
  <c r="L11" i="20"/>
  <c r="L41" i="20" s="1"/>
  <c r="K11" i="20"/>
  <c r="J11" i="20"/>
  <c r="J41" i="20" s="1"/>
  <c r="I11" i="20"/>
  <c r="I41" i="20" s="1"/>
  <c r="H11" i="20"/>
  <c r="H41" i="20" s="1"/>
  <c r="G11" i="20"/>
  <c r="F11" i="20"/>
  <c r="F41" i="20" s="1"/>
  <c r="E11" i="20"/>
  <c r="E41" i="20" s="1"/>
  <c r="D11" i="20"/>
  <c r="L10" i="20"/>
  <c r="L40" i="20" s="1"/>
  <c r="K10" i="20"/>
  <c r="K40" i="20" s="1"/>
  <c r="I10" i="20"/>
  <c r="H10" i="20"/>
  <c r="G10" i="20"/>
  <c r="G40" i="20" s="1"/>
  <c r="E10" i="20"/>
  <c r="J10" i="20" s="1"/>
  <c r="J40" i="20" s="1"/>
  <c r="D10" i="20"/>
  <c r="D40" i="20" s="1"/>
  <c r="J9" i="20"/>
  <c r="M9" i="20" s="1"/>
  <c r="M39" i="20" s="1"/>
  <c r="F9" i="20"/>
  <c r="F39" i="20" s="1"/>
  <c r="M8" i="20"/>
  <c r="J8" i="20"/>
  <c r="J38" i="20" s="1"/>
  <c r="F8" i="20"/>
  <c r="F38" i="20" s="1"/>
  <c r="J7" i="20"/>
  <c r="F7" i="20"/>
  <c r="F37" i="20" s="1"/>
  <c r="J6" i="20"/>
  <c r="J36" i="20" s="1"/>
  <c r="F6" i="20"/>
  <c r="F36" i="20" s="1"/>
  <c r="F1" i="20"/>
  <c r="L174" i="19"/>
  <c r="K174" i="19"/>
  <c r="I174" i="19"/>
  <c r="H174" i="19"/>
  <c r="G174" i="19"/>
  <c r="E174" i="19"/>
  <c r="S174" i="19" s="1"/>
  <c r="W174" i="19" s="1"/>
  <c r="D174" i="19"/>
  <c r="L173" i="19"/>
  <c r="K173" i="19"/>
  <c r="I173" i="19"/>
  <c r="H173" i="19"/>
  <c r="G173" i="19"/>
  <c r="E173" i="19"/>
  <c r="S173" i="19" s="1"/>
  <c r="W173" i="19" s="1"/>
  <c r="D173" i="19"/>
  <c r="L172" i="19"/>
  <c r="L176" i="19" s="1"/>
  <c r="K172" i="19"/>
  <c r="K176" i="19" s="1"/>
  <c r="I172" i="19"/>
  <c r="I176" i="19" s="1"/>
  <c r="H172" i="19"/>
  <c r="H176" i="19" s="1"/>
  <c r="G172" i="19"/>
  <c r="G176" i="19" s="1"/>
  <c r="E172" i="19"/>
  <c r="S172" i="19" s="1"/>
  <c r="W172" i="19" s="1"/>
  <c r="D172" i="19"/>
  <c r="D176" i="19" s="1"/>
  <c r="L171" i="19"/>
  <c r="L175" i="19" s="1"/>
  <c r="K171" i="19"/>
  <c r="K175" i="19" s="1"/>
  <c r="I171" i="19"/>
  <c r="I175" i="19" s="1"/>
  <c r="H171" i="19"/>
  <c r="H175" i="19" s="1"/>
  <c r="G171" i="19"/>
  <c r="G175" i="19" s="1"/>
  <c r="E171" i="19"/>
  <c r="S171" i="19" s="1"/>
  <c r="W171" i="19" s="1"/>
  <c r="D171" i="19"/>
  <c r="D175" i="19" s="1"/>
  <c r="E169" i="19"/>
  <c r="E168" i="19"/>
  <c r="S168" i="19" s="1"/>
  <c r="W168" i="19" s="1"/>
  <c r="D168" i="19"/>
  <c r="E167" i="19"/>
  <c r="S167" i="19" s="1"/>
  <c r="W167" i="19" s="1"/>
  <c r="D167" i="19"/>
  <c r="E166" i="19"/>
  <c r="S166" i="19" s="1"/>
  <c r="W166" i="19" s="1"/>
  <c r="D166" i="19"/>
  <c r="D170" i="19" s="1"/>
  <c r="E165" i="19"/>
  <c r="S165" i="19" s="1"/>
  <c r="W165" i="19" s="1"/>
  <c r="D165" i="19"/>
  <c r="D169" i="19" s="1"/>
  <c r="L164" i="19"/>
  <c r="K164" i="19"/>
  <c r="I164" i="19"/>
  <c r="H164" i="19"/>
  <c r="G164" i="19"/>
  <c r="E164" i="19"/>
  <c r="D164" i="19"/>
  <c r="F164" i="19" s="1"/>
  <c r="L163" i="19"/>
  <c r="K163" i="19"/>
  <c r="I163" i="19"/>
  <c r="H163" i="19"/>
  <c r="G163" i="19"/>
  <c r="E163" i="19"/>
  <c r="D163" i="19"/>
  <c r="F163" i="19" s="1"/>
  <c r="W162" i="19"/>
  <c r="S162" i="19"/>
  <c r="M162" i="19"/>
  <c r="J162" i="19"/>
  <c r="F162" i="19"/>
  <c r="S161" i="19"/>
  <c r="W161" i="19" s="1"/>
  <c r="M161" i="19"/>
  <c r="J161" i="19"/>
  <c r="F161" i="19"/>
  <c r="W160" i="19"/>
  <c r="S160" i="19"/>
  <c r="M160" i="19"/>
  <c r="J160" i="19"/>
  <c r="F160" i="19"/>
  <c r="W159" i="19"/>
  <c r="S159" i="19"/>
  <c r="J159" i="19"/>
  <c r="M159" i="19" s="1"/>
  <c r="F159" i="19"/>
  <c r="E158" i="19"/>
  <c r="S158" i="19" s="1"/>
  <c r="W158" i="19" s="1"/>
  <c r="D158" i="19"/>
  <c r="E157" i="19"/>
  <c r="S157" i="19" s="1"/>
  <c r="W157" i="19" s="1"/>
  <c r="D157" i="19"/>
  <c r="W156" i="19"/>
  <c r="S156" i="19"/>
  <c r="W155" i="19"/>
  <c r="S155" i="19"/>
  <c r="W154" i="19"/>
  <c r="S154" i="19"/>
  <c r="W153" i="19"/>
  <c r="S153" i="19"/>
  <c r="L152" i="19"/>
  <c r="K152" i="19"/>
  <c r="I152" i="19"/>
  <c r="H152" i="19"/>
  <c r="G152" i="19"/>
  <c r="E152" i="19"/>
  <c r="D152" i="19"/>
  <c r="L151" i="19"/>
  <c r="K151" i="19"/>
  <c r="I151" i="19"/>
  <c r="H151" i="19"/>
  <c r="G151" i="19"/>
  <c r="E151" i="19"/>
  <c r="D151" i="19"/>
  <c r="W150" i="19"/>
  <c r="S150" i="19"/>
  <c r="M150" i="19"/>
  <c r="J150" i="19"/>
  <c r="F150" i="19"/>
  <c r="S149" i="19"/>
  <c r="W149" i="19" s="1"/>
  <c r="M149" i="19"/>
  <c r="J149" i="19"/>
  <c r="F149" i="19"/>
  <c r="W148" i="19"/>
  <c r="S148" i="19"/>
  <c r="M148" i="19"/>
  <c r="J148" i="19"/>
  <c r="F148" i="19"/>
  <c r="W147" i="19"/>
  <c r="S147" i="19"/>
  <c r="J147" i="19"/>
  <c r="M147" i="19" s="1"/>
  <c r="F147" i="19"/>
  <c r="L146" i="19"/>
  <c r="K146" i="19"/>
  <c r="I146" i="19"/>
  <c r="H146" i="19"/>
  <c r="G146" i="19"/>
  <c r="E146" i="19"/>
  <c r="D146" i="19"/>
  <c r="F146" i="19" s="1"/>
  <c r="L145" i="19"/>
  <c r="K145" i="19"/>
  <c r="I145" i="19"/>
  <c r="H145" i="19"/>
  <c r="G145" i="19"/>
  <c r="E145" i="19"/>
  <c r="D145" i="19"/>
  <c r="F145" i="19" s="1"/>
  <c r="W144" i="19"/>
  <c r="S144" i="19"/>
  <c r="M144" i="19"/>
  <c r="J144" i="19"/>
  <c r="F144" i="19"/>
  <c r="S143" i="19"/>
  <c r="W143" i="19" s="1"/>
  <c r="M143" i="19"/>
  <c r="J143" i="19"/>
  <c r="F143" i="19"/>
  <c r="W142" i="19"/>
  <c r="S142" i="19"/>
  <c r="M142" i="19"/>
  <c r="J142" i="19"/>
  <c r="F142" i="19"/>
  <c r="W141" i="19"/>
  <c r="S141" i="19"/>
  <c r="J141" i="19"/>
  <c r="M141" i="19" s="1"/>
  <c r="F141" i="19"/>
  <c r="L140" i="19"/>
  <c r="K140" i="19"/>
  <c r="I140" i="19"/>
  <c r="H140" i="19"/>
  <c r="G140" i="19"/>
  <c r="E140" i="19"/>
  <c r="D140" i="19"/>
  <c r="L139" i="19"/>
  <c r="K139" i="19"/>
  <c r="I139" i="19"/>
  <c r="H139" i="19"/>
  <c r="G139" i="19"/>
  <c r="E139" i="19"/>
  <c r="D139" i="19"/>
  <c r="W138" i="19"/>
  <c r="S138" i="19"/>
  <c r="M138" i="19"/>
  <c r="J138" i="19"/>
  <c r="F138" i="19"/>
  <c r="S137" i="19"/>
  <c r="W137" i="19" s="1"/>
  <c r="M137" i="19"/>
  <c r="J137" i="19"/>
  <c r="F137" i="19"/>
  <c r="W136" i="19"/>
  <c r="S136" i="19"/>
  <c r="M136" i="19"/>
  <c r="J136" i="19"/>
  <c r="F136" i="19"/>
  <c r="W135" i="19"/>
  <c r="S135" i="19"/>
  <c r="J135" i="19"/>
  <c r="M135" i="19" s="1"/>
  <c r="F135" i="19"/>
  <c r="M134" i="19"/>
  <c r="E134" i="19"/>
  <c r="S134" i="19" s="1"/>
  <c r="W134" i="19" s="1"/>
  <c r="D134" i="19"/>
  <c r="S133" i="19"/>
  <c r="W133" i="19" s="1"/>
  <c r="M133" i="19"/>
  <c r="E133" i="19"/>
  <c r="D133" i="19"/>
  <c r="W132" i="19"/>
  <c r="S132" i="19"/>
  <c r="M132" i="19"/>
  <c r="S131" i="19"/>
  <c r="W131" i="19" s="1"/>
  <c r="M131" i="19"/>
  <c r="W130" i="19"/>
  <c r="S130" i="19"/>
  <c r="M130" i="19"/>
  <c r="W129" i="19"/>
  <c r="S129" i="19"/>
  <c r="M129" i="19"/>
  <c r="W128" i="19"/>
  <c r="S128" i="19"/>
  <c r="S127" i="19"/>
  <c r="W127" i="19" s="1"/>
  <c r="W126" i="19"/>
  <c r="S126" i="19"/>
  <c r="S125" i="19"/>
  <c r="W125" i="19" s="1"/>
  <c r="W124" i="19"/>
  <c r="S124" i="19"/>
  <c r="L123" i="19"/>
  <c r="K123" i="19"/>
  <c r="J123" i="19"/>
  <c r="M123" i="19" s="1"/>
  <c r="I123" i="19"/>
  <c r="H123" i="19"/>
  <c r="G123" i="19"/>
  <c r="F123" i="19"/>
  <c r="E123" i="19"/>
  <c r="S123" i="19" s="1"/>
  <c r="W123" i="19" s="1"/>
  <c r="D123" i="19"/>
  <c r="S122" i="19"/>
  <c r="W122" i="19" s="1"/>
  <c r="L122" i="19"/>
  <c r="K122" i="19"/>
  <c r="J122" i="19"/>
  <c r="M122" i="19" s="1"/>
  <c r="I122" i="19"/>
  <c r="H122" i="19"/>
  <c r="G122" i="19"/>
  <c r="F122" i="19"/>
  <c r="E122" i="19"/>
  <c r="D122" i="19"/>
  <c r="S121" i="19"/>
  <c r="W121" i="19" s="1"/>
  <c r="M121" i="19"/>
  <c r="J121" i="19"/>
  <c r="F121" i="19"/>
  <c r="W120" i="19"/>
  <c r="S120" i="19"/>
  <c r="J120" i="19"/>
  <c r="M120" i="19" s="1"/>
  <c r="F120" i="19"/>
  <c r="W119" i="19"/>
  <c r="S119" i="19"/>
  <c r="J119" i="19"/>
  <c r="M119" i="19" s="1"/>
  <c r="F119" i="19"/>
  <c r="S118" i="19"/>
  <c r="W118" i="19" s="1"/>
  <c r="M118" i="19"/>
  <c r="J118" i="19"/>
  <c r="F118" i="19"/>
  <c r="S117" i="19"/>
  <c r="W117" i="19" s="1"/>
  <c r="L117" i="19"/>
  <c r="K117" i="19"/>
  <c r="J117" i="19"/>
  <c r="M117" i="19" s="1"/>
  <c r="I117" i="19"/>
  <c r="H117" i="19"/>
  <c r="G117" i="19"/>
  <c r="F117" i="19"/>
  <c r="E117" i="19"/>
  <c r="D117" i="19"/>
  <c r="L116" i="19"/>
  <c r="K116" i="19"/>
  <c r="I116" i="19"/>
  <c r="H116" i="19"/>
  <c r="G116" i="19"/>
  <c r="E116" i="19"/>
  <c r="D116" i="19"/>
  <c r="S115" i="19"/>
  <c r="W115" i="19" s="1"/>
  <c r="M115" i="19"/>
  <c r="J115" i="19"/>
  <c r="F115" i="19"/>
  <c r="W114" i="19"/>
  <c r="S114" i="19"/>
  <c r="J114" i="19"/>
  <c r="M114" i="19" s="1"/>
  <c r="F114" i="19"/>
  <c r="W113" i="19"/>
  <c r="S113" i="19"/>
  <c r="J113" i="19"/>
  <c r="M113" i="19" s="1"/>
  <c r="F113" i="19"/>
  <c r="S112" i="19"/>
  <c r="W112" i="19" s="1"/>
  <c r="J112" i="19"/>
  <c r="M112" i="19" s="1"/>
  <c r="F112" i="19"/>
  <c r="S111" i="19"/>
  <c r="W111" i="19" s="1"/>
  <c r="E111" i="19"/>
  <c r="D111" i="19"/>
  <c r="S110" i="19"/>
  <c r="W110" i="19" s="1"/>
  <c r="E110" i="19"/>
  <c r="D110" i="19"/>
  <c r="S109" i="19"/>
  <c r="W109" i="19" s="1"/>
  <c r="W108" i="19"/>
  <c r="S108" i="19"/>
  <c r="S107" i="19"/>
  <c r="W107" i="19" s="1"/>
  <c r="W106" i="19"/>
  <c r="S106" i="19"/>
  <c r="S105" i="19"/>
  <c r="W105" i="19" s="1"/>
  <c r="L105" i="19"/>
  <c r="K105" i="19"/>
  <c r="J105" i="19"/>
  <c r="M105" i="19" s="1"/>
  <c r="I105" i="19"/>
  <c r="H105" i="19"/>
  <c r="G105" i="19"/>
  <c r="F105" i="19"/>
  <c r="E105" i="19"/>
  <c r="D105" i="19"/>
  <c r="S104" i="19"/>
  <c r="W104" i="19" s="1"/>
  <c r="L104" i="19"/>
  <c r="K104" i="19"/>
  <c r="I104" i="19"/>
  <c r="H104" i="19"/>
  <c r="G104" i="19"/>
  <c r="J104" i="19" s="1"/>
  <c r="F104" i="19"/>
  <c r="E104" i="19"/>
  <c r="D104" i="19"/>
  <c r="W103" i="19"/>
  <c r="S103" i="19"/>
  <c r="M103" i="19"/>
  <c r="J103" i="19"/>
  <c r="F103" i="19"/>
  <c r="W102" i="19"/>
  <c r="S102" i="19"/>
  <c r="J102" i="19"/>
  <c r="M102" i="19" s="1"/>
  <c r="F102" i="19"/>
  <c r="W101" i="19"/>
  <c r="S101" i="19"/>
  <c r="J101" i="19"/>
  <c r="M101" i="19" s="1"/>
  <c r="F101" i="19"/>
  <c r="S100" i="19"/>
  <c r="W100" i="19" s="1"/>
  <c r="J100" i="19"/>
  <c r="M100" i="19" s="1"/>
  <c r="F100" i="19"/>
  <c r="L99" i="19"/>
  <c r="K99" i="19"/>
  <c r="I99" i="19"/>
  <c r="H99" i="19"/>
  <c r="G99" i="19"/>
  <c r="E99" i="19"/>
  <c r="D99" i="19"/>
  <c r="L98" i="19"/>
  <c r="K98" i="19"/>
  <c r="I98" i="19"/>
  <c r="H98" i="19"/>
  <c r="G98" i="19"/>
  <c r="E98" i="19"/>
  <c r="D98" i="19"/>
  <c r="W97" i="19"/>
  <c r="S97" i="19"/>
  <c r="M97" i="19"/>
  <c r="J97" i="19"/>
  <c r="F97" i="19"/>
  <c r="S96" i="19"/>
  <c r="W96" i="19" s="1"/>
  <c r="J96" i="19"/>
  <c r="M96" i="19" s="1"/>
  <c r="F96" i="19"/>
  <c r="W95" i="19"/>
  <c r="S95" i="19"/>
  <c r="M95" i="19"/>
  <c r="J95" i="19"/>
  <c r="F95" i="19"/>
  <c r="S94" i="19"/>
  <c r="W94" i="19" s="1"/>
  <c r="M94" i="19"/>
  <c r="J94" i="19"/>
  <c r="F94" i="19"/>
  <c r="W93" i="19"/>
  <c r="L93" i="19"/>
  <c r="K93" i="19"/>
  <c r="I93" i="19"/>
  <c r="H93" i="19"/>
  <c r="G93" i="19"/>
  <c r="F93" i="19"/>
  <c r="E93" i="19"/>
  <c r="S93" i="19" s="1"/>
  <c r="D93" i="19"/>
  <c r="L92" i="19"/>
  <c r="K92" i="19"/>
  <c r="I92" i="19"/>
  <c r="H92" i="19"/>
  <c r="G92" i="19"/>
  <c r="F92" i="19"/>
  <c r="E92" i="19"/>
  <c r="S92" i="19" s="1"/>
  <c r="W92" i="19" s="1"/>
  <c r="D92" i="19"/>
  <c r="W91" i="19"/>
  <c r="S91" i="19"/>
  <c r="M91" i="19"/>
  <c r="J91" i="19"/>
  <c r="F91" i="19"/>
  <c r="S90" i="19"/>
  <c r="W90" i="19" s="1"/>
  <c r="J90" i="19"/>
  <c r="M90" i="19" s="1"/>
  <c r="F90" i="19"/>
  <c r="W89" i="19"/>
  <c r="S89" i="19"/>
  <c r="J89" i="19"/>
  <c r="M89" i="19" s="1"/>
  <c r="F89" i="19"/>
  <c r="S88" i="19"/>
  <c r="W88" i="19" s="1"/>
  <c r="J88" i="19"/>
  <c r="M88" i="19" s="1"/>
  <c r="F88" i="19"/>
  <c r="W87" i="19"/>
  <c r="S87" i="19"/>
  <c r="W86" i="19"/>
  <c r="S86" i="19"/>
  <c r="W85" i="19"/>
  <c r="S85" i="19"/>
  <c r="W84" i="19"/>
  <c r="S84" i="19"/>
  <c r="W83" i="19"/>
  <c r="S83" i="19"/>
  <c r="L82" i="19"/>
  <c r="K82" i="19"/>
  <c r="I82" i="19"/>
  <c r="H82" i="19"/>
  <c r="J82" i="19" s="1"/>
  <c r="G82" i="19"/>
  <c r="E82" i="19"/>
  <c r="D82" i="19"/>
  <c r="L81" i="19"/>
  <c r="K81" i="19"/>
  <c r="I81" i="19"/>
  <c r="H81" i="19"/>
  <c r="J81" i="19" s="1"/>
  <c r="G81" i="19"/>
  <c r="E81" i="19"/>
  <c r="D81" i="19"/>
  <c r="S80" i="19"/>
  <c r="W80" i="19" s="1"/>
  <c r="J80" i="19"/>
  <c r="M80" i="19" s="1"/>
  <c r="F80" i="19"/>
  <c r="W79" i="19"/>
  <c r="S79" i="19"/>
  <c r="M79" i="19"/>
  <c r="J79" i="19"/>
  <c r="F79" i="19"/>
  <c r="S78" i="19"/>
  <c r="W78" i="19" s="1"/>
  <c r="J78" i="19"/>
  <c r="M78" i="19" s="1"/>
  <c r="F78" i="19"/>
  <c r="W77" i="19"/>
  <c r="S77" i="19"/>
  <c r="M77" i="19"/>
  <c r="J77" i="19"/>
  <c r="F77" i="19"/>
  <c r="L76" i="19"/>
  <c r="K76" i="19"/>
  <c r="I76" i="19"/>
  <c r="H76" i="19"/>
  <c r="J76" i="19" s="1"/>
  <c r="G76" i="19"/>
  <c r="E76" i="19"/>
  <c r="D76" i="19"/>
  <c r="L75" i="19"/>
  <c r="K75" i="19"/>
  <c r="I75" i="19"/>
  <c r="H75" i="19"/>
  <c r="J75" i="19" s="1"/>
  <c r="G75" i="19"/>
  <c r="E75" i="19"/>
  <c r="D75" i="19"/>
  <c r="S74" i="19"/>
  <c r="W74" i="19" s="1"/>
  <c r="J74" i="19"/>
  <c r="M74" i="19" s="1"/>
  <c r="F74" i="19"/>
  <c r="W73" i="19"/>
  <c r="S73" i="19"/>
  <c r="M73" i="19"/>
  <c r="J73" i="19"/>
  <c r="F73" i="19"/>
  <c r="S72" i="19"/>
  <c r="W72" i="19" s="1"/>
  <c r="J72" i="19"/>
  <c r="M72" i="19" s="1"/>
  <c r="F72" i="19"/>
  <c r="W71" i="19"/>
  <c r="S71" i="19"/>
  <c r="M71" i="19"/>
  <c r="J71" i="19"/>
  <c r="F71" i="19"/>
  <c r="L70" i="19"/>
  <c r="K70" i="19"/>
  <c r="I70" i="19"/>
  <c r="H70" i="19"/>
  <c r="J70" i="19" s="1"/>
  <c r="G70" i="19"/>
  <c r="E70" i="19"/>
  <c r="D70" i="19"/>
  <c r="L69" i="19"/>
  <c r="K69" i="19"/>
  <c r="I69" i="19"/>
  <c r="H69" i="19"/>
  <c r="J69" i="19" s="1"/>
  <c r="G69" i="19"/>
  <c r="E69" i="19"/>
  <c r="D69" i="19"/>
  <c r="S68" i="19"/>
  <c r="W68" i="19" s="1"/>
  <c r="J68" i="19"/>
  <c r="M68" i="19" s="1"/>
  <c r="F68" i="19"/>
  <c r="W67" i="19"/>
  <c r="S67" i="19"/>
  <c r="M67" i="19"/>
  <c r="J67" i="19"/>
  <c r="F67" i="19"/>
  <c r="S66" i="19"/>
  <c r="W66" i="19" s="1"/>
  <c r="J66" i="19"/>
  <c r="M66" i="19" s="1"/>
  <c r="F66" i="19"/>
  <c r="W65" i="19"/>
  <c r="S65" i="19"/>
  <c r="M65" i="19"/>
  <c r="J65" i="19"/>
  <c r="F65" i="19"/>
  <c r="L64" i="19"/>
  <c r="K64" i="19"/>
  <c r="I64" i="19"/>
  <c r="H64" i="19"/>
  <c r="J64" i="19" s="1"/>
  <c r="G64" i="19"/>
  <c r="E64" i="19"/>
  <c r="D64" i="19"/>
  <c r="L63" i="19"/>
  <c r="K63" i="19"/>
  <c r="I63" i="19"/>
  <c r="H63" i="19"/>
  <c r="J63" i="19" s="1"/>
  <c r="G63" i="19"/>
  <c r="E63" i="19"/>
  <c r="D63" i="19"/>
  <c r="S62" i="19"/>
  <c r="W62" i="19" s="1"/>
  <c r="J62" i="19"/>
  <c r="M62" i="19" s="1"/>
  <c r="F62" i="19"/>
  <c r="W61" i="19"/>
  <c r="S61" i="19"/>
  <c r="M61" i="19"/>
  <c r="J61" i="19"/>
  <c r="F61" i="19"/>
  <c r="S60" i="19"/>
  <c r="W60" i="19" s="1"/>
  <c r="J60" i="19"/>
  <c r="M60" i="19" s="1"/>
  <c r="F60" i="19"/>
  <c r="W59" i="19"/>
  <c r="S59" i="19"/>
  <c r="M59" i="19"/>
  <c r="J59" i="19"/>
  <c r="F59" i="19"/>
  <c r="E58" i="19"/>
  <c r="D58" i="19"/>
  <c r="S58" i="19" s="1"/>
  <c r="W58" i="19" s="1"/>
  <c r="E57" i="19"/>
  <c r="D57" i="19"/>
  <c r="S57" i="19" s="1"/>
  <c r="W57" i="19" s="1"/>
  <c r="S56" i="19"/>
  <c r="W56" i="19" s="1"/>
  <c r="S55" i="19"/>
  <c r="W55" i="19" s="1"/>
  <c r="S54" i="19"/>
  <c r="W54" i="19" s="1"/>
  <c r="S53" i="19"/>
  <c r="W53" i="19" s="1"/>
  <c r="L52" i="19"/>
  <c r="K52" i="19"/>
  <c r="I52" i="19"/>
  <c r="H52" i="19"/>
  <c r="J52" i="19" s="1"/>
  <c r="G52" i="19"/>
  <c r="E52" i="19"/>
  <c r="D52" i="19"/>
  <c r="L51" i="19"/>
  <c r="K51" i="19"/>
  <c r="I51" i="19"/>
  <c r="H51" i="19"/>
  <c r="J51" i="19" s="1"/>
  <c r="G51" i="19"/>
  <c r="E51" i="19"/>
  <c r="D51" i="19"/>
  <c r="S50" i="19"/>
  <c r="W50" i="19" s="1"/>
  <c r="J50" i="19"/>
  <c r="M50" i="19" s="1"/>
  <c r="F50" i="19"/>
  <c r="W49" i="19"/>
  <c r="S49" i="19"/>
  <c r="M49" i="19"/>
  <c r="J49" i="19"/>
  <c r="F49" i="19"/>
  <c r="S48" i="19"/>
  <c r="W48" i="19" s="1"/>
  <c r="J48" i="19"/>
  <c r="M48" i="19" s="1"/>
  <c r="F48" i="19"/>
  <c r="W47" i="19"/>
  <c r="S47" i="19"/>
  <c r="M47" i="19"/>
  <c r="J47" i="19"/>
  <c r="F47" i="19"/>
  <c r="S46" i="19"/>
  <c r="W46" i="19" s="1"/>
  <c r="S45" i="19"/>
  <c r="W45" i="19" s="1"/>
  <c r="S44" i="19"/>
  <c r="W44" i="19" s="1"/>
  <c r="S43" i="19"/>
  <c r="W43" i="19" s="1"/>
  <c r="S42" i="19"/>
  <c r="W42" i="19" s="1"/>
  <c r="L41" i="19"/>
  <c r="K41" i="19"/>
  <c r="I41" i="19"/>
  <c r="H41" i="19"/>
  <c r="G41" i="19"/>
  <c r="E41" i="19"/>
  <c r="D41" i="19"/>
  <c r="L40" i="19"/>
  <c r="K40" i="19"/>
  <c r="I40" i="19"/>
  <c r="H40" i="19"/>
  <c r="G40" i="19"/>
  <c r="E40" i="19"/>
  <c r="D40" i="19"/>
  <c r="W39" i="19"/>
  <c r="S39" i="19"/>
  <c r="M39" i="19"/>
  <c r="J39" i="19"/>
  <c r="F39" i="19"/>
  <c r="S38" i="19"/>
  <c r="W38" i="19" s="1"/>
  <c r="J38" i="19"/>
  <c r="M38" i="19" s="1"/>
  <c r="F38" i="19"/>
  <c r="W37" i="19"/>
  <c r="S37" i="19"/>
  <c r="M37" i="19"/>
  <c r="J37" i="19"/>
  <c r="F37" i="19"/>
  <c r="S36" i="19"/>
  <c r="W36" i="19" s="1"/>
  <c r="J36" i="19"/>
  <c r="M36" i="19" s="1"/>
  <c r="F36" i="19"/>
  <c r="L35" i="19"/>
  <c r="K35" i="19"/>
  <c r="I35" i="19"/>
  <c r="H35" i="19"/>
  <c r="G35" i="19"/>
  <c r="E35" i="19"/>
  <c r="D35" i="19"/>
  <c r="L34" i="19"/>
  <c r="K34" i="19"/>
  <c r="I34" i="19"/>
  <c r="H34" i="19"/>
  <c r="G34" i="19"/>
  <c r="E34" i="19"/>
  <c r="D34" i="19"/>
  <c r="W33" i="19"/>
  <c r="S33" i="19"/>
  <c r="M33" i="19"/>
  <c r="J33" i="19"/>
  <c r="F33" i="19"/>
  <c r="S32" i="19"/>
  <c r="W32" i="19" s="1"/>
  <c r="J32" i="19"/>
  <c r="M32" i="19" s="1"/>
  <c r="F32" i="19"/>
  <c r="W31" i="19"/>
  <c r="S31" i="19"/>
  <c r="M31" i="19"/>
  <c r="J31" i="19"/>
  <c r="F31" i="19"/>
  <c r="S30" i="19"/>
  <c r="W30" i="19" s="1"/>
  <c r="J30" i="19"/>
  <c r="M30" i="19" s="1"/>
  <c r="F30" i="19"/>
  <c r="L29" i="19"/>
  <c r="K29" i="19"/>
  <c r="I29" i="19"/>
  <c r="H29" i="19"/>
  <c r="G29" i="19"/>
  <c r="E29" i="19"/>
  <c r="D29" i="19"/>
  <c r="L28" i="19"/>
  <c r="K28" i="19"/>
  <c r="I28" i="19"/>
  <c r="H28" i="19"/>
  <c r="G28" i="19"/>
  <c r="E28" i="19"/>
  <c r="D28" i="19"/>
  <c r="W27" i="19"/>
  <c r="S27" i="19"/>
  <c r="M27" i="19"/>
  <c r="J27" i="19"/>
  <c r="F27" i="19"/>
  <c r="S26" i="19"/>
  <c r="W26" i="19" s="1"/>
  <c r="J26" i="19"/>
  <c r="M26" i="19" s="1"/>
  <c r="F26" i="19"/>
  <c r="W25" i="19"/>
  <c r="S25" i="19"/>
  <c r="M25" i="19"/>
  <c r="J25" i="19"/>
  <c r="F25" i="19"/>
  <c r="S24" i="19"/>
  <c r="W24" i="19" s="1"/>
  <c r="J24" i="19"/>
  <c r="M24" i="19" s="1"/>
  <c r="F24" i="19"/>
  <c r="L23" i="19"/>
  <c r="K23" i="19"/>
  <c r="I23" i="19"/>
  <c r="H23" i="19"/>
  <c r="G23" i="19"/>
  <c r="E23" i="19"/>
  <c r="D23" i="19"/>
  <c r="L22" i="19"/>
  <c r="K22" i="19"/>
  <c r="I22" i="19"/>
  <c r="H22" i="19"/>
  <c r="G22" i="19"/>
  <c r="E22" i="19"/>
  <c r="D22" i="19"/>
  <c r="W21" i="19"/>
  <c r="S21" i="19"/>
  <c r="M21" i="19"/>
  <c r="J21" i="19"/>
  <c r="F21" i="19"/>
  <c r="S20" i="19"/>
  <c r="W20" i="19" s="1"/>
  <c r="J20" i="19"/>
  <c r="M20" i="19" s="1"/>
  <c r="F20" i="19"/>
  <c r="W19" i="19"/>
  <c r="S19" i="19"/>
  <c r="M19" i="19"/>
  <c r="J19" i="19"/>
  <c r="F19" i="19"/>
  <c r="S18" i="19"/>
  <c r="W18" i="19" s="1"/>
  <c r="J18" i="19"/>
  <c r="M18" i="19" s="1"/>
  <c r="F18" i="19"/>
  <c r="L17" i="19"/>
  <c r="K17" i="19"/>
  <c r="I17" i="19"/>
  <c r="H17" i="19"/>
  <c r="G17" i="19"/>
  <c r="E17" i="19"/>
  <c r="D17" i="19"/>
  <c r="L16" i="19"/>
  <c r="K16" i="19"/>
  <c r="I16" i="19"/>
  <c r="H16" i="19"/>
  <c r="G16" i="19"/>
  <c r="E16" i="19"/>
  <c r="D16" i="19"/>
  <c r="W15" i="19"/>
  <c r="S15" i="19"/>
  <c r="M15" i="19"/>
  <c r="J15" i="19"/>
  <c r="F15" i="19"/>
  <c r="S14" i="19"/>
  <c r="W14" i="19" s="1"/>
  <c r="J14" i="19"/>
  <c r="M14" i="19" s="1"/>
  <c r="F14" i="19"/>
  <c r="W13" i="19"/>
  <c r="S13" i="19"/>
  <c r="M13" i="19"/>
  <c r="J13" i="19"/>
  <c r="F13" i="19"/>
  <c r="S12" i="19"/>
  <c r="W12" i="19" s="1"/>
  <c r="J12" i="19"/>
  <c r="M12" i="19" s="1"/>
  <c r="F12" i="19"/>
  <c r="L11" i="19"/>
  <c r="K11" i="19"/>
  <c r="I11" i="19"/>
  <c r="H11" i="19"/>
  <c r="G11" i="19"/>
  <c r="E11" i="19"/>
  <c r="D11" i="19"/>
  <c r="F11" i="19" s="1"/>
  <c r="L10" i="19"/>
  <c r="K10" i="19"/>
  <c r="I10" i="19"/>
  <c r="H10" i="19"/>
  <c r="G10" i="19"/>
  <c r="E10" i="19"/>
  <c r="D10" i="19"/>
  <c r="J9" i="19"/>
  <c r="J174" i="19" s="1"/>
  <c r="F9" i="19"/>
  <c r="F174" i="19" s="1"/>
  <c r="J8" i="19"/>
  <c r="F8" i="19"/>
  <c r="F173" i="19" s="1"/>
  <c r="M7" i="19"/>
  <c r="J7" i="19"/>
  <c r="F7" i="19"/>
  <c r="J6" i="19"/>
  <c r="J171" i="19" s="1"/>
  <c r="F6" i="19"/>
  <c r="F1" i="19"/>
  <c r="F83" i="19" s="1"/>
  <c r="L176" i="18"/>
  <c r="H176" i="18"/>
  <c r="G176" i="18"/>
  <c r="S175" i="18"/>
  <c r="W175" i="18" s="1"/>
  <c r="H175" i="18"/>
  <c r="D175" i="18"/>
  <c r="L174" i="18"/>
  <c r="K174" i="18"/>
  <c r="I174" i="18"/>
  <c r="H174" i="18"/>
  <c r="G174" i="18"/>
  <c r="E174" i="18"/>
  <c r="D174" i="18"/>
  <c r="S174" i="18" s="1"/>
  <c r="W174" i="18" s="1"/>
  <c r="S173" i="18"/>
  <c r="W173" i="18" s="1"/>
  <c r="L173" i="18"/>
  <c r="K173" i="18"/>
  <c r="I173" i="18"/>
  <c r="H173" i="18"/>
  <c r="G173" i="18"/>
  <c r="F173" i="18"/>
  <c r="E173" i="18"/>
  <c r="D173" i="18"/>
  <c r="S172" i="18"/>
  <c r="W172" i="18" s="1"/>
  <c r="L172" i="18"/>
  <c r="K172" i="18"/>
  <c r="K176" i="18" s="1"/>
  <c r="I172" i="18"/>
  <c r="I176" i="18" s="1"/>
  <c r="H172" i="18"/>
  <c r="G172" i="18"/>
  <c r="E172" i="18"/>
  <c r="E176" i="18" s="1"/>
  <c r="J176" i="18" s="1"/>
  <c r="D172" i="18"/>
  <c r="D176" i="18" s="1"/>
  <c r="S171" i="18"/>
  <c r="W171" i="18" s="1"/>
  <c r="L171" i="18"/>
  <c r="L175" i="18" s="1"/>
  <c r="K171" i="18"/>
  <c r="K175" i="18" s="1"/>
  <c r="I171" i="18"/>
  <c r="I175" i="18" s="1"/>
  <c r="H171" i="18"/>
  <c r="G171" i="18"/>
  <c r="G175" i="18" s="1"/>
  <c r="E171" i="18"/>
  <c r="E175" i="18" s="1"/>
  <c r="D171" i="18"/>
  <c r="S168" i="18"/>
  <c r="W168" i="18" s="1"/>
  <c r="E168" i="18"/>
  <c r="D168" i="18"/>
  <c r="S167" i="18"/>
  <c r="W167" i="18" s="1"/>
  <c r="E167" i="18"/>
  <c r="D167" i="18"/>
  <c r="S166" i="18"/>
  <c r="W166" i="18" s="1"/>
  <c r="E166" i="18"/>
  <c r="E170" i="18" s="1"/>
  <c r="S170" i="18" s="1"/>
  <c r="W170" i="18" s="1"/>
  <c r="D166" i="18"/>
  <c r="D170" i="18" s="1"/>
  <c r="S165" i="18"/>
  <c r="W165" i="18" s="1"/>
  <c r="E165" i="18"/>
  <c r="E169" i="18" s="1"/>
  <c r="D165" i="18"/>
  <c r="D169" i="18" s="1"/>
  <c r="S169" i="18" s="1"/>
  <c r="W169" i="18" s="1"/>
  <c r="S164" i="18"/>
  <c r="W164" i="18" s="1"/>
  <c r="L164" i="18"/>
  <c r="K164" i="18"/>
  <c r="J164" i="18"/>
  <c r="I164" i="18"/>
  <c r="H164" i="18"/>
  <c r="G164" i="18"/>
  <c r="F164" i="18"/>
  <c r="E164" i="18"/>
  <c r="D164" i="18"/>
  <c r="S163" i="18"/>
  <c r="W163" i="18" s="1"/>
  <c r="L163" i="18"/>
  <c r="K163" i="18"/>
  <c r="J163" i="18"/>
  <c r="I163" i="18"/>
  <c r="H163" i="18"/>
  <c r="G163" i="18"/>
  <c r="F163" i="18"/>
  <c r="E163" i="18"/>
  <c r="D163" i="18"/>
  <c r="M163" i="18" s="1"/>
  <c r="S162" i="18"/>
  <c r="W162" i="18" s="1"/>
  <c r="J162" i="18"/>
  <c r="M162" i="18" s="1"/>
  <c r="F162" i="18"/>
  <c r="W161" i="18"/>
  <c r="S161" i="18"/>
  <c r="J161" i="18"/>
  <c r="M161" i="18" s="1"/>
  <c r="F161" i="18"/>
  <c r="S160" i="18"/>
  <c r="W160" i="18" s="1"/>
  <c r="J160" i="18"/>
  <c r="M160" i="18" s="1"/>
  <c r="F160" i="18"/>
  <c r="S159" i="18"/>
  <c r="W159" i="18" s="1"/>
  <c r="M159" i="18"/>
  <c r="J159" i="18"/>
  <c r="F159" i="18"/>
  <c r="S158" i="18"/>
  <c r="W158" i="18" s="1"/>
  <c r="E158" i="18"/>
  <c r="D158" i="18"/>
  <c r="S157" i="18"/>
  <c r="W157" i="18" s="1"/>
  <c r="E157" i="18"/>
  <c r="D157" i="18"/>
  <c r="S156" i="18"/>
  <c r="W156" i="18" s="1"/>
  <c r="S155" i="18"/>
  <c r="W155" i="18" s="1"/>
  <c r="S154" i="18"/>
  <c r="W154" i="18" s="1"/>
  <c r="S153" i="18"/>
  <c r="W153" i="18" s="1"/>
  <c r="S152" i="18"/>
  <c r="W152" i="18" s="1"/>
  <c r="L152" i="18"/>
  <c r="K152" i="18"/>
  <c r="J152" i="18"/>
  <c r="I152" i="18"/>
  <c r="H152" i="18"/>
  <c r="G152" i="18"/>
  <c r="F152" i="18"/>
  <c r="E152" i="18"/>
  <c r="D152" i="18"/>
  <c r="S151" i="18"/>
  <c r="W151" i="18" s="1"/>
  <c r="L151" i="18"/>
  <c r="K151" i="18"/>
  <c r="J151" i="18"/>
  <c r="I151" i="18"/>
  <c r="H151" i="18"/>
  <c r="G151" i="18"/>
  <c r="F151" i="18"/>
  <c r="E151" i="18"/>
  <c r="D151" i="18"/>
  <c r="M151" i="18" s="1"/>
  <c r="S150" i="18"/>
  <c r="W150" i="18" s="1"/>
  <c r="J150" i="18"/>
  <c r="M150" i="18" s="1"/>
  <c r="F150" i="18"/>
  <c r="W149" i="18"/>
  <c r="S149" i="18"/>
  <c r="J149" i="18"/>
  <c r="M149" i="18" s="1"/>
  <c r="F149" i="18"/>
  <c r="S148" i="18"/>
  <c r="W148" i="18" s="1"/>
  <c r="J148" i="18"/>
  <c r="M148" i="18" s="1"/>
  <c r="F148" i="18"/>
  <c r="S147" i="18"/>
  <c r="W147" i="18" s="1"/>
  <c r="M147" i="18"/>
  <c r="J147" i="18"/>
  <c r="F147" i="18"/>
  <c r="S146" i="18"/>
  <c r="W146" i="18" s="1"/>
  <c r="L146" i="18"/>
  <c r="K146" i="18"/>
  <c r="J146" i="18"/>
  <c r="I146" i="18"/>
  <c r="H146" i="18"/>
  <c r="G146" i="18"/>
  <c r="F146" i="18"/>
  <c r="E146" i="18"/>
  <c r="D146" i="18"/>
  <c r="M146" i="18" s="1"/>
  <c r="S145" i="18"/>
  <c r="W145" i="18" s="1"/>
  <c r="L145" i="18"/>
  <c r="K145" i="18"/>
  <c r="J145" i="18"/>
  <c r="I145" i="18"/>
  <c r="H145" i="18"/>
  <c r="G145" i="18"/>
  <c r="F145" i="18"/>
  <c r="E145" i="18"/>
  <c r="D145" i="18"/>
  <c r="S144" i="18"/>
  <c r="W144" i="18" s="1"/>
  <c r="J144" i="18"/>
  <c r="M144" i="18" s="1"/>
  <c r="F144" i="18"/>
  <c r="W143" i="18"/>
  <c r="S143" i="18"/>
  <c r="J143" i="18"/>
  <c r="M143" i="18" s="1"/>
  <c r="F143" i="18"/>
  <c r="S142" i="18"/>
  <c r="W142" i="18" s="1"/>
  <c r="J142" i="18"/>
  <c r="M142" i="18" s="1"/>
  <c r="F142" i="18"/>
  <c r="S141" i="18"/>
  <c r="W141" i="18" s="1"/>
  <c r="M141" i="18"/>
  <c r="J141" i="18"/>
  <c r="F141" i="18"/>
  <c r="S140" i="18"/>
  <c r="W140" i="18" s="1"/>
  <c r="L140" i="18"/>
  <c r="K140" i="18"/>
  <c r="J140" i="18"/>
  <c r="I140" i="18"/>
  <c r="H140" i="18"/>
  <c r="G140" i="18"/>
  <c r="F140" i="18"/>
  <c r="E140" i="18"/>
  <c r="D140" i="18"/>
  <c r="S139" i="18"/>
  <c r="W139" i="18" s="1"/>
  <c r="L139" i="18"/>
  <c r="K139" i="18"/>
  <c r="J139" i="18"/>
  <c r="I139" i="18"/>
  <c r="H139" i="18"/>
  <c r="G139" i="18"/>
  <c r="F139" i="18"/>
  <c r="E139" i="18"/>
  <c r="D139" i="18"/>
  <c r="M139" i="18" s="1"/>
  <c r="S138" i="18"/>
  <c r="W138" i="18" s="1"/>
  <c r="J138" i="18"/>
  <c r="M138" i="18" s="1"/>
  <c r="F138" i="18"/>
  <c r="W137" i="18"/>
  <c r="S137" i="18"/>
  <c r="J137" i="18"/>
  <c r="M137" i="18" s="1"/>
  <c r="F137" i="18"/>
  <c r="S136" i="18"/>
  <c r="W136" i="18" s="1"/>
  <c r="J136" i="18"/>
  <c r="M136" i="18" s="1"/>
  <c r="F136" i="18"/>
  <c r="S135" i="18"/>
  <c r="W135" i="18" s="1"/>
  <c r="M135" i="18"/>
  <c r="J135" i="18"/>
  <c r="F135" i="18"/>
  <c r="S134" i="18"/>
  <c r="W134" i="18" s="1"/>
  <c r="E134" i="18"/>
  <c r="D134" i="18"/>
  <c r="S133" i="18"/>
  <c r="W133" i="18" s="1"/>
  <c r="S132" i="18"/>
  <c r="W132" i="18" s="1"/>
  <c r="S131" i="18"/>
  <c r="W131" i="18" s="1"/>
  <c r="S130" i="18"/>
  <c r="W130" i="18" s="1"/>
  <c r="S129" i="18"/>
  <c r="W129" i="18" s="1"/>
  <c r="S128" i="18"/>
  <c r="W128" i="18" s="1"/>
  <c r="S127" i="18"/>
  <c r="W127" i="18" s="1"/>
  <c r="S126" i="18"/>
  <c r="W126" i="18" s="1"/>
  <c r="S125" i="18"/>
  <c r="W125" i="18" s="1"/>
  <c r="S124" i="18"/>
  <c r="W124" i="18" s="1"/>
  <c r="W123" i="18"/>
  <c r="L123" i="18"/>
  <c r="K123" i="18"/>
  <c r="I123" i="18"/>
  <c r="H123" i="18"/>
  <c r="G123" i="18"/>
  <c r="E123" i="18"/>
  <c r="S123" i="18" s="1"/>
  <c r="D123" i="18"/>
  <c r="F123" i="18" s="1"/>
  <c r="L122" i="18"/>
  <c r="K122" i="18"/>
  <c r="E122" i="18"/>
  <c r="D122" i="18"/>
  <c r="S121" i="18"/>
  <c r="W121" i="18" s="1"/>
  <c r="J121" i="18"/>
  <c r="M121" i="18" s="1"/>
  <c r="F121" i="18"/>
  <c r="W120" i="18"/>
  <c r="S120" i="18"/>
  <c r="M120" i="18"/>
  <c r="J120" i="18"/>
  <c r="F120" i="18"/>
  <c r="S119" i="18"/>
  <c r="W119" i="18" s="1"/>
  <c r="J119" i="18"/>
  <c r="M119" i="18" s="1"/>
  <c r="F119" i="18"/>
  <c r="W118" i="18"/>
  <c r="S118" i="18"/>
  <c r="M118" i="18"/>
  <c r="J118" i="18"/>
  <c r="F118" i="18"/>
  <c r="L117" i="18"/>
  <c r="K117" i="18"/>
  <c r="I117" i="18"/>
  <c r="H117" i="18"/>
  <c r="J117" i="18" s="1"/>
  <c r="G117" i="18"/>
  <c r="E117" i="18"/>
  <c r="D117" i="18"/>
  <c r="L116" i="18"/>
  <c r="K116" i="18"/>
  <c r="I116" i="18"/>
  <c r="H116" i="18"/>
  <c r="J116" i="18" s="1"/>
  <c r="G116" i="18"/>
  <c r="E116" i="18"/>
  <c r="D116" i="18"/>
  <c r="S115" i="18"/>
  <c r="W115" i="18" s="1"/>
  <c r="J115" i="18"/>
  <c r="M115" i="18" s="1"/>
  <c r="F115" i="18"/>
  <c r="W114" i="18"/>
  <c r="S114" i="18"/>
  <c r="M114" i="18"/>
  <c r="J114" i="18"/>
  <c r="F114" i="18"/>
  <c r="S113" i="18"/>
  <c r="W113" i="18" s="1"/>
  <c r="J113" i="18"/>
  <c r="M113" i="18" s="1"/>
  <c r="F113" i="18"/>
  <c r="W112" i="18"/>
  <c r="S112" i="18"/>
  <c r="M112" i="18"/>
  <c r="J112" i="18"/>
  <c r="F112" i="18"/>
  <c r="E111" i="18"/>
  <c r="D111" i="18"/>
  <c r="S111" i="18" s="1"/>
  <c r="W111" i="18" s="1"/>
  <c r="E110" i="18"/>
  <c r="D110" i="18"/>
  <c r="S110" i="18" s="1"/>
  <c r="W110" i="18" s="1"/>
  <c r="S109" i="18"/>
  <c r="W109" i="18" s="1"/>
  <c r="S108" i="18"/>
  <c r="W108" i="18" s="1"/>
  <c r="S107" i="18"/>
  <c r="W107" i="18" s="1"/>
  <c r="S106" i="18"/>
  <c r="W106" i="18" s="1"/>
  <c r="L105" i="18"/>
  <c r="K105" i="18"/>
  <c r="I105" i="18"/>
  <c r="H105" i="18"/>
  <c r="J105" i="18" s="1"/>
  <c r="G105" i="18"/>
  <c r="E105" i="18"/>
  <c r="D105" i="18"/>
  <c r="L104" i="18"/>
  <c r="K104" i="18"/>
  <c r="I104" i="18"/>
  <c r="H104" i="18"/>
  <c r="J104" i="18" s="1"/>
  <c r="G104" i="18"/>
  <c r="E104" i="18"/>
  <c r="D104" i="18"/>
  <c r="S103" i="18"/>
  <c r="W103" i="18" s="1"/>
  <c r="J103" i="18"/>
  <c r="M103" i="18" s="1"/>
  <c r="F103" i="18"/>
  <c r="W102" i="18"/>
  <c r="S102" i="18"/>
  <c r="M102" i="18"/>
  <c r="J102" i="18"/>
  <c r="F102" i="18"/>
  <c r="S101" i="18"/>
  <c r="W101" i="18" s="1"/>
  <c r="J101" i="18"/>
  <c r="M101" i="18" s="1"/>
  <c r="F101" i="18"/>
  <c r="W100" i="18"/>
  <c r="S100" i="18"/>
  <c r="M100" i="18"/>
  <c r="J100" i="18"/>
  <c r="F100" i="18"/>
  <c r="L99" i="18"/>
  <c r="K99" i="18"/>
  <c r="I99" i="18"/>
  <c r="H99" i="18"/>
  <c r="J99" i="18" s="1"/>
  <c r="G99" i="18"/>
  <c r="E99" i="18"/>
  <c r="D99" i="18"/>
  <c r="L98" i="18"/>
  <c r="K98" i="18"/>
  <c r="I98" i="18"/>
  <c r="H98" i="18"/>
  <c r="J98" i="18" s="1"/>
  <c r="G98" i="18"/>
  <c r="E98" i="18"/>
  <c r="D98" i="18"/>
  <c r="S97" i="18"/>
  <c r="W97" i="18" s="1"/>
  <c r="J97" i="18"/>
  <c r="M97" i="18" s="1"/>
  <c r="F97" i="18"/>
  <c r="W96" i="18"/>
  <c r="S96" i="18"/>
  <c r="M96" i="18"/>
  <c r="J96" i="18"/>
  <c r="F96" i="18"/>
  <c r="S95" i="18"/>
  <c r="W95" i="18" s="1"/>
  <c r="J95" i="18"/>
  <c r="M95" i="18" s="1"/>
  <c r="F95" i="18"/>
  <c r="W94" i="18"/>
  <c r="S94" i="18"/>
  <c r="M94" i="18"/>
  <c r="J94" i="18"/>
  <c r="F94" i="18"/>
  <c r="L93" i="18"/>
  <c r="K93" i="18"/>
  <c r="I93" i="18"/>
  <c r="H93" i="18"/>
  <c r="J93" i="18" s="1"/>
  <c r="G93" i="18"/>
  <c r="E93" i="18"/>
  <c r="D93" i="18"/>
  <c r="L92" i="18"/>
  <c r="K92" i="18"/>
  <c r="I92" i="18"/>
  <c r="H92" i="18"/>
  <c r="J92" i="18" s="1"/>
  <c r="G92" i="18"/>
  <c r="E92" i="18"/>
  <c r="D92" i="18"/>
  <c r="S91" i="18"/>
  <c r="W91" i="18" s="1"/>
  <c r="J91" i="18"/>
  <c r="M91" i="18" s="1"/>
  <c r="F91" i="18"/>
  <c r="W90" i="18"/>
  <c r="S90" i="18"/>
  <c r="M90" i="18"/>
  <c r="J90" i="18"/>
  <c r="F90" i="18"/>
  <c r="S89" i="18"/>
  <c r="W89" i="18" s="1"/>
  <c r="J89" i="18"/>
  <c r="M89" i="18" s="1"/>
  <c r="F89" i="18"/>
  <c r="W88" i="18"/>
  <c r="S88" i="18"/>
  <c r="M88" i="18"/>
  <c r="J88" i="18"/>
  <c r="F88" i="18"/>
  <c r="S87" i="18"/>
  <c r="W87" i="18" s="1"/>
  <c r="S86" i="18"/>
  <c r="W86" i="18" s="1"/>
  <c r="S85" i="18"/>
  <c r="W85" i="18" s="1"/>
  <c r="S84" i="18"/>
  <c r="W84" i="18" s="1"/>
  <c r="S83" i="18"/>
  <c r="W83" i="18" s="1"/>
  <c r="L82" i="18"/>
  <c r="K82" i="18"/>
  <c r="I82" i="18"/>
  <c r="H82" i="18"/>
  <c r="G82" i="18"/>
  <c r="E82" i="18"/>
  <c r="D82" i="18"/>
  <c r="F82" i="18" s="1"/>
  <c r="L81" i="18"/>
  <c r="K81" i="18"/>
  <c r="I81" i="18"/>
  <c r="H81" i="18"/>
  <c r="G81" i="18"/>
  <c r="E81" i="18"/>
  <c r="D81" i="18"/>
  <c r="W80" i="18"/>
  <c r="S80" i="18"/>
  <c r="M80" i="18"/>
  <c r="J80" i="18"/>
  <c r="F80" i="18"/>
  <c r="S79" i="18"/>
  <c r="W79" i="18" s="1"/>
  <c r="J79" i="18"/>
  <c r="M79" i="18" s="1"/>
  <c r="F79" i="18"/>
  <c r="W78" i="18"/>
  <c r="S78" i="18"/>
  <c r="M78" i="18"/>
  <c r="J78" i="18"/>
  <c r="F78" i="18"/>
  <c r="S77" i="18"/>
  <c r="W77" i="18" s="1"/>
  <c r="J77" i="18"/>
  <c r="M77" i="18" s="1"/>
  <c r="F77" i="18"/>
  <c r="L76" i="18"/>
  <c r="K76" i="18"/>
  <c r="I76" i="18"/>
  <c r="H76" i="18"/>
  <c r="G76" i="18"/>
  <c r="E76" i="18"/>
  <c r="D76" i="18"/>
  <c r="F76" i="18" s="1"/>
  <c r="L75" i="18"/>
  <c r="K75" i="18"/>
  <c r="I75" i="18"/>
  <c r="H75" i="18"/>
  <c r="G75" i="18"/>
  <c r="E75" i="18"/>
  <c r="D75" i="18"/>
  <c r="W74" i="18"/>
  <c r="S74" i="18"/>
  <c r="M74" i="18"/>
  <c r="J74" i="18"/>
  <c r="F74" i="18"/>
  <c r="S73" i="18"/>
  <c r="W73" i="18" s="1"/>
  <c r="J73" i="18"/>
  <c r="M73" i="18" s="1"/>
  <c r="F73" i="18"/>
  <c r="W72" i="18"/>
  <c r="S72" i="18"/>
  <c r="M72" i="18"/>
  <c r="J72" i="18"/>
  <c r="F72" i="18"/>
  <c r="S71" i="18"/>
  <c r="W71" i="18" s="1"/>
  <c r="J71" i="18"/>
  <c r="M71" i="18" s="1"/>
  <c r="F71" i="18"/>
  <c r="L70" i="18"/>
  <c r="K70" i="18"/>
  <c r="I70" i="18"/>
  <c r="H70" i="18"/>
  <c r="G70" i="18"/>
  <c r="E70" i="18"/>
  <c r="D70" i="18"/>
  <c r="F70" i="18" s="1"/>
  <c r="L69" i="18"/>
  <c r="K69" i="18"/>
  <c r="I69" i="18"/>
  <c r="H69" i="18"/>
  <c r="G69" i="18"/>
  <c r="E69" i="18"/>
  <c r="D69" i="18"/>
  <c r="W68" i="18"/>
  <c r="S68" i="18"/>
  <c r="M68" i="18"/>
  <c r="J68" i="18"/>
  <c r="F68" i="18"/>
  <c r="S67" i="18"/>
  <c r="W67" i="18" s="1"/>
  <c r="J67" i="18"/>
  <c r="M67" i="18" s="1"/>
  <c r="F67" i="18"/>
  <c r="W66" i="18"/>
  <c r="S66" i="18"/>
  <c r="M66" i="18"/>
  <c r="J66" i="18"/>
  <c r="F66" i="18"/>
  <c r="S65" i="18"/>
  <c r="W65" i="18" s="1"/>
  <c r="J65" i="18"/>
  <c r="M65" i="18" s="1"/>
  <c r="F65" i="18"/>
  <c r="L64" i="18"/>
  <c r="K64" i="18"/>
  <c r="I64" i="18"/>
  <c r="H64" i="18"/>
  <c r="G64" i="18"/>
  <c r="E64" i="18"/>
  <c r="D64" i="18"/>
  <c r="F64" i="18" s="1"/>
  <c r="L63" i="18"/>
  <c r="K63" i="18"/>
  <c r="I63" i="18"/>
  <c r="H63" i="18"/>
  <c r="G63" i="18"/>
  <c r="E63" i="18"/>
  <c r="D63" i="18"/>
  <c r="W62" i="18"/>
  <c r="S62" i="18"/>
  <c r="P62" i="18"/>
  <c r="J62" i="18"/>
  <c r="M62" i="18" s="1"/>
  <c r="F62" i="18"/>
  <c r="S61" i="18"/>
  <c r="W61" i="18" s="1"/>
  <c r="M61" i="18"/>
  <c r="J61" i="18"/>
  <c r="F61" i="18"/>
  <c r="W60" i="18"/>
  <c r="S60" i="18"/>
  <c r="J60" i="18"/>
  <c r="M60" i="18" s="1"/>
  <c r="F60" i="18"/>
  <c r="W59" i="18"/>
  <c r="S59" i="18"/>
  <c r="M59" i="18"/>
  <c r="J59" i="18"/>
  <c r="F59" i="18"/>
  <c r="E58" i="18"/>
  <c r="S58" i="18" s="1"/>
  <c r="W58" i="18" s="1"/>
  <c r="D58" i="18"/>
  <c r="S57" i="18"/>
  <c r="W57" i="18" s="1"/>
  <c r="E57" i="18"/>
  <c r="D57" i="18"/>
  <c r="S56" i="18"/>
  <c r="W56" i="18" s="1"/>
  <c r="W55" i="18"/>
  <c r="S55" i="18"/>
  <c r="S54" i="18"/>
  <c r="W54" i="18" s="1"/>
  <c r="S53" i="18"/>
  <c r="W53" i="18" s="1"/>
  <c r="L52" i="18"/>
  <c r="K52" i="18"/>
  <c r="I52" i="18"/>
  <c r="H52" i="18"/>
  <c r="G52" i="18"/>
  <c r="E52" i="18"/>
  <c r="S52" i="18" s="1"/>
  <c r="W52" i="18" s="1"/>
  <c r="D52" i="18"/>
  <c r="S51" i="18"/>
  <c r="W51" i="18" s="1"/>
  <c r="L51" i="18"/>
  <c r="K51" i="18"/>
  <c r="J51" i="18"/>
  <c r="I51" i="18"/>
  <c r="H51" i="18"/>
  <c r="G51" i="18"/>
  <c r="F51" i="18"/>
  <c r="E51" i="18"/>
  <c r="D51" i="18"/>
  <c r="S50" i="18"/>
  <c r="W50" i="18" s="1"/>
  <c r="M50" i="18"/>
  <c r="J50" i="18"/>
  <c r="F50" i="18"/>
  <c r="S49" i="18"/>
  <c r="W49" i="18" s="1"/>
  <c r="M49" i="18"/>
  <c r="J49" i="18"/>
  <c r="F49" i="18"/>
  <c r="W48" i="18"/>
  <c r="S48" i="18"/>
  <c r="J48" i="18"/>
  <c r="M48" i="18" s="1"/>
  <c r="F48" i="18"/>
  <c r="W47" i="18"/>
  <c r="S47" i="18"/>
  <c r="M47" i="18"/>
  <c r="J47" i="18"/>
  <c r="F47" i="18"/>
  <c r="S46" i="18"/>
  <c r="W46" i="18" s="1"/>
  <c r="W45" i="18"/>
  <c r="S45" i="18"/>
  <c r="S44" i="18"/>
  <c r="W44" i="18" s="1"/>
  <c r="S43" i="18"/>
  <c r="W43" i="18" s="1"/>
  <c r="S42" i="18"/>
  <c r="W42" i="18" s="1"/>
  <c r="F42" i="18"/>
  <c r="L41" i="18"/>
  <c r="K41" i="18"/>
  <c r="I41" i="18"/>
  <c r="H41" i="18"/>
  <c r="G41" i="18"/>
  <c r="E41" i="18"/>
  <c r="D41" i="18"/>
  <c r="L40" i="18"/>
  <c r="K40" i="18"/>
  <c r="I40" i="18"/>
  <c r="H40" i="18"/>
  <c r="G40" i="18"/>
  <c r="E40" i="18"/>
  <c r="D40" i="18"/>
  <c r="F40" i="18" s="1"/>
  <c r="W39" i="18"/>
  <c r="S39" i="18"/>
  <c r="J39" i="18"/>
  <c r="M39" i="18" s="1"/>
  <c r="F39" i="18"/>
  <c r="S38" i="18"/>
  <c r="W38" i="18" s="1"/>
  <c r="J38" i="18"/>
  <c r="M38" i="18" s="1"/>
  <c r="F38" i="18"/>
  <c r="W37" i="18"/>
  <c r="S37" i="18"/>
  <c r="M37" i="18"/>
  <c r="J37" i="18"/>
  <c r="F37" i="18"/>
  <c r="S36" i="18"/>
  <c r="W36" i="18" s="1"/>
  <c r="J36" i="18"/>
  <c r="M36" i="18" s="1"/>
  <c r="F36" i="18"/>
  <c r="L35" i="18"/>
  <c r="K35" i="18"/>
  <c r="I35" i="18"/>
  <c r="H35" i="18"/>
  <c r="G35" i="18"/>
  <c r="E35" i="18"/>
  <c r="D35" i="18"/>
  <c r="L34" i="18"/>
  <c r="K34" i="18"/>
  <c r="I34" i="18"/>
  <c r="H34" i="18"/>
  <c r="G34" i="18"/>
  <c r="E34" i="18"/>
  <c r="D34" i="18"/>
  <c r="F34" i="18" s="1"/>
  <c r="W33" i="18"/>
  <c r="S33" i="18"/>
  <c r="J33" i="18"/>
  <c r="M33" i="18" s="1"/>
  <c r="F33" i="18"/>
  <c r="S32" i="18"/>
  <c r="W32" i="18" s="1"/>
  <c r="J32" i="18"/>
  <c r="M32" i="18" s="1"/>
  <c r="F32" i="18"/>
  <c r="W31" i="18"/>
  <c r="S31" i="18"/>
  <c r="M31" i="18"/>
  <c r="J31" i="18"/>
  <c r="F31" i="18"/>
  <c r="S30" i="18"/>
  <c r="W30" i="18" s="1"/>
  <c r="J30" i="18"/>
  <c r="M30" i="18" s="1"/>
  <c r="F30" i="18"/>
  <c r="L29" i="18"/>
  <c r="K29" i="18"/>
  <c r="I29" i="18"/>
  <c r="H29" i="18"/>
  <c r="G29" i="18"/>
  <c r="E29" i="18"/>
  <c r="D29" i="18"/>
  <c r="L28" i="18"/>
  <c r="K28" i="18"/>
  <c r="I28" i="18"/>
  <c r="H28" i="18"/>
  <c r="G28" i="18"/>
  <c r="E28" i="18"/>
  <c r="D28" i="18"/>
  <c r="F28" i="18" s="1"/>
  <c r="W27" i="18"/>
  <c r="S27" i="18"/>
  <c r="J27" i="18"/>
  <c r="M27" i="18" s="1"/>
  <c r="F27" i="18"/>
  <c r="S26" i="18"/>
  <c r="W26" i="18" s="1"/>
  <c r="J26" i="18"/>
  <c r="M26" i="18" s="1"/>
  <c r="F26" i="18"/>
  <c r="W25" i="18"/>
  <c r="S25" i="18"/>
  <c r="M25" i="18"/>
  <c r="J25" i="18"/>
  <c r="F25" i="18"/>
  <c r="S24" i="18"/>
  <c r="W24" i="18" s="1"/>
  <c r="J24" i="18"/>
  <c r="M24" i="18" s="1"/>
  <c r="F24" i="18"/>
  <c r="L23" i="18"/>
  <c r="K23" i="18"/>
  <c r="I23" i="18"/>
  <c r="H23" i="18"/>
  <c r="G23" i="18"/>
  <c r="E23" i="18"/>
  <c r="D23" i="18"/>
  <c r="L22" i="18"/>
  <c r="K22" i="18"/>
  <c r="I22" i="18"/>
  <c r="H22" i="18"/>
  <c r="G22" i="18"/>
  <c r="E22" i="18"/>
  <c r="D22" i="18"/>
  <c r="F22" i="18" s="1"/>
  <c r="W21" i="18"/>
  <c r="S21" i="18"/>
  <c r="J21" i="18"/>
  <c r="M21" i="18" s="1"/>
  <c r="F21" i="18"/>
  <c r="S20" i="18"/>
  <c r="W20" i="18" s="1"/>
  <c r="J20" i="18"/>
  <c r="M20" i="18" s="1"/>
  <c r="F20" i="18"/>
  <c r="W19" i="18"/>
  <c r="S19" i="18"/>
  <c r="M19" i="18"/>
  <c r="J19" i="18"/>
  <c r="F19" i="18"/>
  <c r="S18" i="18"/>
  <c r="W18" i="18" s="1"/>
  <c r="J18" i="18"/>
  <c r="M18" i="18" s="1"/>
  <c r="F18" i="18"/>
  <c r="F171" i="18" s="1"/>
  <c r="L17" i="18"/>
  <c r="K17" i="18"/>
  <c r="I17" i="18"/>
  <c r="H17" i="18"/>
  <c r="G17" i="18"/>
  <c r="E17" i="18"/>
  <c r="D17" i="18"/>
  <c r="L16" i="18"/>
  <c r="K16" i="18"/>
  <c r="I16" i="18"/>
  <c r="H16" i="18"/>
  <c r="G16" i="18"/>
  <c r="E16" i="18"/>
  <c r="D16" i="18"/>
  <c r="F16" i="18" s="1"/>
  <c r="W15" i="18"/>
  <c r="S15" i="18"/>
  <c r="J15" i="18"/>
  <c r="M15" i="18" s="1"/>
  <c r="F15" i="18"/>
  <c r="S14" i="18"/>
  <c r="W14" i="18" s="1"/>
  <c r="J14" i="18"/>
  <c r="M14" i="18" s="1"/>
  <c r="F14" i="18"/>
  <c r="W13" i="18"/>
  <c r="S13" i="18"/>
  <c r="M13" i="18"/>
  <c r="J13" i="18"/>
  <c r="F13" i="18"/>
  <c r="S12" i="18"/>
  <c r="W12" i="18" s="1"/>
  <c r="J12" i="18"/>
  <c r="M12" i="18" s="1"/>
  <c r="F12" i="18"/>
  <c r="L11" i="18"/>
  <c r="K11" i="18"/>
  <c r="I11" i="18"/>
  <c r="H11" i="18"/>
  <c r="G11" i="18"/>
  <c r="E11" i="18"/>
  <c r="D11" i="18"/>
  <c r="L10" i="18"/>
  <c r="K10" i="18"/>
  <c r="I10" i="18"/>
  <c r="H10" i="18"/>
  <c r="G10" i="18"/>
  <c r="E10" i="18"/>
  <c r="D10" i="18"/>
  <c r="F10" i="18" s="1"/>
  <c r="M9" i="18"/>
  <c r="J9" i="18"/>
  <c r="J174" i="18" s="1"/>
  <c r="F9" i="18"/>
  <c r="J8" i="18"/>
  <c r="M8" i="18" s="1"/>
  <c r="F8" i="18"/>
  <c r="M7" i="18"/>
  <c r="M172" i="18" s="1"/>
  <c r="J7" i="18"/>
  <c r="J172" i="18" s="1"/>
  <c r="F7" i="18"/>
  <c r="J6" i="18"/>
  <c r="M6" i="18" s="1"/>
  <c r="F6" i="18"/>
  <c r="F1" i="18"/>
  <c r="S177" i="17"/>
  <c r="W177" i="17" s="1"/>
  <c r="L174" i="17"/>
  <c r="K174" i="17"/>
  <c r="I174" i="17"/>
  <c r="H174" i="17"/>
  <c r="H176" i="17" s="1"/>
  <c r="G174" i="17"/>
  <c r="E174" i="17"/>
  <c r="D174" i="17"/>
  <c r="S174" i="17" s="1"/>
  <c r="W174" i="17" s="1"/>
  <c r="L173" i="17"/>
  <c r="K173" i="17"/>
  <c r="I173" i="17"/>
  <c r="H173" i="17"/>
  <c r="H175" i="17" s="1"/>
  <c r="G173" i="17"/>
  <c r="E173" i="17"/>
  <c r="D173" i="17"/>
  <c r="S173" i="17" s="1"/>
  <c r="W173" i="17" s="1"/>
  <c r="L172" i="17"/>
  <c r="L176" i="17" s="1"/>
  <c r="K172" i="17"/>
  <c r="K176" i="17" s="1"/>
  <c r="I172" i="17"/>
  <c r="I176" i="17" s="1"/>
  <c r="H172" i="17"/>
  <c r="G172" i="17"/>
  <c r="G176" i="17" s="1"/>
  <c r="E172" i="17"/>
  <c r="E176" i="17" s="1"/>
  <c r="D172" i="17"/>
  <c r="S172" i="17" s="1"/>
  <c r="W172" i="17" s="1"/>
  <c r="L171" i="17"/>
  <c r="L175" i="17" s="1"/>
  <c r="K171" i="17"/>
  <c r="K175" i="17" s="1"/>
  <c r="I171" i="17"/>
  <c r="I175" i="17" s="1"/>
  <c r="H171" i="17"/>
  <c r="G171" i="17"/>
  <c r="G175" i="17" s="1"/>
  <c r="E171" i="17"/>
  <c r="E175" i="17" s="1"/>
  <c r="D171" i="17"/>
  <c r="S171" i="17" s="1"/>
  <c r="W171" i="17" s="1"/>
  <c r="D170" i="17"/>
  <c r="D169" i="17"/>
  <c r="S168" i="17"/>
  <c r="W168" i="17" s="1"/>
  <c r="D168" i="17"/>
  <c r="D167" i="17"/>
  <c r="S167" i="17" s="1"/>
  <c r="W167" i="17" s="1"/>
  <c r="S166" i="17"/>
  <c r="W166" i="17" s="1"/>
  <c r="E166" i="17"/>
  <c r="E170" i="17" s="1"/>
  <c r="S170" i="17" s="1"/>
  <c r="W170" i="17" s="1"/>
  <c r="D166" i="17"/>
  <c r="S165" i="17"/>
  <c r="W165" i="17" s="1"/>
  <c r="E165" i="17"/>
  <c r="E169" i="17" s="1"/>
  <c r="D165" i="17"/>
  <c r="S164" i="17"/>
  <c r="W164" i="17" s="1"/>
  <c r="L164" i="17"/>
  <c r="K164" i="17"/>
  <c r="J164" i="17"/>
  <c r="I164" i="17"/>
  <c r="H164" i="17"/>
  <c r="G164" i="17"/>
  <c r="F164" i="17"/>
  <c r="E164" i="17"/>
  <c r="D164" i="17"/>
  <c r="S163" i="17"/>
  <c r="W163" i="17" s="1"/>
  <c r="L163" i="17"/>
  <c r="K163" i="17"/>
  <c r="J163" i="17"/>
  <c r="I163" i="17"/>
  <c r="H163" i="17"/>
  <c r="G163" i="17"/>
  <c r="F163" i="17"/>
  <c r="E163" i="17"/>
  <c r="D163" i="17"/>
  <c r="M163" i="17" s="1"/>
  <c r="S162" i="17"/>
  <c r="W162" i="17" s="1"/>
  <c r="J162" i="17"/>
  <c r="M162" i="17" s="1"/>
  <c r="F162" i="17"/>
  <c r="W161" i="17"/>
  <c r="S161" i="17"/>
  <c r="M161" i="17"/>
  <c r="J161" i="17"/>
  <c r="F161" i="17"/>
  <c r="S160" i="17"/>
  <c r="W160" i="17" s="1"/>
  <c r="J160" i="17"/>
  <c r="M160" i="17" s="1"/>
  <c r="F160" i="17"/>
  <c r="W159" i="17"/>
  <c r="S159" i="17"/>
  <c r="M159" i="17"/>
  <c r="J159" i="17"/>
  <c r="F159" i="17"/>
  <c r="S158" i="17"/>
  <c r="W158" i="17" s="1"/>
  <c r="E158" i="17"/>
  <c r="D158" i="17"/>
  <c r="S157" i="17"/>
  <c r="W157" i="17" s="1"/>
  <c r="E157" i="17"/>
  <c r="D157" i="17"/>
  <c r="S156" i="17"/>
  <c r="W156" i="17" s="1"/>
  <c r="S155" i="17"/>
  <c r="W155" i="17" s="1"/>
  <c r="S154" i="17"/>
  <c r="W154" i="17" s="1"/>
  <c r="S153" i="17"/>
  <c r="W153" i="17" s="1"/>
  <c r="S152" i="17"/>
  <c r="W152" i="17" s="1"/>
  <c r="L152" i="17"/>
  <c r="K152" i="17"/>
  <c r="J152" i="17"/>
  <c r="I152" i="17"/>
  <c r="H152" i="17"/>
  <c r="G152" i="17"/>
  <c r="F152" i="17"/>
  <c r="E152" i="17"/>
  <c r="D152" i="17"/>
  <c r="M152" i="17" s="1"/>
  <c r="S151" i="17"/>
  <c r="W151" i="17" s="1"/>
  <c r="L151" i="17"/>
  <c r="K151" i="17"/>
  <c r="J151" i="17"/>
  <c r="I151" i="17"/>
  <c r="H151" i="17"/>
  <c r="G151" i="17"/>
  <c r="F151" i="17"/>
  <c r="E151" i="17"/>
  <c r="D151" i="17"/>
  <c r="S150" i="17"/>
  <c r="W150" i="17" s="1"/>
  <c r="J150" i="17"/>
  <c r="M150" i="17" s="1"/>
  <c r="F150" i="17"/>
  <c r="W149" i="17"/>
  <c r="S149" i="17"/>
  <c r="M149" i="17"/>
  <c r="J149" i="17"/>
  <c r="F149" i="17"/>
  <c r="S148" i="17"/>
  <c r="W148" i="17" s="1"/>
  <c r="J148" i="17"/>
  <c r="M148" i="17" s="1"/>
  <c r="F148" i="17"/>
  <c r="W147" i="17"/>
  <c r="S147" i="17"/>
  <c r="M147" i="17"/>
  <c r="J147" i="17"/>
  <c r="F147" i="17"/>
  <c r="S146" i="17"/>
  <c r="W146" i="17" s="1"/>
  <c r="L146" i="17"/>
  <c r="K146" i="17"/>
  <c r="J146" i="17"/>
  <c r="I146" i="17"/>
  <c r="H146" i="17"/>
  <c r="G146" i="17"/>
  <c r="F146" i="17"/>
  <c r="E146" i="17"/>
  <c r="D146" i="17"/>
  <c r="M146" i="17" s="1"/>
  <c r="S145" i="17"/>
  <c r="W145" i="17" s="1"/>
  <c r="L145" i="17"/>
  <c r="K145" i="17"/>
  <c r="J145" i="17"/>
  <c r="I145" i="17"/>
  <c r="H145" i="17"/>
  <c r="G145" i="17"/>
  <c r="F145" i="17"/>
  <c r="E145" i="17"/>
  <c r="D145" i="17"/>
  <c r="S144" i="17"/>
  <c r="W144" i="17" s="1"/>
  <c r="J144" i="17"/>
  <c r="M144" i="17" s="1"/>
  <c r="F144" i="17"/>
  <c r="W143" i="17"/>
  <c r="S143" i="17"/>
  <c r="M143" i="17"/>
  <c r="J143" i="17"/>
  <c r="F143" i="17"/>
  <c r="S142" i="17"/>
  <c r="W142" i="17" s="1"/>
  <c r="J142" i="17"/>
  <c r="M142" i="17" s="1"/>
  <c r="F142" i="17"/>
  <c r="W141" i="17"/>
  <c r="S141" i="17"/>
  <c r="M141" i="17"/>
  <c r="J141" i="17"/>
  <c r="F141" i="17"/>
  <c r="S140" i="17"/>
  <c r="W140" i="17" s="1"/>
  <c r="L140" i="17"/>
  <c r="K140" i="17"/>
  <c r="J140" i="17"/>
  <c r="I140" i="17"/>
  <c r="H140" i="17"/>
  <c r="G140" i="17"/>
  <c r="F140" i="17"/>
  <c r="E140" i="17"/>
  <c r="D140" i="17"/>
  <c r="M140" i="17" s="1"/>
  <c r="S139" i="17"/>
  <c r="W139" i="17" s="1"/>
  <c r="L139" i="17"/>
  <c r="K139" i="17"/>
  <c r="J139" i="17"/>
  <c r="I139" i="17"/>
  <c r="H139" i="17"/>
  <c r="G139" i="17"/>
  <c r="F139" i="17"/>
  <c r="E139" i="17"/>
  <c r="D139" i="17"/>
  <c r="S138" i="17"/>
  <c r="W138" i="17" s="1"/>
  <c r="J138" i="17"/>
  <c r="M138" i="17" s="1"/>
  <c r="F138" i="17"/>
  <c r="W137" i="17"/>
  <c r="S137" i="17"/>
  <c r="M137" i="17"/>
  <c r="J137" i="17"/>
  <c r="F137" i="17"/>
  <c r="S136" i="17"/>
  <c r="W136" i="17" s="1"/>
  <c r="J136" i="17"/>
  <c r="M136" i="17" s="1"/>
  <c r="F136" i="17"/>
  <c r="W135" i="17"/>
  <c r="S135" i="17"/>
  <c r="M135" i="17"/>
  <c r="J135" i="17"/>
  <c r="F135" i="17"/>
  <c r="S134" i="17"/>
  <c r="W134" i="17" s="1"/>
  <c r="E134" i="17"/>
  <c r="D134" i="17"/>
  <c r="S133" i="17"/>
  <c r="W133" i="17" s="1"/>
  <c r="E133" i="17"/>
  <c r="D133" i="17"/>
  <c r="S132" i="17"/>
  <c r="W132" i="17" s="1"/>
  <c r="M132" i="17"/>
  <c r="W131" i="17"/>
  <c r="S131" i="17"/>
  <c r="M131" i="17"/>
  <c r="S130" i="17"/>
  <c r="W130" i="17" s="1"/>
  <c r="M130" i="17"/>
  <c r="W129" i="17"/>
  <c r="S129" i="17"/>
  <c r="M129" i="17"/>
  <c r="S128" i="17"/>
  <c r="W128" i="17" s="1"/>
  <c r="S127" i="17"/>
  <c r="W127" i="17" s="1"/>
  <c r="S126" i="17"/>
  <c r="W126" i="17" s="1"/>
  <c r="S125" i="17"/>
  <c r="W125" i="17" s="1"/>
  <c r="S124" i="17"/>
  <c r="W124" i="17" s="1"/>
  <c r="L123" i="17"/>
  <c r="K123" i="17"/>
  <c r="I123" i="17"/>
  <c r="H123" i="17"/>
  <c r="G123" i="17"/>
  <c r="E123" i="17"/>
  <c r="D123" i="17"/>
  <c r="F123" i="17" s="1"/>
  <c r="L122" i="17"/>
  <c r="K122" i="17"/>
  <c r="I122" i="17"/>
  <c r="H122" i="17"/>
  <c r="G122" i="17"/>
  <c r="E122" i="17"/>
  <c r="D122" i="17"/>
  <c r="F122" i="17" s="1"/>
  <c r="W121" i="17"/>
  <c r="S121" i="17"/>
  <c r="M121" i="17"/>
  <c r="J121" i="17"/>
  <c r="F121" i="17"/>
  <c r="S120" i="17"/>
  <c r="W120" i="17" s="1"/>
  <c r="J120" i="17"/>
  <c r="M120" i="17" s="1"/>
  <c r="F120" i="17"/>
  <c r="W119" i="17"/>
  <c r="S119" i="17"/>
  <c r="M119" i="17"/>
  <c r="J119" i="17"/>
  <c r="F119" i="17"/>
  <c r="S118" i="17"/>
  <c r="W118" i="17" s="1"/>
  <c r="J118" i="17"/>
  <c r="M118" i="17" s="1"/>
  <c r="F118" i="17"/>
  <c r="L117" i="17"/>
  <c r="K117" i="17"/>
  <c r="I117" i="17"/>
  <c r="H117" i="17"/>
  <c r="G117" i="17"/>
  <c r="E117" i="17"/>
  <c r="D117" i="17"/>
  <c r="F117" i="17" s="1"/>
  <c r="L116" i="17"/>
  <c r="K116" i="17"/>
  <c r="I116" i="17"/>
  <c r="H116" i="17"/>
  <c r="G116" i="17"/>
  <c r="E116" i="17"/>
  <c r="D116" i="17"/>
  <c r="F116" i="17" s="1"/>
  <c r="W115" i="17"/>
  <c r="S115" i="17"/>
  <c r="M115" i="17"/>
  <c r="J115" i="17"/>
  <c r="F115" i="17"/>
  <c r="S114" i="17"/>
  <c r="W114" i="17" s="1"/>
  <c r="J114" i="17"/>
  <c r="M114" i="17" s="1"/>
  <c r="F114" i="17"/>
  <c r="W113" i="17"/>
  <c r="S113" i="17"/>
  <c r="M113" i="17"/>
  <c r="J113" i="17"/>
  <c r="F113" i="17"/>
  <c r="S112" i="17"/>
  <c r="W112" i="17" s="1"/>
  <c r="J112" i="17"/>
  <c r="M112" i="17" s="1"/>
  <c r="F112" i="17"/>
  <c r="E111" i="17"/>
  <c r="S111" i="17" s="1"/>
  <c r="W111" i="17" s="1"/>
  <c r="D111" i="17"/>
  <c r="E110" i="17"/>
  <c r="S110" i="17" s="1"/>
  <c r="W110" i="17" s="1"/>
  <c r="D110" i="17"/>
  <c r="W109" i="17"/>
  <c r="S109" i="17"/>
  <c r="W108" i="17"/>
  <c r="S108" i="17"/>
  <c r="W107" i="17"/>
  <c r="S107" i="17"/>
  <c r="W106" i="17"/>
  <c r="S106" i="17"/>
  <c r="L105" i="17"/>
  <c r="K105" i="17"/>
  <c r="I105" i="17"/>
  <c r="H105" i="17"/>
  <c r="G105" i="17"/>
  <c r="E105" i="17"/>
  <c r="D105" i="17"/>
  <c r="F105" i="17" s="1"/>
  <c r="L104" i="17"/>
  <c r="K104" i="17"/>
  <c r="I104" i="17"/>
  <c r="H104" i="17"/>
  <c r="G104" i="17"/>
  <c r="E104" i="17"/>
  <c r="D104" i="17"/>
  <c r="F104" i="17" s="1"/>
  <c r="W103" i="17"/>
  <c r="S103" i="17"/>
  <c r="M103" i="17"/>
  <c r="J103" i="17"/>
  <c r="F103" i="17"/>
  <c r="S102" i="17"/>
  <c r="W102" i="17" s="1"/>
  <c r="J102" i="17"/>
  <c r="M102" i="17" s="1"/>
  <c r="F102" i="17"/>
  <c r="W101" i="17"/>
  <c r="S101" i="17"/>
  <c r="M101" i="17"/>
  <c r="J101" i="17"/>
  <c r="F101" i="17"/>
  <c r="S100" i="17"/>
  <c r="W100" i="17" s="1"/>
  <c r="J100" i="17"/>
  <c r="M100" i="17" s="1"/>
  <c r="F100" i="17"/>
  <c r="L99" i="17"/>
  <c r="K99" i="17"/>
  <c r="I99" i="17"/>
  <c r="H99" i="17"/>
  <c r="G99" i="17"/>
  <c r="E99" i="17"/>
  <c r="D99" i="17"/>
  <c r="F99" i="17" s="1"/>
  <c r="L98" i="17"/>
  <c r="K98" i="17"/>
  <c r="I98" i="17"/>
  <c r="H98" i="17"/>
  <c r="G98" i="17"/>
  <c r="E98" i="17"/>
  <c r="D98" i="17"/>
  <c r="F98" i="17" s="1"/>
  <c r="W97" i="17"/>
  <c r="S97" i="17"/>
  <c r="M97" i="17"/>
  <c r="J97" i="17"/>
  <c r="F97" i="17"/>
  <c r="S96" i="17"/>
  <c r="W96" i="17" s="1"/>
  <c r="J96" i="17"/>
  <c r="M96" i="17" s="1"/>
  <c r="F96" i="17"/>
  <c r="W95" i="17"/>
  <c r="S95" i="17"/>
  <c r="M95" i="17"/>
  <c r="J95" i="17"/>
  <c r="F95" i="17"/>
  <c r="S94" i="17"/>
  <c r="W94" i="17" s="1"/>
  <c r="J94" i="17"/>
  <c r="M94" i="17" s="1"/>
  <c r="F94" i="17"/>
  <c r="L93" i="17"/>
  <c r="K93" i="17"/>
  <c r="I93" i="17"/>
  <c r="H93" i="17"/>
  <c r="G93" i="17"/>
  <c r="E93" i="17"/>
  <c r="D93" i="17"/>
  <c r="F93" i="17" s="1"/>
  <c r="L92" i="17"/>
  <c r="K92" i="17"/>
  <c r="I92" i="17"/>
  <c r="H92" i="17"/>
  <c r="G92" i="17"/>
  <c r="E92" i="17"/>
  <c r="D92" i="17"/>
  <c r="F92" i="17" s="1"/>
  <c r="W91" i="17"/>
  <c r="S91" i="17"/>
  <c r="M91" i="17"/>
  <c r="J91" i="17"/>
  <c r="F91" i="17"/>
  <c r="S90" i="17"/>
  <c r="W90" i="17" s="1"/>
  <c r="J90" i="17"/>
  <c r="M90" i="17" s="1"/>
  <c r="F90" i="17"/>
  <c r="W89" i="17"/>
  <c r="S89" i="17"/>
  <c r="M89" i="17"/>
  <c r="J89" i="17"/>
  <c r="F89" i="17"/>
  <c r="S88" i="17"/>
  <c r="W88" i="17" s="1"/>
  <c r="J88" i="17"/>
  <c r="M88" i="17" s="1"/>
  <c r="F88" i="17"/>
  <c r="W87" i="17"/>
  <c r="S87" i="17"/>
  <c r="W86" i="17"/>
  <c r="S86" i="17"/>
  <c r="W85" i="17"/>
  <c r="S85" i="17"/>
  <c r="W84" i="17"/>
  <c r="S84" i="17"/>
  <c r="W83" i="17"/>
  <c r="S83" i="17"/>
  <c r="L82" i="17"/>
  <c r="K82" i="17"/>
  <c r="I82" i="17"/>
  <c r="H82" i="17"/>
  <c r="J82" i="17" s="1"/>
  <c r="G82" i="17"/>
  <c r="E82" i="17"/>
  <c r="D82" i="17"/>
  <c r="L81" i="17"/>
  <c r="K81" i="17"/>
  <c r="I81" i="17"/>
  <c r="H81" i="17"/>
  <c r="J81" i="17" s="1"/>
  <c r="G81" i="17"/>
  <c r="E81" i="17"/>
  <c r="D81" i="17"/>
  <c r="S80" i="17"/>
  <c r="W80" i="17" s="1"/>
  <c r="J80" i="17"/>
  <c r="M80" i="17" s="1"/>
  <c r="F80" i="17"/>
  <c r="W79" i="17"/>
  <c r="S79" i="17"/>
  <c r="M79" i="17"/>
  <c r="J79" i="17"/>
  <c r="F79" i="17"/>
  <c r="S78" i="17"/>
  <c r="W78" i="17" s="1"/>
  <c r="J78" i="17"/>
  <c r="M78" i="17" s="1"/>
  <c r="F78" i="17"/>
  <c r="W77" i="17"/>
  <c r="S77" i="17"/>
  <c r="M77" i="17"/>
  <c r="J77" i="17"/>
  <c r="F77" i="17"/>
  <c r="L76" i="17"/>
  <c r="K76" i="17"/>
  <c r="I76" i="17"/>
  <c r="H76" i="17"/>
  <c r="J76" i="17" s="1"/>
  <c r="G76" i="17"/>
  <c r="E76" i="17"/>
  <c r="D76" i="17"/>
  <c r="L75" i="17"/>
  <c r="K75" i="17"/>
  <c r="I75" i="17"/>
  <c r="H75" i="17"/>
  <c r="J75" i="17" s="1"/>
  <c r="G75" i="17"/>
  <c r="E75" i="17"/>
  <c r="D75" i="17"/>
  <c r="S74" i="17"/>
  <c r="W74" i="17" s="1"/>
  <c r="J74" i="17"/>
  <c r="M74" i="17" s="1"/>
  <c r="F74" i="17"/>
  <c r="W73" i="17"/>
  <c r="S73" i="17"/>
  <c r="M73" i="17"/>
  <c r="J73" i="17"/>
  <c r="F73" i="17"/>
  <c r="S72" i="17"/>
  <c r="W72" i="17" s="1"/>
  <c r="J72" i="17"/>
  <c r="M72" i="17" s="1"/>
  <c r="F72" i="17"/>
  <c r="W71" i="17"/>
  <c r="S71" i="17"/>
  <c r="M71" i="17"/>
  <c r="J71" i="17"/>
  <c r="F71" i="17"/>
  <c r="L70" i="17"/>
  <c r="K70" i="17"/>
  <c r="I70" i="17"/>
  <c r="H70" i="17"/>
  <c r="J70" i="17" s="1"/>
  <c r="G70" i="17"/>
  <c r="E70" i="17"/>
  <c r="D70" i="17"/>
  <c r="L69" i="17"/>
  <c r="K69" i="17"/>
  <c r="I69" i="17"/>
  <c r="H69" i="17"/>
  <c r="J69" i="17" s="1"/>
  <c r="G69" i="17"/>
  <c r="E69" i="17"/>
  <c r="D69" i="17"/>
  <c r="S68" i="17"/>
  <c r="W68" i="17" s="1"/>
  <c r="J68" i="17"/>
  <c r="M68" i="17" s="1"/>
  <c r="F68" i="17"/>
  <c r="W67" i="17"/>
  <c r="S67" i="17"/>
  <c r="M67" i="17"/>
  <c r="J67" i="17"/>
  <c r="F67" i="17"/>
  <c r="S66" i="17"/>
  <c r="W66" i="17" s="1"/>
  <c r="J66" i="17"/>
  <c r="M66" i="17" s="1"/>
  <c r="F66" i="17"/>
  <c r="W65" i="17"/>
  <c r="S65" i="17"/>
  <c r="M65" i="17"/>
  <c r="J65" i="17"/>
  <c r="F65" i="17"/>
  <c r="L64" i="17"/>
  <c r="K64" i="17"/>
  <c r="I64" i="17"/>
  <c r="H64" i="17"/>
  <c r="J64" i="17" s="1"/>
  <c r="G64" i="17"/>
  <c r="E64" i="17"/>
  <c r="D64" i="17"/>
  <c r="L63" i="17"/>
  <c r="K63" i="17"/>
  <c r="I63" i="17"/>
  <c r="H63" i="17"/>
  <c r="J63" i="17" s="1"/>
  <c r="G63" i="17"/>
  <c r="E63" i="17"/>
  <c r="D63" i="17"/>
  <c r="S62" i="17"/>
  <c r="W62" i="17" s="1"/>
  <c r="J62" i="17"/>
  <c r="M62" i="17" s="1"/>
  <c r="F62" i="17"/>
  <c r="W61" i="17"/>
  <c r="S61" i="17"/>
  <c r="M61" i="17"/>
  <c r="J61" i="17"/>
  <c r="F61" i="17"/>
  <c r="S60" i="17"/>
  <c r="W60" i="17" s="1"/>
  <c r="J60" i="17"/>
  <c r="M60" i="17" s="1"/>
  <c r="F60" i="17"/>
  <c r="W59" i="17"/>
  <c r="S59" i="17"/>
  <c r="M59" i="17"/>
  <c r="J59" i="17"/>
  <c r="F59" i="17"/>
  <c r="E58" i="17"/>
  <c r="D58" i="17"/>
  <c r="S58" i="17" s="1"/>
  <c r="W58" i="17" s="1"/>
  <c r="E57" i="17"/>
  <c r="D57" i="17"/>
  <c r="S57" i="17" s="1"/>
  <c r="W57" i="17" s="1"/>
  <c r="S56" i="17"/>
  <c r="W56" i="17" s="1"/>
  <c r="S55" i="17"/>
  <c r="W55" i="17" s="1"/>
  <c r="S54" i="17"/>
  <c r="W54" i="17" s="1"/>
  <c r="S53" i="17"/>
  <c r="W53" i="17" s="1"/>
  <c r="S52" i="17"/>
  <c r="W52" i="17" s="1"/>
  <c r="L52" i="17"/>
  <c r="K52" i="17"/>
  <c r="J52" i="17"/>
  <c r="I52" i="17"/>
  <c r="H52" i="17"/>
  <c r="G52" i="17"/>
  <c r="F52" i="17"/>
  <c r="E52" i="17"/>
  <c r="D52" i="17"/>
  <c r="S51" i="17"/>
  <c r="W51" i="17" s="1"/>
  <c r="L51" i="17"/>
  <c r="K51" i="17"/>
  <c r="I51" i="17"/>
  <c r="H51" i="17"/>
  <c r="J51" i="17" s="1"/>
  <c r="G51" i="17"/>
  <c r="E51" i="17"/>
  <c r="D51" i="17"/>
  <c r="F51" i="17" s="1"/>
  <c r="S50" i="17"/>
  <c r="W50" i="17" s="1"/>
  <c r="J50" i="17"/>
  <c r="M50" i="17" s="1"/>
  <c r="F50" i="17"/>
  <c r="W49" i="17"/>
  <c r="S49" i="17"/>
  <c r="M49" i="17"/>
  <c r="J49" i="17"/>
  <c r="F49" i="17"/>
  <c r="S48" i="17"/>
  <c r="W48" i="17" s="1"/>
  <c r="J48" i="17"/>
  <c r="M48" i="17" s="1"/>
  <c r="F48" i="17"/>
  <c r="W47" i="17"/>
  <c r="S47" i="17"/>
  <c r="M47" i="17"/>
  <c r="J47" i="17"/>
  <c r="F47" i="17"/>
  <c r="S46" i="17"/>
  <c r="W46" i="17" s="1"/>
  <c r="S45" i="17"/>
  <c r="W45" i="17" s="1"/>
  <c r="S44" i="17"/>
  <c r="W44" i="17" s="1"/>
  <c r="S43" i="17"/>
  <c r="W43" i="17" s="1"/>
  <c r="S42" i="17"/>
  <c r="W42" i="17" s="1"/>
  <c r="L41" i="17"/>
  <c r="K41" i="17"/>
  <c r="I41" i="17"/>
  <c r="H41" i="17"/>
  <c r="G41" i="17"/>
  <c r="E41" i="17"/>
  <c r="D41" i="17"/>
  <c r="L40" i="17"/>
  <c r="K40" i="17"/>
  <c r="I40" i="17"/>
  <c r="H40" i="17"/>
  <c r="G40" i="17"/>
  <c r="E40" i="17"/>
  <c r="D40" i="17"/>
  <c r="W39" i="17"/>
  <c r="S39" i="17"/>
  <c r="M39" i="17"/>
  <c r="J39" i="17"/>
  <c r="F39" i="17"/>
  <c r="S38" i="17"/>
  <c r="W38" i="17" s="1"/>
  <c r="J38" i="17"/>
  <c r="M38" i="17" s="1"/>
  <c r="F38" i="17"/>
  <c r="W37" i="17"/>
  <c r="S37" i="17"/>
  <c r="M37" i="17"/>
  <c r="J37" i="17"/>
  <c r="F37" i="17"/>
  <c r="S36" i="17"/>
  <c r="W36" i="17" s="1"/>
  <c r="J36" i="17"/>
  <c r="M36" i="17" s="1"/>
  <c r="F36" i="17"/>
  <c r="L35" i="17"/>
  <c r="K35" i="17"/>
  <c r="I35" i="17"/>
  <c r="H35" i="17"/>
  <c r="G35" i="17"/>
  <c r="E35" i="17"/>
  <c r="D35" i="17"/>
  <c r="W34" i="17"/>
  <c r="S34" i="17"/>
  <c r="M34" i="17"/>
  <c r="D34" i="17"/>
  <c r="W33" i="17"/>
  <c r="S33" i="17"/>
  <c r="M33" i="17"/>
  <c r="S32" i="17"/>
  <c r="W32" i="17" s="1"/>
  <c r="M32" i="17"/>
  <c r="W31" i="17"/>
  <c r="S31" i="17"/>
  <c r="M31" i="17"/>
  <c r="S30" i="17"/>
  <c r="W30" i="17" s="1"/>
  <c r="M30" i="17"/>
  <c r="L29" i="17"/>
  <c r="K29" i="17"/>
  <c r="I29" i="17"/>
  <c r="H29" i="17"/>
  <c r="G29" i="17"/>
  <c r="E29" i="17"/>
  <c r="D29" i="17"/>
  <c r="L28" i="17"/>
  <c r="K28" i="17"/>
  <c r="I28" i="17"/>
  <c r="H28" i="17"/>
  <c r="G28" i="17"/>
  <c r="E28" i="17"/>
  <c r="D28" i="17"/>
  <c r="W27" i="17"/>
  <c r="S27" i="17"/>
  <c r="M27" i="17"/>
  <c r="J27" i="17"/>
  <c r="F27" i="17"/>
  <c r="S26" i="17"/>
  <c r="W26" i="17" s="1"/>
  <c r="J26" i="17"/>
  <c r="M26" i="17" s="1"/>
  <c r="F26" i="17"/>
  <c r="W25" i="17"/>
  <c r="S25" i="17"/>
  <c r="M25" i="17"/>
  <c r="J25" i="17"/>
  <c r="F25" i="17"/>
  <c r="S24" i="17"/>
  <c r="W24" i="17" s="1"/>
  <c r="J24" i="17"/>
  <c r="M24" i="17" s="1"/>
  <c r="F24" i="17"/>
  <c r="L23" i="17"/>
  <c r="K23" i="17"/>
  <c r="I23" i="17"/>
  <c r="H23" i="17"/>
  <c r="G23" i="17"/>
  <c r="D23" i="17"/>
  <c r="S22" i="17"/>
  <c r="W22" i="17" s="1"/>
  <c r="L22" i="17"/>
  <c r="K22" i="17"/>
  <c r="J22" i="17"/>
  <c r="I22" i="17"/>
  <c r="H22" i="17"/>
  <c r="G22" i="17"/>
  <c r="F22" i="17"/>
  <c r="E22" i="17"/>
  <c r="D22" i="17"/>
  <c r="S21" i="17"/>
  <c r="W21" i="17" s="1"/>
  <c r="J21" i="17"/>
  <c r="M21" i="17" s="1"/>
  <c r="F21" i="17"/>
  <c r="W20" i="17"/>
  <c r="S20" i="17"/>
  <c r="M20" i="17"/>
  <c r="J20" i="17"/>
  <c r="F20" i="17"/>
  <c r="S19" i="17"/>
  <c r="W19" i="17" s="1"/>
  <c r="J19" i="17"/>
  <c r="M19" i="17" s="1"/>
  <c r="F19" i="17"/>
  <c r="W18" i="17"/>
  <c r="S18" i="17"/>
  <c r="M18" i="17"/>
  <c r="J18" i="17"/>
  <c r="F18" i="17"/>
  <c r="S17" i="17"/>
  <c r="W17" i="17" s="1"/>
  <c r="L17" i="17"/>
  <c r="K17" i="17"/>
  <c r="I17" i="17"/>
  <c r="H17" i="17"/>
  <c r="J17" i="17" s="1"/>
  <c r="G17" i="17"/>
  <c r="E17" i="17"/>
  <c r="D17" i="17"/>
  <c r="F17" i="17" s="1"/>
  <c r="S16" i="17"/>
  <c r="W16" i="17" s="1"/>
  <c r="L16" i="17"/>
  <c r="K16" i="17"/>
  <c r="J16" i="17"/>
  <c r="I16" i="17"/>
  <c r="H16" i="17"/>
  <c r="G16" i="17"/>
  <c r="F16" i="17"/>
  <c r="E16" i="17"/>
  <c r="D16" i="17"/>
  <c r="M16" i="17" s="1"/>
  <c r="S15" i="17"/>
  <c r="W15" i="17" s="1"/>
  <c r="M15" i="17"/>
  <c r="J15" i="17"/>
  <c r="F15" i="17"/>
  <c r="S14" i="17"/>
  <c r="W14" i="17" s="1"/>
  <c r="M14" i="17"/>
  <c r="J14" i="17"/>
  <c r="F14" i="17"/>
  <c r="W13" i="17"/>
  <c r="S13" i="17"/>
  <c r="J13" i="17"/>
  <c r="M13" i="17" s="1"/>
  <c r="F13" i="17"/>
  <c r="W12" i="17"/>
  <c r="S12" i="17"/>
  <c r="M12" i="17"/>
  <c r="J12" i="17"/>
  <c r="F12" i="17"/>
  <c r="L11" i="17"/>
  <c r="K11" i="17"/>
  <c r="I11" i="17"/>
  <c r="H11" i="17"/>
  <c r="G11" i="17"/>
  <c r="J11" i="17" s="1"/>
  <c r="F11" i="17"/>
  <c r="E11" i="17"/>
  <c r="D11" i="17"/>
  <c r="L10" i="17"/>
  <c r="K10" i="17"/>
  <c r="I10" i="17"/>
  <c r="H10" i="17"/>
  <c r="G10" i="17"/>
  <c r="E10" i="17"/>
  <c r="J10" i="17" s="1"/>
  <c r="M10" i="17" s="1"/>
  <c r="D10" i="17"/>
  <c r="F10" i="17" s="1"/>
  <c r="M9" i="17"/>
  <c r="M174" i="17" s="1"/>
  <c r="J9" i="17"/>
  <c r="F9" i="17"/>
  <c r="J8" i="17"/>
  <c r="J173" i="17" s="1"/>
  <c r="F8" i="17"/>
  <c r="M7" i="17"/>
  <c r="J7" i="17"/>
  <c r="J172" i="17" s="1"/>
  <c r="F7" i="17"/>
  <c r="F172" i="17" s="1"/>
  <c r="J6" i="17"/>
  <c r="J171" i="17" s="1"/>
  <c r="F6" i="17"/>
  <c r="F1" i="17"/>
  <c r="L174" i="16"/>
  <c r="K174" i="16"/>
  <c r="I174" i="16"/>
  <c r="H174" i="16"/>
  <c r="G174" i="16"/>
  <c r="E174" i="16"/>
  <c r="S174" i="16" s="1"/>
  <c r="W174" i="16" s="1"/>
  <c r="D174" i="16"/>
  <c r="L173" i="16"/>
  <c r="K173" i="16"/>
  <c r="I173" i="16"/>
  <c r="H173" i="16"/>
  <c r="G173" i="16"/>
  <c r="E173" i="16"/>
  <c r="S173" i="16" s="1"/>
  <c r="W173" i="16" s="1"/>
  <c r="D173" i="16"/>
  <c r="L172" i="16"/>
  <c r="L176" i="16" s="1"/>
  <c r="K172" i="16"/>
  <c r="K176" i="16" s="1"/>
  <c r="I172" i="16"/>
  <c r="I176" i="16" s="1"/>
  <c r="H172" i="16"/>
  <c r="H176" i="16" s="1"/>
  <c r="G172" i="16"/>
  <c r="G176" i="16" s="1"/>
  <c r="E172" i="16"/>
  <c r="S172" i="16" s="1"/>
  <c r="W172" i="16" s="1"/>
  <c r="D172" i="16"/>
  <c r="D176" i="16" s="1"/>
  <c r="L171" i="16"/>
  <c r="L175" i="16" s="1"/>
  <c r="K171" i="16"/>
  <c r="K175" i="16" s="1"/>
  <c r="I171" i="16"/>
  <c r="I175" i="16" s="1"/>
  <c r="H171" i="16"/>
  <c r="H175" i="16" s="1"/>
  <c r="G171" i="16"/>
  <c r="G175" i="16" s="1"/>
  <c r="E171" i="16"/>
  <c r="S171" i="16" s="1"/>
  <c r="W171" i="16" s="1"/>
  <c r="D171" i="16"/>
  <c r="D175" i="16" s="1"/>
  <c r="E168" i="16"/>
  <c r="S168" i="16" s="1"/>
  <c r="W168" i="16" s="1"/>
  <c r="D168" i="16"/>
  <c r="E167" i="16"/>
  <c r="S167" i="16" s="1"/>
  <c r="W167" i="16" s="1"/>
  <c r="D167" i="16"/>
  <c r="E166" i="16"/>
  <c r="S166" i="16" s="1"/>
  <c r="W166" i="16" s="1"/>
  <c r="D166" i="16"/>
  <c r="D170" i="16" s="1"/>
  <c r="E165" i="16"/>
  <c r="S165" i="16" s="1"/>
  <c r="W165" i="16" s="1"/>
  <c r="D165" i="16"/>
  <c r="D169" i="16" s="1"/>
  <c r="L164" i="16"/>
  <c r="K164" i="16"/>
  <c r="I164" i="16"/>
  <c r="H164" i="16"/>
  <c r="G164" i="16"/>
  <c r="E164" i="16"/>
  <c r="S164" i="16" s="1"/>
  <c r="W164" i="16" s="1"/>
  <c r="D164" i="16"/>
  <c r="F164" i="16" s="1"/>
  <c r="L163" i="16"/>
  <c r="K163" i="16"/>
  <c r="I163" i="16"/>
  <c r="H163" i="16"/>
  <c r="G163" i="16"/>
  <c r="E163" i="16"/>
  <c r="S163" i="16" s="1"/>
  <c r="W163" i="16" s="1"/>
  <c r="D163" i="16"/>
  <c r="F163" i="16" s="1"/>
  <c r="S162" i="16"/>
  <c r="W162" i="16" s="1"/>
  <c r="J162" i="16"/>
  <c r="M162" i="16" s="1"/>
  <c r="F162" i="16"/>
  <c r="S161" i="16"/>
  <c r="W161" i="16" s="1"/>
  <c r="M161" i="16"/>
  <c r="J161" i="16"/>
  <c r="F161" i="16"/>
  <c r="S160" i="16"/>
  <c r="W160" i="16" s="1"/>
  <c r="J160" i="16"/>
  <c r="M160" i="16" s="1"/>
  <c r="F160" i="16"/>
  <c r="W159" i="16"/>
  <c r="S159" i="16"/>
  <c r="J159" i="16"/>
  <c r="M159" i="16" s="1"/>
  <c r="F159" i="16"/>
  <c r="E158" i="16"/>
  <c r="S158" i="16" s="1"/>
  <c r="W158" i="16" s="1"/>
  <c r="D158" i="16"/>
  <c r="E157" i="16"/>
  <c r="S157" i="16" s="1"/>
  <c r="W157" i="16" s="1"/>
  <c r="D157" i="16"/>
  <c r="S156" i="16"/>
  <c r="W156" i="16" s="1"/>
  <c r="S155" i="16"/>
  <c r="W155" i="16" s="1"/>
  <c r="S154" i="16"/>
  <c r="W154" i="16" s="1"/>
  <c r="S153" i="16"/>
  <c r="W153" i="16" s="1"/>
  <c r="L152" i="16"/>
  <c r="K152" i="16"/>
  <c r="I152" i="16"/>
  <c r="H152" i="16"/>
  <c r="G152" i="16"/>
  <c r="E152" i="16"/>
  <c r="S152" i="16" s="1"/>
  <c r="W152" i="16" s="1"/>
  <c r="D152" i="16"/>
  <c r="F152" i="16" s="1"/>
  <c r="L151" i="16"/>
  <c r="K151" i="16"/>
  <c r="I151" i="16"/>
  <c r="H151" i="16"/>
  <c r="G151" i="16"/>
  <c r="E151" i="16"/>
  <c r="S151" i="16" s="1"/>
  <c r="W151" i="16" s="1"/>
  <c r="D151" i="16"/>
  <c r="F151" i="16" s="1"/>
  <c r="S150" i="16"/>
  <c r="W150" i="16" s="1"/>
  <c r="J150" i="16"/>
  <c r="M150" i="16" s="1"/>
  <c r="F150" i="16"/>
  <c r="S149" i="16"/>
  <c r="W149" i="16" s="1"/>
  <c r="M149" i="16"/>
  <c r="J149" i="16"/>
  <c r="F149" i="16"/>
  <c r="S148" i="16"/>
  <c r="W148" i="16" s="1"/>
  <c r="J148" i="16"/>
  <c r="M148" i="16" s="1"/>
  <c r="F148" i="16"/>
  <c r="W147" i="16"/>
  <c r="S147" i="16"/>
  <c r="J147" i="16"/>
  <c r="M147" i="16" s="1"/>
  <c r="F147" i="16"/>
  <c r="L146" i="16"/>
  <c r="K146" i="16"/>
  <c r="I146" i="16"/>
  <c r="H146" i="16"/>
  <c r="G146" i="16"/>
  <c r="E146" i="16"/>
  <c r="S146" i="16" s="1"/>
  <c r="W146" i="16" s="1"/>
  <c r="D146" i="16"/>
  <c r="F146" i="16" s="1"/>
  <c r="L145" i="16"/>
  <c r="K145" i="16"/>
  <c r="I145" i="16"/>
  <c r="H145" i="16"/>
  <c r="G145" i="16"/>
  <c r="E145" i="16"/>
  <c r="S145" i="16" s="1"/>
  <c r="W145" i="16" s="1"/>
  <c r="D145" i="16"/>
  <c r="F145" i="16" s="1"/>
  <c r="S144" i="16"/>
  <c r="W144" i="16" s="1"/>
  <c r="J144" i="16"/>
  <c r="M144" i="16" s="1"/>
  <c r="F144" i="16"/>
  <c r="S143" i="16"/>
  <c r="W143" i="16" s="1"/>
  <c r="M143" i="16"/>
  <c r="J143" i="16"/>
  <c r="F143" i="16"/>
  <c r="S142" i="16"/>
  <c r="W142" i="16" s="1"/>
  <c r="J142" i="16"/>
  <c r="M142" i="16" s="1"/>
  <c r="F142" i="16"/>
  <c r="W141" i="16"/>
  <c r="S141" i="16"/>
  <c r="J141" i="16"/>
  <c r="M141" i="16" s="1"/>
  <c r="F141" i="16"/>
  <c r="L140" i="16"/>
  <c r="K140" i="16"/>
  <c r="I140" i="16"/>
  <c r="H140" i="16"/>
  <c r="G140" i="16"/>
  <c r="E140" i="16"/>
  <c r="S140" i="16" s="1"/>
  <c r="W140" i="16" s="1"/>
  <c r="D140" i="16"/>
  <c r="F140" i="16" s="1"/>
  <c r="L139" i="16"/>
  <c r="K139" i="16"/>
  <c r="I139" i="16"/>
  <c r="H139" i="16"/>
  <c r="G139" i="16"/>
  <c r="E139" i="16"/>
  <c r="S139" i="16" s="1"/>
  <c r="W139" i="16" s="1"/>
  <c r="D139" i="16"/>
  <c r="F139" i="16" s="1"/>
  <c r="S138" i="16"/>
  <c r="W138" i="16" s="1"/>
  <c r="J138" i="16"/>
  <c r="M138" i="16" s="1"/>
  <c r="F138" i="16"/>
  <c r="S137" i="16"/>
  <c r="W137" i="16" s="1"/>
  <c r="M137" i="16"/>
  <c r="J137" i="16"/>
  <c r="F137" i="16"/>
  <c r="S136" i="16"/>
  <c r="W136" i="16" s="1"/>
  <c r="J136" i="16"/>
  <c r="M136" i="16" s="1"/>
  <c r="F136" i="16"/>
  <c r="W135" i="16"/>
  <c r="S135" i="16"/>
  <c r="J135" i="16"/>
  <c r="M135" i="16" s="1"/>
  <c r="F135" i="16"/>
  <c r="E134" i="16"/>
  <c r="S134" i="16" s="1"/>
  <c r="W134" i="16" s="1"/>
  <c r="D134" i="16"/>
  <c r="E133" i="16"/>
  <c r="S133" i="16" s="1"/>
  <c r="W133" i="16" s="1"/>
  <c r="D133" i="16"/>
  <c r="S132" i="16"/>
  <c r="W132" i="16" s="1"/>
  <c r="S131" i="16"/>
  <c r="W131" i="16" s="1"/>
  <c r="S130" i="16"/>
  <c r="W130" i="16" s="1"/>
  <c r="S129" i="16"/>
  <c r="W129" i="16" s="1"/>
  <c r="S128" i="16"/>
  <c r="W128" i="16" s="1"/>
  <c r="S127" i="16"/>
  <c r="W127" i="16" s="1"/>
  <c r="S126" i="16"/>
  <c r="W126" i="16" s="1"/>
  <c r="S125" i="16"/>
  <c r="W125" i="16" s="1"/>
  <c r="S124" i="16"/>
  <c r="W124" i="16" s="1"/>
  <c r="L123" i="16"/>
  <c r="K123" i="16"/>
  <c r="I123" i="16"/>
  <c r="H123" i="16"/>
  <c r="G123" i="16"/>
  <c r="E123" i="16"/>
  <c r="S123" i="16" s="1"/>
  <c r="W123" i="16" s="1"/>
  <c r="D123" i="16"/>
  <c r="L122" i="16"/>
  <c r="K122" i="16"/>
  <c r="I122" i="16"/>
  <c r="H122" i="16"/>
  <c r="G122" i="16"/>
  <c r="E122" i="16"/>
  <c r="S122" i="16" s="1"/>
  <c r="W122" i="16" s="1"/>
  <c r="D122" i="16"/>
  <c r="W121" i="16"/>
  <c r="S121" i="16"/>
  <c r="J121" i="16"/>
  <c r="M121" i="16" s="1"/>
  <c r="F121" i="16"/>
  <c r="S120" i="16"/>
  <c r="W120" i="16" s="1"/>
  <c r="J120" i="16"/>
  <c r="M120" i="16" s="1"/>
  <c r="F120" i="16"/>
  <c r="S119" i="16"/>
  <c r="W119" i="16" s="1"/>
  <c r="M119" i="16"/>
  <c r="J119" i="16"/>
  <c r="F119" i="16"/>
  <c r="W118" i="16"/>
  <c r="M118" i="16"/>
  <c r="J118" i="16"/>
  <c r="F118" i="16"/>
  <c r="S117" i="16"/>
  <c r="W117" i="16" s="1"/>
  <c r="L117" i="16"/>
  <c r="K117" i="16"/>
  <c r="J117" i="16"/>
  <c r="I117" i="16"/>
  <c r="H117" i="16"/>
  <c r="G117" i="16"/>
  <c r="F117" i="16"/>
  <c r="E117" i="16"/>
  <c r="D117" i="16"/>
  <c r="M117" i="16" s="1"/>
  <c r="S116" i="16"/>
  <c r="W116" i="16" s="1"/>
  <c r="L116" i="16"/>
  <c r="K116" i="16"/>
  <c r="J116" i="16"/>
  <c r="I116" i="16"/>
  <c r="H116" i="16"/>
  <c r="G116" i="16"/>
  <c r="F116" i="16"/>
  <c r="E116" i="16"/>
  <c r="D116" i="16"/>
  <c r="M116" i="16" s="1"/>
  <c r="S115" i="16"/>
  <c r="W115" i="16" s="1"/>
  <c r="J115" i="16"/>
  <c r="M115" i="16" s="1"/>
  <c r="F115" i="16"/>
  <c r="W114" i="16"/>
  <c r="S114" i="16"/>
  <c r="J114" i="16"/>
  <c r="M114" i="16" s="1"/>
  <c r="F114" i="16"/>
  <c r="S113" i="16"/>
  <c r="W113" i="16" s="1"/>
  <c r="J113" i="16"/>
  <c r="M113" i="16" s="1"/>
  <c r="F113" i="16"/>
  <c r="S112" i="16"/>
  <c r="W112" i="16" s="1"/>
  <c r="M112" i="16"/>
  <c r="J112" i="16"/>
  <c r="F112" i="16"/>
  <c r="S111" i="16"/>
  <c r="W111" i="16" s="1"/>
  <c r="E111" i="16"/>
  <c r="D111" i="16"/>
  <c r="S110" i="16"/>
  <c r="W110" i="16" s="1"/>
  <c r="E110" i="16"/>
  <c r="D110" i="16"/>
  <c r="S109" i="16"/>
  <c r="W109" i="16" s="1"/>
  <c r="S108" i="16"/>
  <c r="W108" i="16" s="1"/>
  <c r="S107" i="16"/>
  <c r="W107" i="16" s="1"/>
  <c r="S106" i="16"/>
  <c r="W106" i="16" s="1"/>
  <c r="S105" i="16"/>
  <c r="W105" i="16" s="1"/>
  <c r="L105" i="16"/>
  <c r="K105" i="16"/>
  <c r="J105" i="16"/>
  <c r="I105" i="16"/>
  <c r="H105" i="16"/>
  <c r="G105" i="16"/>
  <c r="F105" i="16"/>
  <c r="E105" i="16"/>
  <c r="D105" i="16"/>
  <c r="S104" i="16"/>
  <c r="W104" i="16" s="1"/>
  <c r="L104" i="16"/>
  <c r="K104" i="16"/>
  <c r="J104" i="16"/>
  <c r="E104" i="16"/>
  <c r="D104" i="16"/>
  <c r="M104" i="16" s="1"/>
  <c r="W103" i="16"/>
  <c r="S103" i="16"/>
  <c r="J103" i="16"/>
  <c r="M103" i="16" s="1"/>
  <c r="F103" i="16"/>
  <c r="S102" i="16"/>
  <c r="W102" i="16" s="1"/>
  <c r="J102" i="16"/>
  <c r="M102" i="16" s="1"/>
  <c r="F102" i="16"/>
  <c r="S101" i="16"/>
  <c r="W101" i="16" s="1"/>
  <c r="M101" i="16"/>
  <c r="J101" i="16"/>
  <c r="F101" i="16"/>
  <c r="S100" i="16"/>
  <c r="W100" i="16" s="1"/>
  <c r="J100" i="16"/>
  <c r="M100" i="16" s="1"/>
  <c r="F100" i="16"/>
  <c r="L99" i="16"/>
  <c r="K99" i="16"/>
  <c r="I99" i="16"/>
  <c r="H99" i="16"/>
  <c r="G99" i="16"/>
  <c r="E99" i="16"/>
  <c r="S99" i="16" s="1"/>
  <c r="W99" i="16" s="1"/>
  <c r="D99" i="16"/>
  <c r="W98" i="16"/>
  <c r="K98" i="16"/>
  <c r="J98" i="16"/>
  <c r="I98" i="16"/>
  <c r="H98" i="16"/>
  <c r="G98" i="16"/>
  <c r="F98" i="16"/>
  <c r="E98" i="16"/>
  <c r="S98" i="16" s="1"/>
  <c r="D98" i="16"/>
  <c r="M98" i="16" s="1"/>
  <c r="S97" i="16"/>
  <c r="W97" i="16" s="1"/>
  <c r="J97" i="16"/>
  <c r="M97" i="16" s="1"/>
  <c r="F97" i="16"/>
  <c r="W96" i="16"/>
  <c r="S96" i="16"/>
  <c r="J96" i="16"/>
  <c r="M96" i="16" s="1"/>
  <c r="F96" i="16"/>
  <c r="S95" i="16"/>
  <c r="W95" i="16" s="1"/>
  <c r="J95" i="16"/>
  <c r="M95" i="16" s="1"/>
  <c r="F95" i="16"/>
  <c r="S94" i="16"/>
  <c r="W94" i="16" s="1"/>
  <c r="M94" i="16"/>
  <c r="J94" i="16"/>
  <c r="F94" i="16"/>
  <c r="S93" i="16"/>
  <c r="W93" i="16" s="1"/>
  <c r="L93" i="16"/>
  <c r="K93" i="16"/>
  <c r="J93" i="16"/>
  <c r="I93" i="16"/>
  <c r="H93" i="16"/>
  <c r="G93" i="16"/>
  <c r="F93" i="16"/>
  <c r="E93" i="16"/>
  <c r="D93" i="16"/>
  <c r="M93" i="16" s="1"/>
  <c r="S92" i="16"/>
  <c r="W92" i="16" s="1"/>
  <c r="L92" i="16"/>
  <c r="K92" i="16"/>
  <c r="J92" i="16"/>
  <c r="I92" i="16"/>
  <c r="H92" i="16"/>
  <c r="G92" i="16"/>
  <c r="F92" i="16"/>
  <c r="E92" i="16"/>
  <c r="D92" i="16"/>
  <c r="S91" i="16"/>
  <c r="W91" i="16" s="1"/>
  <c r="J91" i="16"/>
  <c r="M91" i="16" s="1"/>
  <c r="F91" i="16"/>
  <c r="W90" i="16"/>
  <c r="S90" i="16"/>
  <c r="J90" i="16"/>
  <c r="M90" i="16" s="1"/>
  <c r="F90" i="16"/>
  <c r="S89" i="16"/>
  <c r="W89" i="16" s="1"/>
  <c r="J89" i="16"/>
  <c r="M89" i="16" s="1"/>
  <c r="F89" i="16"/>
  <c r="S88" i="16"/>
  <c r="W88" i="16" s="1"/>
  <c r="M88" i="16"/>
  <c r="J88" i="16"/>
  <c r="F88" i="16"/>
  <c r="S87" i="16"/>
  <c r="W87" i="16" s="1"/>
  <c r="S86" i="16"/>
  <c r="W86" i="16" s="1"/>
  <c r="S85" i="16"/>
  <c r="W85" i="16" s="1"/>
  <c r="S84" i="16"/>
  <c r="W84" i="16" s="1"/>
  <c r="S83" i="16"/>
  <c r="W83" i="16" s="1"/>
  <c r="L82" i="16"/>
  <c r="K82" i="16"/>
  <c r="I82" i="16"/>
  <c r="H82" i="16"/>
  <c r="G82" i="16"/>
  <c r="E82" i="16"/>
  <c r="D82" i="16"/>
  <c r="L81" i="16"/>
  <c r="K81" i="16"/>
  <c r="I81" i="16"/>
  <c r="H81" i="16"/>
  <c r="G81" i="16"/>
  <c r="E81" i="16"/>
  <c r="D81" i="16"/>
  <c r="W80" i="16"/>
  <c r="S80" i="16"/>
  <c r="M80" i="16"/>
  <c r="J80" i="16"/>
  <c r="F80" i="16"/>
  <c r="S79" i="16"/>
  <c r="W79" i="16" s="1"/>
  <c r="J79" i="16"/>
  <c r="M79" i="16" s="1"/>
  <c r="F79" i="16"/>
  <c r="W78" i="16"/>
  <c r="S78" i="16"/>
  <c r="M78" i="16"/>
  <c r="J78" i="16"/>
  <c r="F78" i="16"/>
  <c r="S77" i="16"/>
  <c r="W77" i="16" s="1"/>
  <c r="J77" i="16"/>
  <c r="M77" i="16" s="1"/>
  <c r="F77" i="16"/>
  <c r="L76" i="16"/>
  <c r="K76" i="16"/>
  <c r="I76" i="16"/>
  <c r="H76" i="16"/>
  <c r="G76" i="16"/>
  <c r="E76" i="16"/>
  <c r="D76" i="16"/>
  <c r="L75" i="16"/>
  <c r="K75" i="16"/>
  <c r="I75" i="16"/>
  <c r="G75" i="16"/>
  <c r="E75" i="16"/>
  <c r="D75" i="16"/>
  <c r="F75" i="16" s="1"/>
  <c r="S74" i="16"/>
  <c r="W74" i="16" s="1"/>
  <c r="J74" i="16"/>
  <c r="M74" i="16" s="1"/>
  <c r="F74" i="16"/>
  <c r="W73" i="16"/>
  <c r="S73" i="16"/>
  <c r="M73" i="16"/>
  <c r="J73" i="16"/>
  <c r="F73" i="16"/>
  <c r="S72" i="16"/>
  <c r="W72" i="16" s="1"/>
  <c r="J72" i="16"/>
  <c r="M72" i="16" s="1"/>
  <c r="F72" i="16"/>
  <c r="W71" i="16"/>
  <c r="S71" i="16"/>
  <c r="M71" i="16"/>
  <c r="J71" i="16"/>
  <c r="F71" i="16"/>
  <c r="L70" i="16"/>
  <c r="K70" i="16"/>
  <c r="I70" i="16"/>
  <c r="H70" i="16"/>
  <c r="J70" i="16" s="1"/>
  <c r="G70" i="16"/>
  <c r="E70" i="16"/>
  <c r="D70" i="16"/>
  <c r="K69" i="16"/>
  <c r="I69" i="16"/>
  <c r="H69" i="16"/>
  <c r="G69" i="16"/>
  <c r="E69" i="16"/>
  <c r="S69" i="16" s="1"/>
  <c r="W69" i="16" s="1"/>
  <c r="D69" i="16"/>
  <c r="W68" i="16"/>
  <c r="S68" i="16"/>
  <c r="M68" i="16"/>
  <c r="J68" i="16"/>
  <c r="F68" i="16"/>
  <c r="S67" i="16"/>
  <c r="W67" i="16" s="1"/>
  <c r="J67" i="16"/>
  <c r="M67" i="16" s="1"/>
  <c r="F67" i="16"/>
  <c r="W66" i="16"/>
  <c r="S66" i="16"/>
  <c r="M66" i="16"/>
  <c r="J66" i="16"/>
  <c r="F66" i="16"/>
  <c r="S65" i="16"/>
  <c r="W65" i="16" s="1"/>
  <c r="J65" i="16"/>
  <c r="M65" i="16" s="1"/>
  <c r="F65" i="16"/>
  <c r="L64" i="16"/>
  <c r="K64" i="16"/>
  <c r="I64" i="16"/>
  <c r="H64" i="16"/>
  <c r="G64" i="16"/>
  <c r="E64" i="16"/>
  <c r="S64" i="16" s="1"/>
  <c r="W64" i="16" s="1"/>
  <c r="D64" i="16"/>
  <c r="F64" i="16" s="1"/>
  <c r="L63" i="16"/>
  <c r="K63" i="16"/>
  <c r="I63" i="16"/>
  <c r="H63" i="16"/>
  <c r="G63" i="16"/>
  <c r="E63" i="16"/>
  <c r="S63" i="16" s="1"/>
  <c r="W63" i="16" s="1"/>
  <c r="D63" i="16"/>
  <c r="F63" i="16" s="1"/>
  <c r="W62" i="16"/>
  <c r="S62" i="16"/>
  <c r="M62" i="16"/>
  <c r="J62" i="16"/>
  <c r="F62" i="16"/>
  <c r="S61" i="16"/>
  <c r="W61" i="16" s="1"/>
  <c r="J61" i="16"/>
  <c r="M61" i="16" s="1"/>
  <c r="S60" i="16"/>
  <c r="W60" i="16" s="1"/>
  <c r="J60" i="16"/>
  <c r="M60" i="16" s="1"/>
  <c r="F60" i="16"/>
  <c r="W59" i="16"/>
  <c r="S59" i="16"/>
  <c r="M59" i="16"/>
  <c r="J59" i="16"/>
  <c r="F59" i="16"/>
  <c r="S58" i="16"/>
  <c r="W58" i="16" s="1"/>
  <c r="E58" i="16"/>
  <c r="D58" i="16"/>
  <c r="S57" i="16"/>
  <c r="W57" i="16" s="1"/>
  <c r="E57" i="16"/>
  <c r="D57" i="16"/>
  <c r="S56" i="16"/>
  <c r="W56" i="16" s="1"/>
  <c r="S55" i="16"/>
  <c r="W55" i="16" s="1"/>
  <c r="S54" i="16"/>
  <c r="W54" i="16" s="1"/>
  <c r="S53" i="16"/>
  <c r="W53" i="16" s="1"/>
  <c r="S52" i="16"/>
  <c r="W52" i="16" s="1"/>
  <c r="L52" i="16"/>
  <c r="K52" i="16"/>
  <c r="J52" i="16"/>
  <c r="I52" i="16"/>
  <c r="H52" i="16"/>
  <c r="G52" i="16"/>
  <c r="F52" i="16"/>
  <c r="E52" i="16"/>
  <c r="D52" i="16"/>
  <c r="M52" i="16" s="1"/>
  <c r="S51" i="16"/>
  <c r="W51" i="16" s="1"/>
  <c r="L51" i="16"/>
  <c r="K51" i="16"/>
  <c r="J51" i="16"/>
  <c r="I51" i="16"/>
  <c r="H51" i="16"/>
  <c r="G51" i="16"/>
  <c r="F51" i="16"/>
  <c r="E51" i="16"/>
  <c r="D51" i="16"/>
  <c r="S50" i="16"/>
  <c r="W50" i="16" s="1"/>
  <c r="J50" i="16"/>
  <c r="M50" i="16" s="1"/>
  <c r="F50" i="16"/>
  <c r="W49" i="16"/>
  <c r="S49" i="16"/>
  <c r="M49" i="16"/>
  <c r="J49" i="16"/>
  <c r="F49" i="16"/>
  <c r="S48" i="16"/>
  <c r="W48" i="16" s="1"/>
  <c r="J48" i="16"/>
  <c r="M48" i="16" s="1"/>
  <c r="F48" i="16"/>
  <c r="W47" i="16"/>
  <c r="S47" i="16"/>
  <c r="M47" i="16"/>
  <c r="J47" i="16"/>
  <c r="F47" i="16"/>
  <c r="S46" i="16"/>
  <c r="W46" i="16" s="1"/>
  <c r="S45" i="16"/>
  <c r="W45" i="16" s="1"/>
  <c r="S44" i="16"/>
  <c r="W44" i="16" s="1"/>
  <c r="S43" i="16"/>
  <c r="W43" i="16" s="1"/>
  <c r="S42" i="16"/>
  <c r="W42" i="16" s="1"/>
  <c r="L41" i="16"/>
  <c r="K41" i="16"/>
  <c r="I41" i="16"/>
  <c r="H41" i="16"/>
  <c r="G41" i="16"/>
  <c r="E41" i="16"/>
  <c r="D41" i="16"/>
  <c r="L40" i="16"/>
  <c r="K40" i="16"/>
  <c r="I40" i="16"/>
  <c r="H40" i="16"/>
  <c r="G40" i="16"/>
  <c r="E40" i="16"/>
  <c r="D40" i="16"/>
  <c r="W39" i="16"/>
  <c r="S39" i="16"/>
  <c r="M39" i="16"/>
  <c r="J39" i="16"/>
  <c r="F39" i="16"/>
  <c r="S38" i="16"/>
  <c r="W38" i="16" s="1"/>
  <c r="J38" i="16"/>
  <c r="M38" i="16" s="1"/>
  <c r="F38" i="16"/>
  <c r="W37" i="16"/>
  <c r="S37" i="16"/>
  <c r="M37" i="16"/>
  <c r="J37" i="16"/>
  <c r="F37" i="16"/>
  <c r="S36" i="16"/>
  <c r="W36" i="16" s="1"/>
  <c r="J36" i="16"/>
  <c r="M36" i="16" s="1"/>
  <c r="F36" i="16"/>
  <c r="L35" i="16"/>
  <c r="K35" i="16"/>
  <c r="I35" i="16"/>
  <c r="H35" i="16"/>
  <c r="G35" i="16"/>
  <c r="E35" i="16"/>
  <c r="D35" i="16"/>
  <c r="L34" i="16"/>
  <c r="K34" i="16"/>
  <c r="I34" i="16"/>
  <c r="H34" i="16"/>
  <c r="G34" i="16"/>
  <c r="E34" i="16"/>
  <c r="D34" i="16"/>
  <c r="W33" i="16"/>
  <c r="S33" i="16"/>
  <c r="M33" i="16"/>
  <c r="J33" i="16"/>
  <c r="F33" i="16"/>
  <c r="S32" i="16"/>
  <c r="W32" i="16" s="1"/>
  <c r="J32" i="16"/>
  <c r="M32" i="16" s="1"/>
  <c r="F32" i="16"/>
  <c r="W31" i="16"/>
  <c r="S31" i="16"/>
  <c r="M31" i="16"/>
  <c r="J31" i="16"/>
  <c r="F31" i="16"/>
  <c r="S30" i="16"/>
  <c r="W30" i="16" s="1"/>
  <c r="J30" i="16"/>
  <c r="M30" i="16" s="1"/>
  <c r="F30" i="16"/>
  <c r="M29" i="16"/>
  <c r="K29" i="16"/>
  <c r="I29" i="16"/>
  <c r="H29" i="16"/>
  <c r="J29" i="16" s="1"/>
  <c r="G29" i="16"/>
  <c r="E29" i="16"/>
  <c r="S29" i="16" s="1"/>
  <c r="W29" i="16" s="1"/>
  <c r="D29" i="16"/>
  <c r="F29" i="16" s="1"/>
  <c r="L28" i="16"/>
  <c r="K28" i="16"/>
  <c r="I28" i="16"/>
  <c r="H28" i="16"/>
  <c r="J28" i="16" s="1"/>
  <c r="G28" i="16"/>
  <c r="E28" i="16"/>
  <c r="D28" i="16"/>
  <c r="S27" i="16"/>
  <c r="W27" i="16" s="1"/>
  <c r="J27" i="16"/>
  <c r="M27" i="16" s="1"/>
  <c r="F27" i="16"/>
  <c r="W26" i="16"/>
  <c r="S26" i="16"/>
  <c r="M26" i="16"/>
  <c r="J26" i="16"/>
  <c r="F26" i="16"/>
  <c r="S25" i="16"/>
  <c r="W25" i="16" s="1"/>
  <c r="J25" i="16"/>
  <c r="M25" i="16" s="1"/>
  <c r="F25" i="16"/>
  <c r="W24" i="16"/>
  <c r="S24" i="16"/>
  <c r="M24" i="16"/>
  <c r="J24" i="16"/>
  <c r="F24" i="16"/>
  <c r="L23" i="16"/>
  <c r="K23" i="16"/>
  <c r="I23" i="16"/>
  <c r="H23" i="16"/>
  <c r="J23" i="16" s="1"/>
  <c r="G23" i="16"/>
  <c r="E23" i="16"/>
  <c r="D23" i="16"/>
  <c r="F23" i="16" s="1"/>
  <c r="S22" i="16"/>
  <c r="W22" i="16" s="1"/>
  <c r="L22" i="16"/>
  <c r="K22" i="16"/>
  <c r="J22" i="16"/>
  <c r="I22" i="16"/>
  <c r="H22" i="16"/>
  <c r="G22" i="16"/>
  <c r="F22" i="16"/>
  <c r="E22" i="16"/>
  <c r="D22" i="16"/>
  <c r="S21" i="16"/>
  <c r="W21" i="16" s="1"/>
  <c r="J21" i="16"/>
  <c r="M21" i="16" s="1"/>
  <c r="F21" i="16"/>
  <c r="W20" i="16"/>
  <c r="S20" i="16"/>
  <c r="M20" i="16"/>
  <c r="J20" i="16"/>
  <c r="F20" i="16"/>
  <c r="S19" i="16"/>
  <c r="W19" i="16" s="1"/>
  <c r="J19" i="16"/>
  <c r="M19" i="16" s="1"/>
  <c r="F19" i="16"/>
  <c r="W18" i="16"/>
  <c r="S18" i="16"/>
  <c r="M18" i="16"/>
  <c r="J18" i="16"/>
  <c r="F18" i="16"/>
  <c r="L17" i="16"/>
  <c r="K17" i="16"/>
  <c r="I17" i="16"/>
  <c r="H17" i="16"/>
  <c r="J17" i="16" s="1"/>
  <c r="G17" i="16"/>
  <c r="E17" i="16"/>
  <c r="D17" i="16"/>
  <c r="F17" i="16" s="1"/>
  <c r="L16" i="16"/>
  <c r="K16" i="16"/>
  <c r="J16" i="16"/>
  <c r="I16" i="16"/>
  <c r="H16" i="16"/>
  <c r="G16" i="16"/>
  <c r="F16" i="16"/>
  <c r="E16" i="16"/>
  <c r="D16" i="16"/>
  <c r="S15" i="16"/>
  <c r="W15" i="16" s="1"/>
  <c r="J15" i="16"/>
  <c r="M15" i="16" s="1"/>
  <c r="F15" i="16"/>
  <c r="W14" i="16"/>
  <c r="S14" i="16"/>
  <c r="M14" i="16"/>
  <c r="J14" i="16"/>
  <c r="F14" i="16"/>
  <c r="S13" i="16"/>
  <c r="W13" i="16" s="1"/>
  <c r="J13" i="16"/>
  <c r="M13" i="16" s="1"/>
  <c r="F13" i="16"/>
  <c r="W12" i="16"/>
  <c r="S12" i="16"/>
  <c r="M12" i="16"/>
  <c r="J12" i="16"/>
  <c r="F12" i="16"/>
  <c r="L11" i="16"/>
  <c r="K11" i="16"/>
  <c r="J11" i="16"/>
  <c r="I11" i="16"/>
  <c r="H11" i="16"/>
  <c r="G11" i="16"/>
  <c r="F11" i="16"/>
  <c r="E11" i="16"/>
  <c r="D11" i="16"/>
  <c r="L10" i="16"/>
  <c r="K10" i="16"/>
  <c r="I10" i="16"/>
  <c r="H10" i="16"/>
  <c r="J10" i="16" s="1"/>
  <c r="G10" i="16"/>
  <c r="E10" i="16"/>
  <c r="D10" i="16"/>
  <c r="F10" i="16" s="1"/>
  <c r="J9" i="16"/>
  <c r="F9" i="16"/>
  <c r="F174" i="16" s="1"/>
  <c r="M8" i="16"/>
  <c r="J8" i="16"/>
  <c r="J173" i="16" s="1"/>
  <c r="F8" i="16"/>
  <c r="F173" i="16" s="1"/>
  <c r="J7" i="16"/>
  <c r="F7" i="16"/>
  <c r="M6" i="16"/>
  <c r="M171" i="16" s="1"/>
  <c r="J6" i="16"/>
  <c r="J171" i="16" s="1"/>
  <c r="F6" i="16"/>
  <c r="F171" i="16" s="1"/>
  <c r="F1" i="16"/>
  <c r="F124" i="16" s="1"/>
  <c r="W174" i="15"/>
  <c r="L174" i="15"/>
  <c r="K174" i="15"/>
  <c r="I174" i="15"/>
  <c r="H174" i="15"/>
  <c r="G174" i="15"/>
  <c r="E174" i="15"/>
  <c r="S174" i="15" s="1"/>
  <c r="D174" i="15"/>
  <c r="L173" i="15"/>
  <c r="K173" i="15"/>
  <c r="K175" i="15" s="1"/>
  <c r="I173" i="15"/>
  <c r="H173" i="15"/>
  <c r="G173" i="15"/>
  <c r="E173" i="15"/>
  <c r="S173" i="15" s="1"/>
  <c r="W173" i="15" s="1"/>
  <c r="D173" i="15"/>
  <c r="L172" i="15"/>
  <c r="L176" i="15" s="1"/>
  <c r="K172" i="15"/>
  <c r="K176" i="15" s="1"/>
  <c r="I172" i="15"/>
  <c r="I176" i="15" s="1"/>
  <c r="H172" i="15"/>
  <c r="H176" i="15" s="1"/>
  <c r="G172" i="15"/>
  <c r="G176" i="15" s="1"/>
  <c r="E172" i="15"/>
  <c r="S172" i="15" s="1"/>
  <c r="W172" i="15" s="1"/>
  <c r="D172" i="15"/>
  <c r="D176" i="15" s="1"/>
  <c r="L171" i="15"/>
  <c r="L175" i="15" s="1"/>
  <c r="K171" i="15"/>
  <c r="I171" i="15"/>
  <c r="I175" i="15" s="1"/>
  <c r="H171" i="15"/>
  <c r="H175" i="15" s="1"/>
  <c r="G171" i="15"/>
  <c r="G175" i="15" s="1"/>
  <c r="E171" i="15"/>
  <c r="S171" i="15" s="1"/>
  <c r="W171" i="15" s="1"/>
  <c r="D171" i="15"/>
  <c r="D175" i="15" s="1"/>
  <c r="E168" i="15"/>
  <c r="D168" i="15"/>
  <c r="W167" i="15"/>
  <c r="E167" i="15"/>
  <c r="S167" i="15" s="1"/>
  <c r="D167" i="15"/>
  <c r="W166" i="15"/>
  <c r="E166" i="15"/>
  <c r="S166" i="15" s="1"/>
  <c r="D166" i="15"/>
  <c r="D170" i="15" s="1"/>
  <c r="E165" i="15"/>
  <c r="S165" i="15" s="1"/>
  <c r="W165" i="15" s="1"/>
  <c r="D165" i="15"/>
  <c r="D169" i="15" s="1"/>
  <c r="L164" i="15"/>
  <c r="K164" i="15"/>
  <c r="I164" i="15"/>
  <c r="H164" i="15"/>
  <c r="G164" i="15"/>
  <c r="E164" i="15"/>
  <c r="D164" i="15"/>
  <c r="L163" i="15"/>
  <c r="K163" i="15"/>
  <c r="I163" i="15"/>
  <c r="H163" i="15"/>
  <c r="G163" i="15"/>
  <c r="E163" i="15"/>
  <c r="D163" i="15"/>
  <c r="W162" i="15"/>
  <c r="S162" i="15"/>
  <c r="M162" i="15"/>
  <c r="J162" i="15"/>
  <c r="F162" i="15"/>
  <c r="S161" i="15"/>
  <c r="W161" i="15" s="1"/>
  <c r="M161" i="15"/>
  <c r="J161" i="15"/>
  <c r="F161" i="15"/>
  <c r="W160" i="15"/>
  <c r="S160" i="15"/>
  <c r="M160" i="15"/>
  <c r="J160" i="15"/>
  <c r="F160" i="15"/>
  <c r="W159" i="15"/>
  <c r="S159" i="15"/>
  <c r="J159" i="15"/>
  <c r="M159" i="15" s="1"/>
  <c r="F159" i="15"/>
  <c r="E158" i="15"/>
  <c r="S158" i="15" s="1"/>
  <c r="W158" i="15" s="1"/>
  <c r="D158" i="15"/>
  <c r="E157" i="15"/>
  <c r="S157" i="15" s="1"/>
  <c r="W157" i="15" s="1"/>
  <c r="D157" i="15"/>
  <c r="W156" i="15"/>
  <c r="S156" i="15"/>
  <c r="W155" i="15"/>
  <c r="S155" i="15"/>
  <c r="W154" i="15"/>
  <c r="S154" i="15"/>
  <c r="W153" i="15"/>
  <c r="S153" i="15"/>
  <c r="L152" i="15"/>
  <c r="K152" i="15"/>
  <c r="I152" i="15"/>
  <c r="H152" i="15"/>
  <c r="G152" i="15"/>
  <c r="E152" i="15"/>
  <c r="S152" i="15" s="1"/>
  <c r="W152" i="15" s="1"/>
  <c r="D152" i="15"/>
  <c r="F152" i="15" s="1"/>
  <c r="L151" i="15"/>
  <c r="K151" i="15"/>
  <c r="I151" i="15"/>
  <c r="H151" i="15"/>
  <c r="G151" i="15"/>
  <c r="E151" i="15"/>
  <c r="S151" i="15" s="1"/>
  <c r="W151" i="15" s="1"/>
  <c r="D151" i="15"/>
  <c r="F151" i="15" s="1"/>
  <c r="W150" i="15"/>
  <c r="S150" i="15"/>
  <c r="M150" i="15"/>
  <c r="J150" i="15"/>
  <c r="F150" i="15"/>
  <c r="S149" i="15"/>
  <c r="W149" i="15" s="1"/>
  <c r="M149" i="15"/>
  <c r="J149" i="15"/>
  <c r="F149" i="15"/>
  <c r="W148" i="15"/>
  <c r="S148" i="15"/>
  <c r="M148" i="15"/>
  <c r="J148" i="15"/>
  <c r="F148" i="15"/>
  <c r="W147" i="15"/>
  <c r="S147" i="15"/>
  <c r="J147" i="15"/>
  <c r="M147" i="15" s="1"/>
  <c r="F147" i="15"/>
  <c r="L146" i="15"/>
  <c r="K146" i="15"/>
  <c r="I146" i="15"/>
  <c r="H146" i="15"/>
  <c r="G146" i="15"/>
  <c r="E146" i="15"/>
  <c r="S146" i="15" s="1"/>
  <c r="W146" i="15" s="1"/>
  <c r="D146" i="15"/>
  <c r="F146" i="15" s="1"/>
  <c r="L145" i="15"/>
  <c r="K145" i="15"/>
  <c r="I145" i="15"/>
  <c r="H145" i="15"/>
  <c r="G145" i="15"/>
  <c r="E145" i="15"/>
  <c r="S145" i="15" s="1"/>
  <c r="W145" i="15" s="1"/>
  <c r="D145" i="15"/>
  <c r="F145" i="15" s="1"/>
  <c r="W144" i="15"/>
  <c r="S144" i="15"/>
  <c r="M144" i="15"/>
  <c r="J144" i="15"/>
  <c r="F144" i="15"/>
  <c r="S143" i="15"/>
  <c r="W143" i="15" s="1"/>
  <c r="M143" i="15"/>
  <c r="J143" i="15"/>
  <c r="F143" i="15"/>
  <c r="W142" i="15"/>
  <c r="S142" i="15"/>
  <c r="M142" i="15"/>
  <c r="J142" i="15"/>
  <c r="F142" i="15"/>
  <c r="W141" i="15"/>
  <c r="S141" i="15"/>
  <c r="J141" i="15"/>
  <c r="M141" i="15" s="1"/>
  <c r="F141" i="15"/>
  <c r="L140" i="15"/>
  <c r="K140" i="15"/>
  <c r="I140" i="15"/>
  <c r="H140" i="15"/>
  <c r="G140" i="15"/>
  <c r="E140" i="15"/>
  <c r="S140" i="15" s="1"/>
  <c r="W140" i="15" s="1"/>
  <c r="D140" i="15"/>
  <c r="F140" i="15" s="1"/>
  <c r="L139" i="15"/>
  <c r="K139" i="15"/>
  <c r="I139" i="15"/>
  <c r="H139" i="15"/>
  <c r="G139" i="15"/>
  <c r="E139" i="15"/>
  <c r="S139" i="15" s="1"/>
  <c r="W139" i="15" s="1"/>
  <c r="D139" i="15"/>
  <c r="F139" i="15" s="1"/>
  <c r="W138" i="15"/>
  <c r="S138" i="15"/>
  <c r="M138" i="15"/>
  <c r="J138" i="15"/>
  <c r="F138" i="15"/>
  <c r="S137" i="15"/>
  <c r="W137" i="15" s="1"/>
  <c r="M137" i="15"/>
  <c r="J137" i="15"/>
  <c r="F137" i="15"/>
  <c r="W136" i="15"/>
  <c r="S136" i="15"/>
  <c r="M136" i="15"/>
  <c r="J136" i="15"/>
  <c r="F136" i="15"/>
  <c r="W135" i="15"/>
  <c r="S135" i="15"/>
  <c r="J135" i="15"/>
  <c r="M135" i="15" s="1"/>
  <c r="F135" i="15"/>
  <c r="E134" i="15"/>
  <c r="S134" i="15" s="1"/>
  <c r="W134" i="15" s="1"/>
  <c r="D134" i="15"/>
  <c r="E133" i="15"/>
  <c r="S133" i="15" s="1"/>
  <c r="W133" i="15" s="1"/>
  <c r="D133" i="15"/>
  <c r="W132" i="15"/>
  <c r="S132" i="15"/>
  <c r="W131" i="15"/>
  <c r="S131" i="15"/>
  <c r="W130" i="15"/>
  <c r="S130" i="15"/>
  <c r="W129" i="15"/>
  <c r="S129" i="15"/>
  <c r="S128" i="15"/>
  <c r="W128" i="15" s="1"/>
  <c r="S127" i="15"/>
  <c r="W127" i="15" s="1"/>
  <c r="S126" i="15"/>
  <c r="W126" i="15" s="1"/>
  <c r="S125" i="15"/>
  <c r="W125" i="15" s="1"/>
  <c r="S124" i="15"/>
  <c r="W124" i="15" s="1"/>
  <c r="L123" i="15"/>
  <c r="K123" i="15"/>
  <c r="I123" i="15"/>
  <c r="H123" i="15"/>
  <c r="G123" i="15"/>
  <c r="E123" i="15"/>
  <c r="S123" i="15" s="1"/>
  <c r="W123" i="15" s="1"/>
  <c r="D123" i="15"/>
  <c r="L122" i="15"/>
  <c r="K122" i="15"/>
  <c r="I122" i="15"/>
  <c r="H122" i="15"/>
  <c r="G122" i="15"/>
  <c r="E122" i="15"/>
  <c r="S122" i="15" s="1"/>
  <c r="W122" i="15" s="1"/>
  <c r="D122" i="15"/>
  <c r="W121" i="15"/>
  <c r="S121" i="15"/>
  <c r="J121" i="15"/>
  <c r="M121" i="15" s="1"/>
  <c r="F121" i="15"/>
  <c r="S120" i="15"/>
  <c r="W120" i="15" s="1"/>
  <c r="J120" i="15"/>
  <c r="M120" i="15" s="1"/>
  <c r="F120" i="15"/>
  <c r="S119" i="15"/>
  <c r="W119" i="15" s="1"/>
  <c r="M119" i="15"/>
  <c r="J119" i="15"/>
  <c r="F119" i="15"/>
  <c r="S118" i="15"/>
  <c r="W118" i="15" s="1"/>
  <c r="J118" i="15"/>
  <c r="M118" i="15" s="1"/>
  <c r="F118" i="15"/>
  <c r="L117" i="15"/>
  <c r="K117" i="15"/>
  <c r="I117" i="15"/>
  <c r="H117" i="15"/>
  <c r="G117" i="15"/>
  <c r="E117" i="15"/>
  <c r="S117" i="15" s="1"/>
  <c r="W117" i="15" s="1"/>
  <c r="D117" i="15"/>
  <c r="L116" i="15"/>
  <c r="K116" i="15"/>
  <c r="I116" i="15"/>
  <c r="H116" i="15"/>
  <c r="G116" i="15"/>
  <c r="E116" i="15"/>
  <c r="S116" i="15" s="1"/>
  <c r="W116" i="15" s="1"/>
  <c r="D116" i="15"/>
  <c r="W115" i="15"/>
  <c r="S115" i="15"/>
  <c r="J115" i="15"/>
  <c r="M115" i="15" s="1"/>
  <c r="F115" i="15"/>
  <c r="S114" i="15"/>
  <c r="W114" i="15" s="1"/>
  <c r="J114" i="15"/>
  <c r="M114" i="15" s="1"/>
  <c r="F114" i="15"/>
  <c r="S113" i="15"/>
  <c r="W113" i="15" s="1"/>
  <c r="M113" i="15"/>
  <c r="J113" i="15"/>
  <c r="F113" i="15"/>
  <c r="S112" i="15"/>
  <c r="W112" i="15" s="1"/>
  <c r="J112" i="15"/>
  <c r="M112" i="15" s="1"/>
  <c r="F112" i="15"/>
  <c r="E111" i="15"/>
  <c r="S111" i="15" s="1"/>
  <c r="W111" i="15" s="1"/>
  <c r="D111" i="15"/>
  <c r="E110" i="15"/>
  <c r="S110" i="15" s="1"/>
  <c r="W110" i="15" s="1"/>
  <c r="D110" i="15"/>
  <c r="W109" i="15"/>
  <c r="S109" i="15"/>
  <c r="S108" i="15"/>
  <c r="W108" i="15" s="1"/>
  <c r="W107" i="15"/>
  <c r="S107" i="15"/>
  <c r="S106" i="15"/>
  <c r="W106" i="15" s="1"/>
  <c r="L105" i="15"/>
  <c r="K105" i="15"/>
  <c r="I105" i="15"/>
  <c r="H105" i="15"/>
  <c r="G105" i="15"/>
  <c r="E105" i="15"/>
  <c r="S105" i="15" s="1"/>
  <c r="W105" i="15" s="1"/>
  <c r="D105" i="15"/>
  <c r="L104" i="15"/>
  <c r="K104" i="15"/>
  <c r="I104" i="15"/>
  <c r="H104" i="15"/>
  <c r="G104" i="15"/>
  <c r="E104" i="15"/>
  <c r="S104" i="15" s="1"/>
  <c r="W104" i="15" s="1"/>
  <c r="D104" i="15"/>
  <c r="W103" i="15"/>
  <c r="S103" i="15"/>
  <c r="J103" i="15"/>
  <c r="M103" i="15" s="1"/>
  <c r="F103" i="15"/>
  <c r="S102" i="15"/>
  <c r="W102" i="15" s="1"/>
  <c r="J102" i="15"/>
  <c r="M102" i="15" s="1"/>
  <c r="F102" i="15"/>
  <c r="S101" i="15"/>
  <c r="W101" i="15" s="1"/>
  <c r="M101" i="15"/>
  <c r="J101" i="15"/>
  <c r="F101" i="15"/>
  <c r="S100" i="15"/>
  <c r="W100" i="15" s="1"/>
  <c r="J100" i="15"/>
  <c r="M100" i="15" s="1"/>
  <c r="F100" i="15"/>
  <c r="L99" i="15"/>
  <c r="K99" i="15"/>
  <c r="I99" i="15"/>
  <c r="H99" i="15"/>
  <c r="G99" i="15"/>
  <c r="E99" i="15"/>
  <c r="S99" i="15" s="1"/>
  <c r="W99" i="15" s="1"/>
  <c r="D99" i="15"/>
  <c r="L98" i="15"/>
  <c r="K98" i="15"/>
  <c r="I98" i="15"/>
  <c r="H98" i="15"/>
  <c r="G98" i="15"/>
  <c r="E98" i="15"/>
  <c r="S98" i="15" s="1"/>
  <c r="W98" i="15" s="1"/>
  <c r="D98" i="15"/>
  <c r="W97" i="15"/>
  <c r="S97" i="15"/>
  <c r="J97" i="15"/>
  <c r="M97" i="15" s="1"/>
  <c r="F97" i="15"/>
  <c r="S96" i="15"/>
  <c r="W96" i="15" s="1"/>
  <c r="J96" i="15"/>
  <c r="M96" i="15" s="1"/>
  <c r="F96" i="15"/>
  <c r="S95" i="15"/>
  <c r="W95" i="15" s="1"/>
  <c r="M95" i="15"/>
  <c r="J95" i="15"/>
  <c r="F95" i="15"/>
  <c r="S94" i="15"/>
  <c r="W94" i="15" s="1"/>
  <c r="J94" i="15"/>
  <c r="M94" i="15" s="1"/>
  <c r="F94" i="15"/>
  <c r="L93" i="15"/>
  <c r="K93" i="15"/>
  <c r="I93" i="15"/>
  <c r="H93" i="15"/>
  <c r="G93" i="15"/>
  <c r="E93" i="15"/>
  <c r="S93" i="15" s="1"/>
  <c r="W93" i="15" s="1"/>
  <c r="D93" i="15"/>
  <c r="L92" i="15"/>
  <c r="K92" i="15"/>
  <c r="I92" i="15"/>
  <c r="H92" i="15"/>
  <c r="G92" i="15"/>
  <c r="E92" i="15"/>
  <c r="S92" i="15" s="1"/>
  <c r="W92" i="15" s="1"/>
  <c r="D92" i="15"/>
  <c r="W91" i="15"/>
  <c r="S91" i="15"/>
  <c r="J91" i="15"/>
  <c r="M91" i="15" s="1"/>
  <c r="F91" i="15"/>
  <c r="S90" i="15"/>
  <c r="W90" i="15" s="1"/>
  <c r="J90" i="15"/>
  <c r="M90" i="15" s="1"/>
  <c r="F90" i="15"/>
  <c r="S89" i="15"/>
  <c r="W89" i="15" s="1"/>
  <c r="M89" i="15"/>
  <c r="J89" i="15"/>
  <c r="F89" i="15"/>
  <c r="S88" i="15"/>
  <c r="W88" i="15" s="1"/>
  <c r="J88" i="15"/>
  <c r="M88" i="15" s="1"/>
  <c r="F88" i="15"/>
  <c r="W87" i="15"/>
  <c r="S87" i="15"/>
  <c r="S86" i="15"/>
  <c r="W86" i="15" s="1"/>
  <c r="W85" i="15"/>
  <c r="S85" i="15"/>
  <c r="S84" i="15"/>
  <c r="W84" i="15" s="1"/>
  <c r="W83" i="15"/>
  <c r="S83" i="15"/>
  <c r="W82" i="15"/>
  <c r="S82" i="15"/>
  <c r="L82" i="15"/>
  <c r="K82" i="15"/>
  <c r="I82" i="15"/>
  <c r="H82" i="15"/>
  <c r="G82" i="15"/>
  <c r="J82" i="15" s="1"/>
  <c r="M82" i="15" s="1"/>
  <c r="F82" i="15"/>
  <c r="E82" i="15"/>
  <c r="D82" i="15"/>
  <c r="W81" i="15"/>
  <c r="S81" i="15"/>
  <c r="L81" i="15"/>
  <c r="K81" i="15"/>
  <c r="I81" i="15"/>
  <c r="H81" i="15"/>
  <c r="G81" i="15"/>
  <c r="J81" i="15" s="1"/>
  <c r="M81" i="15" s="1"/>
  <c r="F81" i="15"/>
  <c r="E81" i="15"/>
  <c r="D81" i="15"/>
  <c r="W80" i="15"/>
  <c r="S80" i="15"/>
  <c r="M80" i="15"/>
  <c r="J80" i="15"/>
  <c r="F80" i="15"/>
  <c r="W79" i="15"/>
  <c r="S79" i="15"/>
  <c r="J79" i="15"/>
  <c r="M79" i="15" s="1"/>
  <c r="F79" i="15"/>
  <c r="W78" i="15"/>
  <c r="S78" i="15"/>
  <c r="M78" i="15"/>
  <c r="J78" i="15"/>
  <c r="F78" i="15"/>
  <c r="S77" i="15"/>
  <c r="W77" i="15" s="1"/>
  <c r="M77" i="15"/>
  <c r="J77" i="15"/>
  <c r="F77" i="15"/>
  <c r="W76" i="15"/>
  <c r="S76" i="15"/>
  <c r="L76" i="15"/>
  <c r="K76" i="15"/>
  <c r="I76" i="15"/>
  <c r="H76" i="15"/>
  <c r="G76" i="15"/>
  <c r="J76" i="15" s="1"/>
  <c r="M76" i="15" s="1"/>
  <c r="F76" i="15"/>
  <c r="E76" i="15"/>
  <c r="D76" i="15"/>
  <c r="W75" i="15"/>
  <c r="S75" i="15"/>
  <c r="L75" i="15"/>
  <c r="K75" i="15"/>
  <c r="I75" i="15"/>
  <c r="H75" i="15"/>
  <c r="G75" i="15"/>
  <c r="J75" i="15" s="1"/>
  <c r="M75" i="15" s="1"/>
  <c r="F75" i="15"/>
  <c r="E75" i="15"/>
  <c r="D75" i="15"/>
  <c r="W74" i="15"/>
  <c r="S74" i="15"/>
  <c r="M74" i="15"/>
  <c r="J74" i="15"/>
  <c r="F74" i="15"/>
  <c r="W73" i="15"/>
  <c r="S73" i="15"/>
  <c r="J73" i="15"/>
  <c r="M73" i="15" s="1"/>
  <c r="F73" i="15"/>
  <c r="W72" i="15"/>
  <c r="S72" i="15"/>
  <c r="M72" i="15"/>
  <c r="J72" i="15"/>
  <c r="F72" i="15"/>
  <c r="S71" i="15"/>
  <c r="W71" i="15" s="1"/>
  <c r="M71" i="15"/>
  <c r="J71" i="15"/>
  <c r="F71" i="15"/>
  <c r="W70" i="15"/>
  <c r="S70" i="15"/>
  <c r="L70" i="15"/>
  <c r="K70" i="15"/>
  <c r="I70" i="15"/>
  <c r="H70" i="15"/>
  <c r="G70" i="15"/>
  <c r="J70" i="15" s="1"/>
  <c r="M70" i="15" s="1"/>
  <c r="F70" i="15"/>
  <c r="E70" i="15"/>
  <c r="D70" i="15"/>
  <c r="W69" i="15"/>
  <c r="S69" i="15"/>
  <c r="L69" i="15"/>
  <c r="K69" i="15"/>
  <c r="I69" i="15"/>
  <c r="H69" i="15"/>
  <c r="G69" i="15"/>
  <c r="J69" i="15" s="1"/>
  <c r="M69" i="15" s="1"/>
  <c r="F69" i="15"/>
  <c r="E69" i="15"/>
  <c r="D69" i="15"/>
  <c r="W68" i="15"/>
  <c r="S68" i="15"/>
  <c r="M68" i="15"/>
  <c r="J68" i="15"/>
  <c r="F68" i="15"/>
  <c r="W67" i="15"/>
  <c r="S67" i="15"/>
  <c r="J67" i="15"/>
  <c r="M67" i="15" s="1"/>
  <c r="F67" i="15"/>
  <c r="W66" i="15"/>
  <c r="S66" i="15"/>
  <c r="M66" i="15"/>
  <c r="J66" i="15"/>
  <c r="F66" i="15"/>
  <c r="S65" i="15"/>
  <c r="W65" i="15" s="1"/>
  <c r="M65" i="15"/>
  <c r="J65" i="15"/>
  <c r="F65" i="15"/>
  <c r="W64" i="15"/>
  <c r="S64" i="15"/>
  <c r="L64" i="15"/>
  <c r="K64" i="15"/>
  <c r="I64" i="15"/>
  <c r="H64" i="15"/>
  <c r="G64" i="15"/>
  <c r="J64" i="15" s="1"/>
  <c r="M64" i="15" s="1"/>
  <c r="F64" i="15"/>
  <c r="E64" i="15"/>
  <c r="D64" i="15"/>
  <c r="W63" i="15"/>
  <c r="S63" i="15"/>
  <c r="L63" i="15"/>
  <c r="K63" i="15"/>
  <c r="I63" i="15"/>
  <c r="H63" i="15"/>
  <c r="G63" i="15"/>
  <c r="J63" i="15" s="1"/>
  <c r="M63" i="15" s="1"/>
  <c r="F63" i="15"/>
  <c r="E63" i="15"/>
  <c r="D63" i="15"/>
  <c r="W62" i="15"/>
  <c r="S62" i="15"/>
  <c r="M62" i="15"/>
  <c r="J62" i="15"/>
  <c r="F62" i="15"/>
  <c r="W61" i="15"/>
  <c r="S61" i="15"/>
  <c r="J61" i="15"/>
  <c r="M61" i="15" s="1"/>
  <c r="F61" i="15"/>
  <c r="W60" i="15"/>
  <c r="S60" i="15"/>
  <c r="M60" i="15"/>
  <c r="J60" i="15"/>
  <c r="F60" i="15"/>
  <c r="S59" i="15"/>
  <c r="W59" i="15" s="1"/>
  <c r="M59" i="15"/>
  <c r="J59" i="15"/>
  <c r="F59" i="15"/>
  <c r="W58" i="15"/>
  <c r="S58" i="15"/>
  <c r="E58" i="15"/>
  <c r="D58" i="15"/>
  <c r="W57" i="15"/>
  <c r="S57" i="15"/>
  <c r="E57" i="15"/>
  <c r="D57" i="15"/>
  <c r="W56" i="15"/>
  <c r="S56" i="15"/>
  <c r="W55" i="15"/>
  <c r="S55" i="15"/>
  <c r="W54" i="15"/>
  <c r="S54" i="15"/>
  <c r="W53" i="15"/>
  <c r="S53" i="15"/>
  <c r="W52" i="15"/>
  <c r="S52" i="15"/>
  <c r="L52" i="15"/>
  <c r="K52" i="15"/>
  <c r="I52" i="15"/>
  <c r="H52" i="15"/>
  <c r="G52" i="15"/>
  <c r="J52" i="15" s="1"/>
  <c r="M52" i="15" s="1"/>
  <c r="F52" i="15"/>
  <c r="E52" i="15"/>
  <c r="D52" i="15"/>
  <c r="W51" i="15"/>
  <c r="S51" i="15"/>
  <c r="L51" i="15"/>
  <c r="K51" i="15"/>
  <c r="I51" i="15"/>
  <c r="H51" i="15"/>
  <c r="G51" i="15"/>
  <c r="J51" i="15" s="1"/>
  <c r="M51" i="15" s="1"/>
  <c r="F51" i="15"/>
  <c r="E51" i="15"/>
  <c r="D51" i="15"/>
  <c r="W50" i="15"/>
  <c r="S50" i="15"/>
  <c r="M50" i="15"/>
  <c r="J50" i="15"/>
  <c r="F50" i="15"/>
  <c r="W49" i="15"/>
  <c r="S49" i="15"/>
  <c r="J49" i="15"/>
  <c r="M49" i="15" s="1"/>
  <c r="F49" i="15"/>
  <c r="W48" i="15"/>
  <c r="S48" i="15"/>
  <c r="M48" i="15"/>
  <c r="J48" i="15"/>
  <c r="F48" i="15"/>
  <c r="S47" i="15"/>
  <c r="W47" i="15" s="1"/>
  <c r="M47" i="15"/>
  <c r="J47" i="15"/>
  <c r="F47" i="15"/>
  <c r="S46" i="15"/>
  <c r="W46" i="15" s="1"/>
  <c r="S45" i="15"/>
  <c r="W45" i="15" s="1"/>
  <c r="S44" i="15"/>
  <c r="W44" i="15" s="1"/>
  <c r="S43" i="15"/>
  <c r="W43" i="15" s="1"/>
  <c r="S42" i="15"/>
  <c r="W42" i="15" s="1"/>
  <c r="L41" i="15"/>
  <c r="K41" i="15"/>
  <c r="I41" i="15"/>
  <c r="H41" i="15"/>
  <c r="G41" i="15"/>
  <c r="E41" i="15"/>
  <c r="S41" i="15" s="1"/>
  <c r="W41" i="15" s="1"/>
  <c r="D41" i="15"/>
  <c r="L40" i="15"/>
  <c r="K40" i="15"/>
  <c r="I40" i="15"/>
  <c r="H40" i="15"/>
  <c r="G40" i="15"/>
  <c r="E40" i="15"/>
  <c r="S40" i="15" s="1"/>
  <c r="W40" i="15" s="1"/>
  <c r="D40" i="15"/>
  <c r="S39" i="15"/>
  <c r="W39" i="15" s="1"/>
  <c r="M39" i="15"/>
  <c r="J39" i="15"/>
  <c r="F39" i="15"/>
  <c r="S38" i="15"/>
  <c r="W38" i="15" s="1"/>
  <c r="J38" i="15"/>
  <c r="M38" i="15" s="1"/>
  <c r="F38" i="15"/>
  <c r="W37" i="15"/>
  <c r="S37" i="15"/>
  <c r="J37" i="15"/>
  <c r="M37" i="15" s="1"/>
  <c r="F37" i="15"/>
  <c r="S36" i="15"/>
  <c r="W36" i="15" s="1"/>
  <c r="J36" i="15"/>
  <c r="M36" i="15" s="1"/>
  <c r="F36" i="15"/>
  <c r="L35" i="15"/>
  <c r="K35" i="15"/>
  <c r="I35" i="15"/>
  <c r="H35" i="15"/>
  <c r="G35" i="15"/>
  <c r="E35" i="15"/>
  <c r="S35" i="15" s="1"/>
  <c r="W35" i="15" s="1"/>
  <c r="D35" i="15"/>
  <c r="L34" i="15"/>
  <c r="K34" i="15"/>
  <c r="I34" i="15"/>
  <c r="H34" i="15"/>
  <c r="G34" i="15"/>
  <c r="E34" i="15"/>
  <c r="S34" i="15" s="1"/>
  <c r="W34" i="15" s="1"/>
  <c r="D34" i="15"/>
  <c r="S33" i="15"/>
  <c r="W33" i="15" s="1"/>
  <c r="M33" i="15"/>
  <c r="J33" i="15"/>
  <c r="F33" i="15"/>
  <c r="S32" i="15"/>
  <c r="W32" i="15" s="1"/>
  <c r="J32" i="15"/>
  <c r="M32" i="15" s="1"/>
  <c r="F32" i="15"/>
  <c r="W31" i="15"/>
  <c r="S31" i="15"/>
  <c r="J31" i="15"/>
  <c r="M31" i="15" s="1"/>
  <c r="F31" i="15"/>
  <c r="S30" i="15"/>
  <c r="W30" i="15" s="1"/>
  <c r="J30" i="15"/>
  <c r="M30" i="15" s="1"/>
  <c r="F30" i="15"/>
  <c r="L29" i="15"/>
  <c r="K29" i="15"/>
  <c r="I29" i="15"/>
  <c r="H29" i="15"/>
  <c r="G29" i="15"/>
  <c r="E29" i="15"/>
  <c r="S29" i="15" s="1"/>
  <c r="W29" i="15" s="1"/>
  <c r="D29" i="15"/>
  <c r="L28" i="15"/>
  <c r="K28" i="15"/>
  <c r="I28" i="15"/>
  <c r="H28" i="15"/>
  <c r="G28" i="15"/>
  <c r="E28" i="15"/>
  <c r="S28" i="15" s="1"/>
  <c r="W28" i="15" s="1"/>
  <c r="D28" i="15"/>
  <c r="S27" i="15"/>
  <c r="W27" i="15" s="1"/>
  <c r="M27" i="15"/>
  <c r="J27" i="15"/>
  <c r="F27" i="15"/>
  <c r="S26" i="15"/>
  <c r="W26" i="15" s="1"/>
  <c r="J26" i="15"/>
  <c r="M26" i="15" s="1"/>
  <c r="F26" i="15"/>
  <c r="W25" i="15"/>
  <c r="S25" i="15"/>
  <c r="J25" i="15"/>
  <c r="M25" i="15" s="1"/>
  <c r="F25" i="15"/>
  <c r="S24" i="15"/>
  <c r="W24" i="15" s="1"/>
  <c r="J24" i="15"/>
  <c r="M24" i="15" s="1"/>
  <c r="F24" i="15"/>
  <c r="L23" i="15"/>
  <c r="K23" i="15"/>
  <c r="I23" i="15"/>
  <c r="H23" i="15"/>
  <c r="G23" i="15"/>
  <c r="E23" i="15"/>
  <c r="S23" i="15" s="1"/>
  <c r="W23" i="15" s="1"/>
  <c r="D23" i="15"/>
  <c r="L22" i="15"/>
  <c r="K22" i="15"/>
  <c r="I22" i="15"/>
  <c r="H22" i="15"/>
  <c r="G22" i="15"/>
  <c r="E22" i="15"/>
  <c r="S22" i="15" s="1"/>
  <c r="W22" i="15" s="1"/>
  <c r="D22" i="15"/>
  <c r="S21" i="15"/>
  <c r="W21" i="15" s="1"/>
  <c r="M21" i="15"/>
  <c r="J21" i="15"/>
  <c r="F21" i="15"/>
  <c r="S20" i="15"/>
  <c r="W20" i="15" s="1"/>
  <c r="J20" i="15"/>
  <c r="M20" i="15" s="1"/>
  <c r="F20" i="15"/>
  <c r="W19" i="15"/>
  <c r="S19" i="15"/>
  <c r="J19" i="15"/>
  <c r="M19" i="15" s="1"/>
  <c r="F19" i="15"/>
  <c r="S18" i="15"/>
  <c r="W18" i="15" s="1"/>
  <c r="J18" i="15"/>
  <c r="M18" i="15" s="1"/>
  <c r="F18" i="15"/>
  <c r="L17" i="15"/>
  <c r="K17" i="15"/>
  <c r="I17" i="15"/>
  <c r="H17" i="15"/>
  <c r="G17" i="15"/>
  <c r="E17" i="15"/>
  <c r="S17" i="15" s="1"/>
  <c r="W17" i="15" s="1"/>
  <c r="D17" i="15"/>
  <c r="L16" i="15"/>
  <c r="K16" i="15"/>
  <c r="I16" i="15"/>
  <c r="H16" i="15"/>
  <c r="G16" i="15"/>
  <c r="E16" i="15"/>
  <c r="S16" i="15" s="1"/>
  <c r="W16" i="15" s="1"/>
  <c r="D16" i="15"/>
  <c r="S15" i="15"/>
  <c r="W15" i="15" s="1"/>
  <c r="M15" i="15"/>
  <c r="J15" i="15"/>
  <c r="F15" i="15"/>
  <c r="S14" i="15"/>
  <c r="W14" i="15" s="1"/>
  <c r="J14" i="15"/>
  <c r="M14" i="15" s="1"/>
  <c r="F14" i="15"/>
  <c r="W13" i="15"/>
  <c r="S13" i="15"/>
  <c r="J13" i="15"/>
  <c r="M13" i="15" s="1"/>
  <c r="F13" i="15"/>
  <c r="S12" i="15"/>
  <c r="W12" i="15" s="1"/>
  <c r="J12" i="15"/>
  <c r="M12" i="15" s="1"/>
  <c r="F12" i="15"/>
  <c r="L11" i="15"/>
  <c r="K11" i="15"/>
  <c r="I11" i="15"/>
  <c r="H11" i="15"/>
  <c r="G11" i="15"/>
  <c r="E11" i="15"/>
  <c r="J11" i="15" s="1"/>
  <c r="D11" i="15"/>
  <c r="M11" i="15" s="1"/>
  <c r="L10" i="15"/>
  <c r="K10" i="15"/>
  <c r="I10" i="15"/>
  <c r="H10" i="15"/>
  <c r="G10" i="15"/>
  <c r="E10" i="15"/>
  <c r="J10" i="15" s="1"/>
  <c r="M10" i="15" s="1"/>
  <c r="D10" i="15"/>
  <c r="J9" i="15"/>
  <c r="J174" i="15" s="1"/>
  <c r="F9" i="15"/>
  <c r="F174" i="15" s="1"/>
  <c r="J8" i="15"/>
  <c r="M8" i="15" s="1"/>
  <c r="M173" i="15" s="1"/>
  <c r="F8" i="15"/>
  <c r="F173" i="15" s="1"/>
  <c r="M7" i="15"/>
  <c r="M172" i="15" s="1"/>
  <c r="J7" i="15"/>
  <c r="F7" i="15"/>
  <c r="J6" i="15"/>
  <c r="J171" i="15" s="1"/>
  <c r="F6" i="15"/>
  <c r="F171" i="15" s="1"/>
  <c r="F1" i="15"/>
  <c r="F83" i="15" s="1"/>
  <c r="S174" i="14"/>
  <c r="W174" i="14" s="1"/>
  <c r="L174" i="14"/>
  <c r="K174" i="14"/>
  <c r="I174" i="14"/>
  <c r="H174" i="14"/>
  <c r="G174" i="14"/>
  <c r="E174" i="14"/>
  <c r="D174" i="14"/>
  <c r="S173" i="14"/>
  <c r="W173" i="14" s="1"/>
  <c r="L173" i="14"/>
  <c r="K173" i="14"/>
  <c r="I173" i="14"/>
  <c r="H173" i="14"/>
  <c r="G173" i="14"/>
  <c r="E173" i="14"/>
  <c r="D173" i="14"/>
  <c r="W172" i="14"/>
  <c r="S172" i="14"/>
  <c r="L172" i="14"/>
  <c r="L176" i="14" s="1"/>
  <c r="K172" i="14"/>
  <c r="K176" i="14" s="1"/>
  <c r="I172" i="14"/>
  <c r="I176" i="14" s="1"/>
  <c r="H172" i="14"/>
  <c r="H176" i="14" s="1"/>
  <c r="G172" i="14"/>
  <c r="G176" i="14" s="1"/>
  <c r="E172" i="14"/>
  <c r="E176" i="14" s="1"/>
  <c r="E10" i="13" s="1"/>
  <c r="D172" i="14"/>
  <c r="D176" i="14" s="1"/>
  <c r="S171" i="14"/>
  <c r="W171" i="14" s="1"/>
  <c r="L171" i="14"/>
  <c r="L175" i="14" s="1"/>
  <c r="K171" i="14"/>
  <c r="K175" i="14" s="1"/>
  <c r="I171" i="14"/>
  <c r="I175" i="14" s="1"/>
  <c r="H171" i="14"/>
  <c r="H175" i="14" s="1"/>
  <c r="G171" i="14"/>
  <c r="G175" i="14" s="1"/>
  <c r="E171" i="14"/>
  <c r="E175" i="14" s="1"/>
  <c r="D10" i="13" s="1"/>
  <c r="N10" i="13" s="1"/>
  <c r="D171" i="14"/>
  <c r="D175" i="14" s="1"/>
  <c r="W168" i="14"/>
  <c r="S168" i="14"/>
  <c r="E168" i="14"/>
  <c r="D168" i="14"/>
  <c r="W167" i="14"/>
  <c r="S167" i="14"/>
  <c r="E167" i="14"/>
  <c r="D167" i="14"/>
  <c r="W166" i="14"/>
  <c r="S166" i="14"/>
  <c r="E166" i="14"/>
  <c r="E170" i="14" s="1"/>
  <c r="S170" i="14" s="1"/>
  <c r="W170" i="14" s="1"/>
  <c r="D166" i="14"/>
  <c r="D170" i="14" s="1"/>
  <c r="W165" i="14"/>
  <c r="S165" i="14"/>
  <c r="E165" i="14"/>
  <c r="E169" i="14" s="1"/>
  <c r="S169" i="14" s="1"/>
  <c r="W169" i="14" s="1"/>
  <c r="D165" i="14"/>
  <c r="D169" i="14" s="1"/>
  <c r="W164" i="14"/>
  <c r="S164" i="14"/>
  <c r="L164" i="14"/>
  <c r="K164" i="14"/>
  <c r="J164" i="14"/>
  <c r="I164" i="14"/>
  <c r="H164" i="14"/>
  <c r="G164" i="14"/>
  <c r="F164" i="14"/>
  <c r="E164" i="14"/>
  <c r="D164" i="14"/>
  <c r="S163" i="14"/>
  <c r="W163" i="14" s="1"/>
  <c r="L163" i="14"/>
  <c r="K163" i="14"/>
  <c r="I163" i="14"/>
  <c r="H163" i="14"/>
  <c r="G163" i="14"/>
  <c r="J163" i="14" s="1"/>
  <c r="F163" i="14"/>
  <c r="E163" i="14"/>
  <c r="D163" i="14"/>
  <c r="W162" i="14"/>
  <c r="S162" i="14"/>
  <c r="J162" i="14"/>
  <c r="M162" i="14" s="1"/>
  <c r="F162" i="14"/>
  <c r="W161" i="14"/>
  <c r="S161" i="14"/>
  <c r="J161" i="14"/>
  <c r="M161" i="14" s="1"/>
  <c r="F161" i="14"/>
  <c r="S160" i="14"/>
  <c r="W160" i="14" s="1"/>
  <c r="J160" i="14"/>
  <c r="M160" i="14" s="1"/>
  <c r="F160" i="14"/>
  <c r="S159" i="14"/>
  <c r="W159" i="14" s="1"/>
  <c r="M159" i="14"/>
  <c r="J159" i="14"/>
  <c r="F159" i="14"/>
  <c r="W158" i="14"/>
  <c r="S158" i="14"/>
  <c r="E158" i="14"/>
  <c r="D158" i="14"/>
  <c r="W157" i="14"/>
  <c r="S157" i="14"/>
  <c r="E157" i="14"/>
  <c r="D157" i="14"/>
  <c r="W156" i="14"/>
  <c r="S156" i="14"/>
  <c r="S155" i="14"/>
  <c r="W155" i="14" s="1"/>
  <c r="S154" i="14"/>
  <c r="W154" i="14" s="1"/>
  <c r="S153" i="14"/>
  <c r="W153" i="14" s="1"/>
  <c r="W152" i="14"/>
  <c r="S152" i="14"/>
  <c r="L152" i="14"/>
  <c r="K152" i="14"/>
  <c r="J152" i="14"/>
  <c r="I152" i="14"/>
  <c r="H152" i="14"/>
  <c r="G152" i="14"/>
  <c r="F152" i="14"/>
  <c r="E152" i="14"/>
  <c r="D152" i="14"/>
  <c r="S151" i="14"/>
  <c r="W151" i="14" s="1"/>
  <c r="L151" i="14"/>
  <c r="K151" i="14"/>
  <c r="J151" i="14"/>
  <c r="I151" i="14"/>
  <c r="E151" i="14"/>
  <c r="D151" i="14"/>
  <c r="S150" i="14"/>
  <c r="W150" i="14" s="1"/>
  <c r="M150" i="14"/>
  <c r="J150" i="14"/>
  <c r="F150" i="14"/>
  <c r="S149" i="14"/>
  <c r="W149" i="14" s="1"/>
  <c r="M149" i="14"/>
  <c r="J149" i="14"/>
  <c r="F149" i="14"/>
  <c r="S148" i="14"/>
  <c r="W148" i="14" s="1"/>
  <c r="J148" i="14"/>
  <c r="M148" i="14" s="1"/>
  <c r="F148" i="14"/>
  <c r="W147" i="14"/>
  <c r="S147" i="14"/>
  <c r="J147" i="14"/>
  <c r="M147" i="14" s="1"/>
  <c r="F147" i="14"/>
  <c r="L146" i="14"/>
  <c r="K146" i="14"/>
  <c r="I146" i="14"/>
  <c r="H146" i="14"/>
  <c r="G146" i="14"/>
  <c r="E146" i="14"/>
  <c r="D146" i="14"/>
  <c r="F146" i="14" s="1"/>
  <c r="L145" i="14"/>
  <c r="K145" i="14"/>
  <c r="I145" i="14"/>
  <c r="J145" i="14" s="1"/>
  <c r="M145" i="14" s="1"/>
  <c r="F145" i="14"/>
  <c r="E145" i="14"/>
  <c r="D145" i="14"/>
  <c r="S145" i="14" s="1"/>
  <c r="W145" i="14" s="1"/>
  <c r="W144" i="14"/>
  <c r="S144" i="14"/>
  <c r="J144" i="14"/>
  <c r="M144" i="14" s="1"/>
  <c r="F144" i="14"/>
  <c r="W143" i="14"/>
  <c r="S143" i="14"/>
  <c r="J143" i="14"/>
  <c r="M143" i="14" s="1"/>
  <c r="F143" i="14"/>
  <c r="S142" i="14"/>
  <c r="W142" i="14" s="1"/>
  <c r="J142" i="14"/>
  <c r="M142" i="14" s="1"/>
  <c r="F142" i="14"/>
  <c r="S141" i="14"/>
  <c r="W141" i="14" s="1"/>
  <c r="M141" i="14"/>
  <c r="J141" i="14"/>
  <c r="F141" i="14"/>
  <c r="W140" i="14"/>
  <c r="S140" i="14"/>
  <c r="L140" i="14"/>
  <c r="K140" i="14"/>
  <c r="J140" i="14"/>
  <c r="I140" i="14"/>
  <c r="H140" i="14"/>
  <c r="G140" i="14"/>
  <c r="F140" i="14"/>
  <c r="E140" i="14"/>
  <c r="D140" i="14"/>
  <c r="S139" i="14"/>
  <c r="W139" i="14" s="1"/>
  <c r="L139" i="14"/>
  <c r="K139" i="14"/>
  <c r="I139" i="14"/>
  <c r="H139" i="14"/>
  <c r="G139" i="14"/>
  <c r="J139" i="14" s="1"/>
  <c r="F139" i="14"/>
  <c r="E139" i="14"/>
  <c r="D139" i="14"/>
  <c r="W138" i="14"/>
  <c r="S138" i="14"/>
  <c r="J138" i="14"/>
  <c r="M138" i="14" s="1"/>
  <c r="S137" i="14"/>
  <c r="W137" i="14" s="1"/>
  <c r="J137" i="14"/>
  <c r="M137" i="14" s="1"/>
  <c r="W136" i="14"/>
  <c r="S136" i="14"/>
  <c r="J136" i="14"/>
  <c r="M136" i="14" s="1"/>
  <c r="F136" i="14"/>
  <c r="W135" i="14"/>
  <c r="S135" i="14"/>
  <c r="J135" i="14"/>
  <c r="M135" i="14" s="1"/>
  <c r="F135" i="14"/>
  <c r="E134" i="14"/>
  <c r="S134" i="14" s="1"/>
  <c r="W134" i="14" s="1"/>
  <c r="D134" i="14"/>
  <c r="E133" i="14"/>
  <c r="S133" i="14" s="1"/>
  <c r="W133" i="14" s="1"/>
  <c r="D133" i="14"/>
  <c r="S132" i="14"/>
  <c r="W132" i="14" s="1"/>
  <c r="S131" i="14"/>
  <c r="W131" i="14" s="1"/>
  <c r="S130" i="14"/>
  <c r="W130" i="14" s="1"/>
  <c r="W129" i="14"/>
  <c r="S129" i="14"/>
  <c r="S128" i="14"/>
  <c r="W128" i="14" s="1"/>
  <c r="S127" i="14"/>
  <c r="W127" i="14" s="1"/>
  <c r="S126" i="14"/>
  <c r="W126" i="14" s="1"/>
  <c r="W125" i="14"/>
  <c r="S125" i="14"/>
  <c r="S124" i="14"/>
  <c r="W124" i="14" s="1"/>
  <c r="F124" i="14"/>
  <c r="L123" i="14"/>
  <c r="K123" i="14"/>
  <c r="I123" i="14"/>
  <c r="H123" i="14"/>
  <c r="G123" i="14"/>
  <c r="E123" i="14"/>
  <c r="S123" i="14" s="1"/>
  <c r="W123" i="14" s="1"/>
  <c r="D123" i="14"/>
  <c r="L122" i="14"/>
  <c r="K122" i="14"/>
  <c r="I122" i="14"/>
  <c r="H122" i="14"/>
  <c r="G122" i="14"/>
  <c r="E122" i="14"/>
  <c r="S122" i="14" s="1"/>
  <c r="W122" i="14" s="1"/>
  <c r="D122" i="14"/>
  <c r="W121" i="14"/>
  <c r="S121" i="14"/>
  <c r="J121" i="14"/>
  <c r="M121" i="14" s="1"/>
  <c r="F121" i="14"/>
  <c r="S120" i="14"/>
  <c r="W120" i="14" s="1"/>
  <c r="J120" i="14"/>
  <c r="M120" i="14" s="1"/>
  <c r="F120" i="14"/>
  <c r="W119" i="14"/>
  <c r="S119" i="14"/>
  <c r="M119" i="14"/>
  <c r="J119" i="14"/>
  <c r="F119" i="14"/>
  <c r="S118" i="14"/>
  <c r="W118" i="14" s="1"/>
  <c r="J118" i="14"/>
  <c r="M118" i="14" s="1"/>
  <c r="F118" i="14"/>
  <c r="L117" i="14"/>
  <c r="K117" i="14"/>
  <c r="I117" i="14"/>
  <c r="H117" i="14"/>
  <c r="G117" i="14"/>
  <c r="E117" i="14"/>
  <c r="D117" i="14"/>
  <c r="L116" i="14"/>
  <c r="K116" i="14"/>
  <c r="I116" i="14"/>
  <c r="H116" i="14"/>
  <c r="G116" i="14"/>
  <c r="E116" i="14"/>
  <c r="D116" i="14"/>
  <c r="F116" i="14" s="1"/>
  <c r="W115" i="14"/>
  <c r="S115" i="14"/>
  <c r="J115" i="14"/>
  <c r="M115" i="14" s="1"/>
  <c r="F115" i="14"/>
  <c r="S114" i="14"/>
  <c r="W114" i="14" s="1"/>
  <c r="J114" i="14"/>
  <c r="M114" i="14" s="1"/>
  <c r="F114" i="14"/>
  <c r="W113" i="14"/>
  <c r="S113" i="14"/>
  <c r="M113" i="14"/>
  <c r="J113" i="14"/>
  <c r="F113" i="14"/>
  <c r="S112" i="14"/>
  <c r="W112" i="14" s="1"/>
  <c r="J112" i="14"/>
  <c r="M112" i="14" s="1"/>
  <c r="F112" i="14"/>
  <c r="E111" i="14"/>
  <c r="S111" i="14" s="1"/>
  <c r="W111" i="14" s="1"/>
  <c r="D111" i="14"/>
  <c r="E110" i="14"/>
  <c r="D110" i="14"/>
  <c r="W109" i="14"/>
  <c r="S109" i="14"/>
  <c r="S108" i="14"/>
  <c r="W108" i="14" s="1"/>
  <c r="W107" i="14"/>
  <c r="S107" i="14"/>
  <c r="S106" i="14"/>
  <c r="W106" i="14" s="1"/>
  <c r="L105" i="14"/>
  <c r="K105" i="14"/>
  <c r="I105" i="14"/>
  <c r="H105" i="14"/>
  <c r="G105" i="14"/>
  <c r="E105" i="14"/>
  <c r="D105" i="14"/>
  <c r="L104" i="14"/>
  <c r="K104" i="14"/>
  <c r="I104" i="14"/>
  <c r="H104" i="14"/>
  <c r="G104" i="14"/>
  <c r="E104" i="14"/>
  <c r="D104" i="14"/>
  <c r="F104" i="14" s="1"/>
  <c r="W103" i="14"/>
  <c r="S103" i="14"/>
  <c r="J103" i="14"/>
  <c r="M103" i="14" s="1"/>
  <c r="F103" i="14"/>
  <c r="S102" i="14"/>
  <c r="W102" i="14" s="1"/>
  <c r="J102" i="14"/>
  <c r="M102" i="14" s="1"/>
  <c r="F102" i="14"/>
  <c r="W101" i="14"/>
  <c r="S101" i="14"/>
  <c r="M101" i="14"/>
  <c r="J101" i="14"/>
  <c r="F101" i="14"/>
  <c r="S100" i="14"/>
  <c r="W100" i="14" s="1"/>
  <c r="J100" i="14"/>
  <c r="M100" i="14" s="1"/>
  <c r="F100" i="14"/>
  <c r="L99" i="14"/>
  <c r="K99" i="14"/>
  <c r="I99" i="14"/>
  <c r="H99" i="14"/>
  <c r="G99" i="14"/>
  <c r="E99" i="14"/>
  <c r="D99" i="14"/>
  <c r="L98" i="14"/>
  <c r="K98" i="14"/>
  <c r="I98" i="14"/>
  <c r="H98" i="14"/>
  <c r="J98" i="14" s="1"/>
  <c r="G98" i="14"/>
  <c r="E98" i="14"/>
  <c r="D98" i="14"/>
  <c r="F98" i="14" s="1"/>
  <c r="S97" i="14"/>
  <c r="W97" i="14" s="1"/>
  <c r="J97" i="14"/>
  <c r="M97" i="14" s="1"/>
  <c r="F97" i="14"/>
  <c r="W96" i="14"/>
  <c r="S96" i="14"/>
  <c r="M96" i="14"/>
  <c r="J96" i="14"/>
  <c r="F96" i="14"/>
  <c r="S95" i="14"/>
  <c r="W95" i="14" s="1"/>
  <c r="J95" i="14"/>
  <c r="M95" i="14" s="1"/>
  <c r="F95" i="14"/>
  <c r="W94" i="14"/>
  <c r="S94" i="14"/>
  <c r="M94" i="14"/>
  <c r="J94" i="14"/>
  <c r="F94" i="14"/>
  <c r="L93" i="14"/>
  <c r="K93" i="14"/>
  <c r="I93" i="14"/>
  <c r="H93" i="14"/>
  <c r="J93" i="14" s="1"/>
  <c r="G93" i="14"/>
  <c r="E93" i="14"/>
  <c r="D93" i="14"/>
  <c r="S93" i="14" s="1"/>
  <c r="W93" i="14" s="1"/>
  <c r="L92" i="14"/>
  <c r="K92" i="14"/>
  <c r="I92" i="14"/>
  <c r="H92" i="14"/>
  <c r="J92" i="14" s="1"/>
  <c r="G92" i="14"/>
  <c r="E92" i="14"/>
  <c r="D92" i="14"/>
  <c r="S92" i="14" s="1"/>
  <c r="W92" i="14" s="1"/>
  <c r="S91" i="14"/>
  <c r="W91" i="14" s="1"/>
  <c r="J91" i="14"/>
  <c r="M91" i="14" s="1"/>
  <c r="F91" i="14"/>
  <c r="W90" i="14"/>
  <c r="S90" i="14"/>
  <c r="M90" i="14"/>
  <c r="J90" i="14"/>
  <c r="F90" i="14"/>
  <c r="S89" i="14"/>
  <c r="W89" i="14" s="1"/>
  <c r="J89" i="14"/>
  <c r="M89" i="14" s="1"/>
  <c r="F89" i="14"/>
  <c r="W88" i="14"/>
  <c r="S88" i="14"/>
  <c r="M88" i="14"/>
  <c r="J88" i="14"/>
  <c r="F88" i="14"/>
  <c r="S87" i="14"/>
  <c r="W87" i="14" s="1"/>
  <c r="S86" i="14"/>
  <c r="W86" i="14" s="1"/>
  <c r="S85" i="14"/>
  <c r="W85" i="14" s="1"/>
  <c r="S84" i="14"/>
  <c r="W84" i="14" s="1"/>
  <c r="S83" i="14"/>
  <c r="W83" i="14" s="1"/>
  <c r="F83" i="14"/>
  <c r="L82" i="14"/>
  <c r="K82" i="14"/>
  <c r="I82" i="14"/>
  <c r="H82" i="14"/>
  <c r="G82" i="14"/>
  <c r="E82" i="14"/>
  <c r="S82" i="14" s="1"/>
  <c r="W82" i="14" s="1"/>
  <c r="D82" i="14"/>
  <c r="L81" i="14"/>
  <c r="K81" i="14"/>
  <c r="I81" i="14"/>
  <c r="H81" i="14"/>
  <c r="G81" i="14"/>
  <c r="E81" i="14"/>
  <c r="S81" i="14" s="1"/>
  <c r="W81" i="14" s="1"/>
  <c r="D81" i="14"/>
  <c r="W80" i="14"/>
  <c r="S80" i="14"/>
  <c r="M80" i="14"/>
  <c r="J80" i="14"/>
  <c r="F80" i="14"/>
  <c r="S79" i="14"/>
  <c r="W79" i="14" s="1"/>
  <c r="J79" i="14"/>
  <c r="M79" i="14" s="1"/>
  <c r="F79" i="14"/>
  <c r="W78" i="14"/>
  <c r="S78" i="14"/>
  <c r="M78" i="14"/>
  <c r="J78" i="14"/>
  <c r="F78" i="14"/>
  <c r="S77" i="14"/>
  <c r="W77" i="14" s="1"/>
  <c r="J77" i="14"/>
  <c r="M77" i="14" s="1"/>
  <c r="F77" i="14"/>
  <c r="L76" i="14"/>
  <c r="K76" i="14"/>
  <c r="I76" i="14"/>
  <c r="H76" i="14"/>
  <c r="G76" i="14"/>
  <c r="E76" i="14"/>
  <c r="S76" i="14" s="1"/>
  <c r="W76" i="14" s="1"/>
  <c r="D76" i="14"/>
  <c r="F76" i="14" s="1"/>
  <c r="L75" i="14"/>
  <c r="K75" i="14"/>
  <c r="I75" i="14"/>
  <c r="H75" i="14"/>
  <c r="G75" i="14"/>
  <c r="E75" i="14"/>
  <c r="S75" i="14" s="1"/>
  <c r="W75" i="14" s="1"/>
  <c r="D75" i="14"/>
  <c r="F75" i="14" s="1"/>
  <c r="W74" i="14"/>
  <c r="S74" i="14"/>
  <c r="M74" i="14"/>
  <c r="J74" i="14"/>
  <c r="F74" i="14"/>
  <c r="S73" i="14"/>
  <c r="W73" i="14" s="1"/>
  <c r="J73" i="14"/>
  <c r="M73" i="14" s="1"/>
  <c r="F73" i="14"/>
  <c r="W72" i="14"/>
  <c r="S72" i="14"/>
  <c r="M72" i="14"/>
  <c r="J72" i="14"/>
  <c r="F72" i="14"/>
  <c r="S71" i="14"/>
  <c r="W71" i="14" s="1"/>
  <c r="J71" i="14"/>
  <c r="M71" i="14" s="1"/>
  <c r="F71" i="14"/>
  <c r="L70" i="14"/>
  <c r="K70" i="14"/>
  <c r="I70" i="14"/>
  <c r="H70" i="14"/>
  <c r="G70" i="14"/>
  <c r="E70" i="14"/>
  <c r="S70" i="14" s="1"/>
  <c r="W70" i="14" s="1"/>
  <c r="D70" i="14"/>
  <c r="F70" i="14" s="1"/>
  <c r="L69" i="14"/>
  <c r="K69" i="14"/>
  <c r="I69" i="14"/>
  <c r="H69" i="14"/>
  <c r="G69" i="14"/>
  <c r="E69" i="14"/>
  <c r="S69" i="14" s="1"/>
  <c r="W69" i="14" s="1"/>
  <c r="D69" i="14"/>
  <c r="F69" i="14" s="1"/>
  <c r="W68" i="14"/>
  <c r="S68" i="14"/>
  <c r="M68" i="14"/>
  <c r="J68" i="14"/>
  <c r="F68" i="14"/>
  <c r="S67" i="14"/>
  <c r="W67" i="14" s="1"/>
  <c r="J67" i="14"/>
  <c r="M67" i="14" s="1"/>
  <c r="F67" i="14"/>
  <c r="W66" i="14"/>
  <c r="S66" i="14"/>
  <c r="M66" i="14"/>
  <c r="J66" i="14"/>
  <c r="F66" i="14"/>
  <c r="S65" i="14"/>
  <c r="W65" i="14" s="1"/>
  <c r="J65" i="14"/>
  <c r="M65" i="14" s="1"/>
  <c r="F65" i="14"/>
  <c r="L64" i="14"/>
  <c r="K64" i="14"/>
  <c r="I64" i="14"/>
  <c r="H64" i="14"/>
  <c r="G64" i="14"/>
  <c r="E64" i="14"/>
  <c r="S64" i="14" s="1"/>
  <c r="W64" i="14" s="1"/>
  <c r="D64" i="14"/>
  <c r="F64" i="14" s="1"/>
  <c r="L63" i="14"/>
  <c r="K63" i="14"/>
  <c r="I63" i="14"/>
  <c r="H63" i="14"/>
  <c r="G63" i="14"/>
  <c r="E63" i="14"/>
  <c r="S63" i="14" s="1"/>
  <c r="W63" i="14" s="1"/>
  <c r="D63" i="14"/>
  <c r="F63" i="14" s="1"/>
  <c r="W62" i="14"/>
  <c r="S62" i="14"/>
  <c r="M62" i="14"/>
  <c r="J62" i="14"/>
  <c r="F62" i="14"/>
  <c r="S61" i="14"/>
  <c r="W61" i="14" s="1"/>
  <c r="J61" i="14"/>
  <c r="M61" i="14" s="1"/>
  <c r="F61" i="14"/>
  <c r="W60" i="14"/>
  <c r="S60" i="14"/>
  <c r="M60" i="14"/>
  <c r="J60" i="14"/>
  <c r="F60" i="14"/>
  <c r="S59" i="14"/>
  <c r="W59" i="14" s="1"/>
  <c r="J59" i="14"/>
  <c r="M59" i="14" s="1"/>
  <c r="F59" i="14"/>
  <c r="E58" i="14"/>
  <c r="S58" i="14" s="1"/>
  <c r="W58" i="14" s="1"/>
  <c r="D58" i="14"/>
  <c r="E57" i="14"/>
  <c r="S57" i="14" s="1"/>
  <c r="W57" i="14" s="1"/>
  <c r="D57" i="14"/>
  <c r="W56" i="14"/>
  <c r="S56" i="14"/>
  <c r="W55" i="14"/>
  <c r="S55" i="14"/>
  <c r="W54" i="14"/>
  <c r="S54" i="14"/>
  <c r="W53" i="14"/>
  <c r="S53" i="14"/>
  <c r="L52" i="14"/>
  <c r="K52" i="14"/>
  <c r="I52" i="14"/>
  <c r="H52" i="14"/>
  <c r="G52" i="14"/>
  <c r="E52" i="14"/>
  <c r="S52" i="14" s="1"/>
  <c r="W52" i="14" s="1"/>
  <c r="D52" i="14"/>
  <c r="F52" i="14" s="1"/>
  <c r="L51" i="14"/>
  <c r="K51" i="14"/>
  <c r="I51" i="14"/>
  <c r="H51" i="14"/>
  <c r="G51" i="14"/>
  <c r="E51" i="14"/>
  <c r="S51" i="14" s="1"/>
  <c r="W51" i="14" s="1"/>
  <c r="D51" i="14"/>
  <c r="F51" i="14" s="1"/>
  <c r="W50" i="14"/>
  <c r="S50" i="14"/>
  <c r="M50" i="14"/>
  <c r="J50" i="14"/>
  <c r="F50" i="14"/>
  <c r="S49" i="14"/>
  <c r="W49" i="14" s="1"/>
  <c r="J49" i="14"/>
  <c r="M49" i="14" s="1"/>
  <c r="F49" i="14"/>
  <c r="W48" i="14"/>
  <c r="S48" i="14"/>
  <c r="M48" i="14"/>
  <c r="J48" i="14"/>
  <c r="F48" i="14"/>
  <c r="S47" i="14"/>
  <c r="W47" i="14" s="1"/>
  <c r="J47" i="14"/>
  <c r="M47" i="14" s="1"/>
  <c r="F47" i="14"/>
  <c r="W46" i="14"/>
  <c r="S46" i="14"/>
  <c r="W45" i="14"/>
  <c r="S45" i="14"/>
  <c r="W44" i="14"/>
  <c r="S44" i="14"/>
  <c r="W43" i="14"/>
  <c r="S43" i="14"/>
  <c r="W42" i="14"/>
  <c r="S42" i="14"/>
  <c r="F42" i="14"/>
  <c r="S41" i="14"/>
  <c r="W41" i="14" s="1"/>
  <c r="L41" i="14"/>
  <c r="K41" i="14"/>
  <c r="J41" i="14"/>
  <c r="I41" i="14"/>
  <c r="H41" i="14"/>
  <c r="G41" i="14"/>
  <c r="F41" i="14"/>
  <c r="E41" i="14"/>
  <c r="D41" i="14"/>
  <c r="M41" i="14" s="1"/>
  <c r="S40" i="14"/>
  <c r="W40" i="14" s="1"/>
  <c r="L40" i="14"/>
  <c r="K40" i="14"/>
  <c r="J40" i="14"/>
  <c r="I40" i="14"/>
  <c r="H40" i="14"/>
  <c r="G40" i="14"/>
  <c r="F40" i="14"/>
  <c r="E40" i="14"/>
  <c r="D40" i="14"/>
  <c r="M40" i="14" s="1"/>
  <c r="S39" i="14"/>
  <c r="W39" i="14" s="1"/>
  <c r="J39" i="14"/>
  <c r="M39" i="14" s="1"/>
  <c r="F39" i="14"/>
  <c r="W38" i="14"/>
  <c r="S38" i="14"/>
  <c r="M38" i="14"/>
  <c r="J38" i="14"/>
  <c r="F38" i="14"/>
  <c r="S37" i="14"/>
  <c r="W37" i="14" s="1"/>
  <c r="J37" i="14"/>
  <c r="M37" i="14" s="1"/>
  <c r="F37" i="14"/>
  <c r="W36" i="14"/>
  <c r="S36" i="14"/>
  <c r="M36" i="14"/>
  <c r="J36" i="14"/>
  <c r="F36" i="14"/>
  <c r="S35" i="14"/>
  <c r="W35" i="14" s="1"/>
  <c r="L35" i="14"/>
  <c r="K35" i="14"/>
  <c r="J35" i="14"/>
  <c r="I35" i="14"/>
  <c r="H35" i="14"/>
  <c r="G35" i="14"/>
  <c r="F35" i="14"/>
  <c r="E35" i="14"/>
  <c r="D35" i="14"/>
  <c r="M35" i="14" s="1"/>
  <c r="S34" i="14"/>
  <c r="W34" i="14" s="1"/>
  <c r="L34" i="14"/>
  <c r="K34" i="14"/>
  <c r="J34" i="14"/>
  <c r="I34" i="14"/>
  <c r="H34" i="14"/>
  <c r="G34" i="14"/>
  <c r="F34" i="14"/>
  <c r="E34" i="14"/>
  <c r="D34" i="14"/>
  <c r="M34" i="14" s="1"/>
  <c r="S33" i="14"/>
  <c r="W33" i="14" s="1"/>
  <c r="J33" i="14"/>
  <c r="M33" i="14" s="1"/>
  <c r="F33" i="14"/>
  <c r="W32" i="14"/>
  <c r="S32" i="14"/>
  <c r="M32" i="14"/>
  <c r="J32" i="14"/>
  <c r="F32" i="14"/>
  <c r="S31" i="14"/>
  <c r="W31" i="14" s="1"/>
  <c r="J31" i="14"/>
  <c r="M31" i="14" s="1"/>
  <c r="F31" i="14"/>
  <c r="W30" i="14"/>
  <c r="S30" i="14"/>
  <c r="M30" i="14"/>
  <c r="J30" i="14"/>
  <c r="F30" i="14"/>
  <c r="S29" i="14"/>
  <c r="W29" i="14" s="1"/>
  <c r="L29" i="14"/>
  <c r="K29" i="14"/>
  <c r="J29" i="14"/>
  <c r="I29" i="14"/>
  <c r="H29" i="14"/>
  <c r="G29" i="14"/>
  <c r="F29" i="14"/>
  <c r="E29" i="14"/>
  <c r="D29" i="14"/>
  <c r="M29" i="14" s="1"/>
  <c r="L28" i="14"/>
  <c r="K28" i="14"/>
  <c r="H28" i="14"/>
  <c r="G28" i="14"/>
  <c r="E28" i="14"/>
  <c r="S28" i="14" s="1"/>
  <c r="W28" i="14" s="1"/>
  <c r="D28" i="14"/>
  <c r="W27" i="14"/>
  <c r="S27" i="14"/>
  <c r="M27" i="14"/>
  <c r="J27" i="14"/>
  <c r="F27" i="14"/>
  <c r="S26" i="14"/>
  <c r="W26" i="14" s="1"/>
  <c r="J26" i="14"/>
  <c r="M26" i="14" s="1"/>
  <c r="F26" i="14"/>
  <c r="W25" i="14"/>
  <c r="S25" i="14"/>
  <c r="M25" i="14"/>
  <c r="J25" i="14"/>
  <c r="F25" i="14"/>
  <c r="S24" i="14"/>
  <c r="W24" i="14" s="1"/>
  <c r="J24" i="14"/>
  <c r="M24" i="14" s="1"/>
  <c r="F24" i="14"/>
  <c r="L23" i="14"/>
  <c r="K23" i="14"/>
  <c r="I23" i="14"/>
  <c r="H23" i="14"/>
  <c r="G23" i="14"/>
  <c r="E23" i="14"/>
  <c r="S23" i="14" s="1"/>
  <c r="W23" i="14" s="1"/>
  <c r="D23" i="14"/>
  <c r="F23" i="14" s="1"/>
  <c r="L22" i="14"/>
  <c r="K22" i="14"/>
  <c r="I22" i="14"/>
  <c r="H22" i="14"/>
  <c r="G22" i="14"/>
  <c r="E22" i="14"/>
  <c r="S22" i="14" s="1"/>
  <c r="W22" i="14" s="1"/>
  <c r="D22" i="14"/>
  <c r="F22" i="14" s="1"/>
  <c r="W21" i="14"/>
  <c r="S21" i="14"/>
  <c r="M21" i="14"/>
  <c r="J21" i="14"/>
  <c r="F21" i="14"/>
  <c r="S20" i="14"/>
  <c r="W20" i="14" s="1"/>
  <c r="J20" i="14"/>
  <c r="M20" i="14" s="1"/>
  <c r="F20" i="14"/>
  <c r="W19" i="14"/>
  <c r="S19" i="14"/>
  <c r="M19" i="14"/>
  <c r="J19" i="14"/>
  <c r="F19" i="14"/>
  <c r="S18" i="14"/>
  <c r="W18" i="14" s="1"/>
  <c r="J18" i="14"/>
  <c r="M18" i="14" s="1"/>
  <c r="F18" i="14"/>
  <c r="L17" i="14"/>
  <c r="K17" i="14"/>
  <c r="I17" i="14"/>
  <c r="H17" i="14"/>
  <c r="G17" i="14"/>
  <c r="E17" i="14"/>
  <c r="S17" i="14" s="1"/>
  <c r="W17" i="14" s="1"/>
  <c r="D17" i="14"/>
  <c r="F17" i="14" s="1"/>
  <c r="L16" i="14"/>
  <c r="K16" i="14"/>
  <c r="I16" i="14"/>
  <c r="H16" i="14"/>
  <c r="G16" i="14"/>
  <c r="E16" i="14"/>
  <c r="S16" i="14" s="1"/>
  <c r="W16" i="14" s="1"/>
  <c r="D16" i="14"/>
  <c r="F16" i="14" s="1"/>
  <c r="W15" i="14"/>
  <c r="S15" i="14"/>
  <c r="M15" i="14"/>
  <c r="J15" i="14"/>
  <c r="F15" i="14"/>
  <c r="S14" i="14"/>
  <c r="W14" i="14" s="1"/>
  <c r="J14" i="14"/>
  <c r="M14" i="14" s="1"/>
  <c r="F14" i="14"/>
  <c r="W13" i="14"/>
  <c r="S13" i="14"/>
  <c r="M13" i="14"/>
  <c r="J13" i="14"/>
  <c r="F13" i="14"/>
  <c r="S12" i="14"/>
  <c r="W12" i="14" s="1"/>
  <c r="J12" i="14"/>
  <c r="M12" i="14" s="1"/>
  <c r="F12" i="14"/>
  <c r="L11" i="14"/>
  <c r="K11" i="14"/>
  <c r="I11" i="14"/>
  <c r="H11" i="14"/>
  <c r="G11" i="14"/>
  <c r="E11" i="14"/>
  <c r="J11" i="14" s="1"/>
  <c r="M11" i="14" s="1"/>
  <c r="D11" i="14"/>
  <c r="L10" i="14"/>
  <c r="K10" i="14"/>
  <c r="I10" i="14"/>
  <c r="H10" i="14"/>
  <c r="G10" i="14"/>
  <c r="E10" i="14"/>
  <c r="J10" i="14" s="1"/>
  <c r="M10" i="14" s="1"/>
  <c r="D10" i="14"/>
  <c r="F10" i="14" s="1"/>
  <c r="M9" i="14"/>
  <c r="J9" i="14"/>
  <c r="J174" i="14" s="1"/>
  <c r="F9" i="14"/>
  <c r="F174" i="14" s="1"/>
  <c r="J8" i="14"/>
  <c r="J173" i="14" s="1"/>
  <c r="F8" i="14"/>
  <c r="F173" i="14" s="1"/>
  <c r="M7" i="14"/>
  <c r="J7" i="14"/>
  <c r="J172" i="14" s="1"/>
  <c r="F7" i="14"/>
  <c r="F172" i="14" s="1"/>
  <c r="F176" i="14" s="1"/>
  <c r="J6" i="14"/>
  <c r="J171" i="14" s="1"/>
  <c r="F6" i="14"/>
  <c r="F171" i="14" s="1"/>
  <c r="F175" i="14" s="1"/>
  <c r="U30" i="13"/>
  <c r="T30" i="13"/>
  <c r="Q30" i="13"/>
  <c r="P30" i="13"/>
  <c r="O30" i="13"/>
  <c r="N30" i="13"/>
  <c r="M30" i="13"/>
  <c r="L30" i="13"/>
  <c r="K30" i="13"/>
  <c r="J30" i="13"/>
  <c r="I30" i="13"/>
  <c r="H30" i="13"/>
  <c r="G30" i="13"/>
  <c r="F30" i="13"/>
  <c r="E30" i="13"/>
  <c r="D30" i="13"/>
  <c r="O16" i="13"/>
  <c r="T16" i="13" s="1"/>
  <c r="L8" i="13"/>
  <c r="K8" i="13"/>
  <c r="T118" i="9"/>
  <c r="S118" i="9"/>
  <c r="T117" i="9"/>
  <c r="S117" i="9"/>
  <c r="T116" i="9"/>
  <c r="S116" i="9"/>
  <c r="T114" i="9"/>
  <c r="S114" i="9"/>
  <c r="T113" i="9"/>
  <c r="S113" i="9"/>
  <c r="T112" i="9"/>
  <c r="S112" i="9"/>
  <c r="T110" i="9"/>
  <c r="S110" i="9"/>
  <c r="T109" i="9"/>
  <c r="S109" i="9"/>
  <c r="T108" i="9"/>
  <c r="S108" i="9"/>
  <c r="T106" i="9"/>
  <c r="S106" i="9"/>
  <c r="T105" i="9"/>
  <c r="S105" i="9"/>
  <c r="T104" i="9"/>
  <c r="S104" i="9"/>
  <c r="T102" i="9"/>
  <c r="S102" i="9"/>
  <c r="T101" i="9"/>
  <c r="S101" i="9"/>
  <c r="T100" i="9"/>
  <c r="S100" i="9"/>
  <c r="T98" i="9"/>
  <c r="S98" i="9"/>
  <c r="T97" i="9"/>
  <c r="S97" i="9"/>
  <c r="T96" i="9"/>
  <c r="S96" i="9"/>
  <c r="T90" i="9"/>
  <c r="S90" i="9"/>
  <c r="T89" i="9"/>
  <c r="S89" i="9"/>
  <c r="T88" i="9"/>
  <c r="S88" i="9"/>
  <c r="T86" i="9"/>
  <c r="S86" i="9"/>
  <c r="T85" i="9"/>
  <c r="S85" i="9"/>
  <c r="T84" i="9"/>
  <c r="S84" i="9"/>
  <c r="T82" i="9"/>
  <c r="S82" i="9"/>
  <c r="T81" i="9"/>
  <c r="S81" i="9"/>
  <c r="T80" i="9"/>
  <c r="S80" i="9"/>
  <c r="T78" i="9"/>
  <c r="S78" i="9"/>
  <c r="T77" i="9"/>
  <c r="S77" i="9"/>
  <c r="T76" i="9"/>
  <c r="S76" i="9"/>
  <c r="T74" i="9"/>
  <c r="S74" i="9"/>
  <c r="T73" i="9"/>
  <c r="S73" i="9"/>
  <c r="T72" i="9"/>
  <c r="S72" i="9"/>
  <c r="T62" i="9"/>
  <c r="S62" i="9"/>
  <c r="T61" i="9"/>
  <c r="S61" i="9"/>
  <c r="T60" i="9"/>
  <c r="S60" i="9"/>
  <c r="T58" i="9"/>
  <c r="S58" i="9"/>
  <c r="T57" i="9"/>
  <c r="S57" i="9"/>
  <c r="T56" i="9"/>
  <c r="S56" i="9"/>
  <c r="T54" i="9"/>
  <c r="S54" i="9"/>
  <c r="T53" i="9"/>
  <c r="S53" i="9"/>
  <c r="T52" i="9"/>
  <c r="S52" i="9"/>
  <c r="T50" i="9"/>
  <c r="S50" i="9"/>
  <c r="T49" i="9"/>
  <c r="S49" i="9"/>
  <c r="T48" i="9"/>
  <c r="S48" i="9"/>
  <c r="T46" i="9"/>
  <c r="S46" i="9"/>
  <c r="T45" i="9"/>
  <c r="S45" i="9"/>
  <c r="T44" i="9"/>
  <c r="S44" i="9"/>
  <c r="T42" i="9"/>
  <c r="S42" i="9"/>
  <c r="T41" i="9"/>
  <c r="S41" i="9"/>
  <c r="T40" i="9"/>
  <c r="S40" i="9"/>
  <c r="T30" i="9"/>
  <c r="S30" i="9"/>
  <c r="T29" i="9"/>
  <c r="S29" i="9"/>
  <c r="T28" i="9"/>
  <c r="S28" i="9"/>
  <c r="T26" i="9"/>
  <c r="S26" i="9"/>
  <c r="T25" i="9"/>
  <c r="S25" i="9"/>
  <c r="T24" i="9"/>
  <c r="S24" i="9"/>
  <c r="T22" i="9"/>
  <c r="S22" i="9"/>
  <c r="T21" i="9"/>
  <c r="S21" i="9"/>
  <c r="T20" i="9"/>
  <c r="S20" i="9"/>
  <c r="T18" i="9"/>
  <c r="S18" i="9"/>
  <c r="T17" i="9"/>
  <c r="S17" i="9"/>
  <c r="T16" i="9"/>
  <c r="S16" i="9"/>
  <c r="T14" i="9"/>
  <c r="S14" i="9"/>
  <c r="T13" i="9"/>
  <c r="S13" i="9"/>
  <c r="T12" i="9"/>
  <c r="S12" i="9"/>
  <c r="T10" i="9"/>
  <c r="T9" i="9"/>
  <c r="Z119" i="9"/>
  <c r="Z118" i="9"/>
  <c r="Z117" i="9"/>
  <c r="Z116" i="9"/>
  <c r="Z115" i="9"/>
  <c r="Z114" i="9"/>
  <c r="Z113" i="9"/>
  <c r="Z112" i="9"/>
  <c r="Z111" i="9"/>
  <c r="Z110" i="9"/>
  <c r="Z109" i="9"/>
  <c r="Z108" i="9"/>
  <c r="Z107" i="9"/>
  <c r="Z106" i="9"/>
  <c r="Z105" i="9"/>
  <c r="Z104" i="9"/>
  <c r="Z103" i="9"/>
  <c r="Z102" i="9"/>
  <c r="Z101" i="9"/>
  <c r="Z100" i="9"/>
  <c r="Z99" i="9"/>
  <c r="Z98" i="9"/>
  <c r="Z97" i="9"/>
  <c r="Z96" i="9"/>
  <c r="Z95" i="9"/>
  <c r="Z94" i="9"/>
  <c r="Z93" i="9"/>
  <c r="Z92" i="9"/>
  <c r="Z91" i="9"/>
  <c r="Z90" i="9"/>
  <c r="Z89" i="9"/>
  <c r="Z88" i="9"/>
  <c r="Z87" i="9"/>
  <c r="Z86" i="9"/>
  <c r="Z85" i="9"/>
  <c r="Z84" i="9"/>
  <c r="Z83" i="9"/>
  <c r="Z82" i="9"/>
  <c r="Z81" i="9"/>
  <c r="Z80" i="9"/>
  <c r="Z79" i="9"/>
  <c r="Z78" i="9"/>
  <c r="Z77" i="9"/>
  <c r="Z76" i="9"/>
  <c r="Z75" i="9"/>
  <c r="Z74" i="9"/>
  <c r="Z73" i="9"/>
  <c r="Z72" i="9"/>
  <c r="Z71" i="9"/>
  <c r="Z70" i="9"/>
  <c r="Z69" i="9"/>
  <c r="Z68" i="9"/>
  <c r="Z67" i="9"/>
  <c r="Z66" i="9"/>
  <c r="Z65" i="9"/>
  <c r="Z64" i="9"/>
  <c r="Z63" i="9"/>
  <c r="Z62" i="9"/>
  <c r="Z61" i="9"/>
  <c r="Z60" i="9"/>
  <c r="Z59" i="9"/>
  <c r="Z58" i="9"/>
  <c r="Z57" i="9"/>
  <c r="Z56" i="9"/>
  <c r="Z55" i="9"/>
  <c r="Z54" i="9"/>
  <c r="Z53" i="9"/>
  <c r="Z52" i="9"/>
  <c r="Z51" i="9"/>
  <c r="Z50" i="9"/>
  <c r="Z49" i="9"/>
  <c r="Z48" i="9"/>
  <c r="Z47" i="9"/>
  <c r="Z46" i="9"/>
  <c r="Z45" i="9"/>
  <c r="Z44" i="9"/>
  <c r="Z43" i="9"/>
  <c r="Z42" i="9"/>
  <c r="Z41" i="9"/>
  <c r="Z40" i="9"/>
  <c r="Z39" i="9"/>
  <c r="Z38" i="9"/>
  <c r="Z37" i="9"/>
  <c r="Z36" i="9"/>
  <c r="Z35" i="9"/>
  <c r="Z34" i="9"/>
  <c r="Z33" i="9"/>
  <c r="Z32" i="9"/>
  <c r="Z31" i="9"/>
  <c r="Z30" i="9"/>
  <c r="Z29" i="9"/>
  <c r="Z28" i="9"/>
  <c r="Z27" i="9"/>
  <c r="Z26" i="9"/>
  <c r="Z25" i="9"/>
  <c r="Z24" i="9"/>
  <c r="Z23" i="9"/>
  <c r="Z22" i="9"/>
  <c r="Z21" i="9"/>
  <c r="Z20" i="9"/>
  <c r="Z19" i="9"/>
  <c r="Z18" i="9"/>
  <c r="Z17" i="9"/>
  <c r="Z16" i="9"/>
  <c r="Z15" i="9"/>
  <c r="Z14" i="9"/>
  <c r="Z13" i="9"/>
  <c r="Z12" i="9"/>
  <c r="Z11" i="9"/>
  <c r="Z10" i="9"/>
  <c r="Z9" i="9"/>
  <c r="Z8" i="9"/>
  <c r="T8" i="9" s="1"/>
  <c r="S9" i="9"/>
  <c r="S10" i="9"/>
  <c r="D78" i="9"/>
  <c r="C78" i="9"/>
  <c r="D77" i="9"/>
  <c r="C77" i="9"/>
  <c r="D76" i="9"/>
  <c r="C76" i="9"/>
  <c r="D74" i="9"/>
  <c r="D73" i="9"/>
  <c r="D72" i="9"/>
  <c r="C74" i="9"/>
  <c r="C73" i="9"/>
  <c r="C72" i="9"/>
  <c r="N63" i="3"/>
  <c r="R63" i="3" s="1"/>
  <c r="N62" i="3"/>
  <c r="C84" i="9"/>
  <c r="C85" i="9"/>
  <c r="Y9" i="9"/>
  <c r="Y10" i="9"/>
  <c r="Y11" i="9"/>
  <c r="Y12" i="9"/>
  <c r="Y13" i="9"/>
  <c r="Y14" i="9"/>
  <c r="Y15" i="9"/>
  <c r="Y16" i="9"/>
  <c r="Y17" i="9"/>
  <c r="Y18" i="9"/>
  <c r="Y19" i="9"/>
  <c r="Y20" i="9"/>
  <c r="Y21" i="9"/>
  <c r="Y22" i="9"/>
  <c r="Y23" i="9"/>
  <c r="Y24" i="9"/>
  <c r="Y25" i="9"/>
  <c r="Y26" i="9"/>
  <c r="Y27" i="9"/>
  <c r="Y28" i="9"/>
  <c r="Y29" i="9"/>
  <c r="Y30" i="9"/>
  <c r="Y31" i="9"/>
  <c r="Y32" i="9"/>
  <c r="Y33" i="9"/>
  <c r="Y34" i="9"/>
  <c r="Y35" i="9"/>
  <c r="Y36" i="9"/>
  <c r="Y37" i="9"/>
  <c r="Y38" i="9"/>
  <c r="Y39" i="9"/>
  <c r="Y40" i="9"/>
  <c r="Y41" i="9"/>
  <c r="Y42" i="9"/>
  <c r="Y43" i="9"/>
  <c r="Y44" i="9"/>
  <c r="Y45" i="9"/>
  <c r="Y46" i="9"/>
  <c r="Y47" i="9"/>
  <c r="Y48" i="9"/>
  <c r="Y49" i="9"/>
  <c r="Y50" i="9"/>
  <c r="Y51" i="9"/>
  <c r="Y52" i="9"/>
  <c r="Y53" i="9"/>
  <c r="Y54" i="9"/>
  <c r="Y55" i="9"/>
  <c r="Y56" i="9"/>
  <c r="Y57" i="9"/>
  <c r="Y58" i="9"/>
  <c r="Y59" i="9"/>
  <c r="Y60" i="9"/>
  <c r="Y61" i="9"/>
  <c r="Y62" i="9"/>
  <c r="Y63" i="9"/>
  <c r="Y64" i="9"/>
  <c r="Y65" i="9"/>
  <c r="Y66" i="9"/>
  <c r="Y67" i="9"/>
  <c r="Y68" i="9"/>
  <c r="Y69" i="9"/>
  <c r="Y70" i="9"/>
  <c r="Y71" i="9"/>
  <c r="Y72" i="9"/>
  <c r="Y73" i="9"/>
  <c r="Y74" i="9"/>
  <c r="Y75" i="9"/>
  <c r="Y76" i="9"/>
  <c r="Y77" i="9"/>
  <c r="Y78" i="9"/>
  <c r="Y79" i="9"/>
  <c r="Y80" i="9"/>
  <c r="Y81" i="9"/>
  <c r="Y82" i="9"/>
  <c r="Y83" i="9"/>
  <c r="Y84" i="9"/>
  <c r="Y85" i="9"/>
  <c r="Y86" i="9"/>
  <c r="Y87" i="9"/>
  <c r="Y88" i="9"/>
  <c r="Y89" i="9"/>
  <c r="Y90" i="9"/>
  <c r="Y91" i="9"/>
  <c r="Y92" i="9"/>
  <c r="Y93" i="9"/>
  <c r="Y94" i="9"/>
  <c r="Y95" i="9"/>
  <c r="Y96" i="9"/>
  <c r="Y97" i="9"/>
  <c r="Y98" i="9"/>
  <c r="Y99" i="9"/>
  <c r="Y100" i="9"/>
  <c r="Y101" i="9"/>
  <c r="Y102" i="9"/>
  <c r="Y103" i="9"/>
  <c r="Y104" i="9"/>
  <c r="Y105" i="9"/>
  <c r="Y106" i="9"/>
  <c r="Y107" i="9"/>
  <c r="Y108" i="9"/>
  <c r="Y109" i="9"/>
  <c r="Y110" i="9"/>
  <c r="Y111" i="9"/>
  <c r="Y112" i="9"/>
  <c r="Y113" i="9"/>
  <c r="Y114" i="9"/>
  <c r="Y115" i="9"/>
  <c r="Y116" i="9"/>
  <c r="Y117" i="9"/>
  <c r="Y118" i="9"/>
  <c r="Y119" i="9"/>
  <c r="Y8" i="9"/>
  <c r="V21" i="9"/>
  <c r="V20" i="9"/>
  <c r="U21" i="9"/>
  <c r="U20" i="9"/>
  <c r="R81" i="9"/>
  <c r="R80" i="9"/>
  <c r="R57" i="9"/>
  <c r="R56" i="9"/>
  <c r="R49" i="9"/>
  <c r="R48" i="9"/>
  <c r="R45" i="9"/>
  <c r="R44" i="9"/>
  <c r="R25" i="9"/>
  <c r="R24" i="9"/>
  <c r="Q81" i="9"/>
  <c r="Q80" i="9"/>
  <c r="Q57" i="9"/>
  <c r="Q56" i="9"/>
  <c r="Q49" i="9"/>
  <c r="Q50" i="9" s="1"/>
  <c r="Q48" i="9"/>
  <c r="Q45" i="9"/>
  <c r="Q44" i="9"/>
  <c r="Q25" i="9"/>
  <c r="Q24" i="9"/>
  <c r="P81" i="9"/>
  <c r="P80" i="9"/>
  <c r="P57" i="9"/>
  <c r="P56" i="9"/>
  <c r="P49" i="9"/>
  <c r="P50" i="9" s="1"/>
  <c r="P48" i="9"/>
  <c r="P45" i="9"/>
  <c r="P44" i="9"/>
  <c r="P25" i="9"/>
  <c r="P24" i="9"/>
  <c r="O81" i="9"/>
  <c r="O82" i="9" s="1"/>
  <c r="O80" i="9"/>
  <c r="O57" i="9"/>
  <c r="O56" i="9"/>
  <c r="O49" i="9"/>
  <c r="O48" i="9"/>
  <c r="O45" i="9"/>
  <c r="O44" i="9"/>
  <c r="O25" i="9"/>
  <c r="O24" i="9"/>
  <c r="L81" i="9"/>
  <c r="L80" i="9"/>
  <c r="L57" i="9"/>
  <c r="L56" i="9"/>
  <c r="L49" i="9"/>
  <c r="L48" i="9"/>
  <c r="L45" i="9"/>
  <c r="L44" i="9"/>
  <c r="L25" i="9"/>
  <c r="L24" i="9"/>
  <c r="K81" i="9"/>
  <c r="K80" i="9"/>
  <c r="K57" i="9"/>
  <c r="K56" i="9"/>
  <c r="K49" i="9"/>
  <c r="K48" i="9"/>
  <c r="K45" i="9"/>
  <c r="K44" i="9"/>
  <c r="K25" i="9"/>
  <c r="K24" i="9"/>
  <c r="J81" i="9"/>
  <c r="J80" i="9"/>
  <c r="J57" i="9"/>
  <c r="J56" i="9"/>
  <c r="J49" i="9"/>
  <c r="J48" i="9"/>
  <c r="J45" i="9"/>
  <c r="J44" i="9"/>
  <c r="J25" i="9"/>
  <c r="J24" i="9"/>
  <c r="I81" i="9"/>
  <c r="I80" i="9"/>
  <c r="I57" i="9"/>
  <c r="I56" i="9"/>
  <c r="I49" i="9"/>
  <c r="I48" i="9"/>
  <c r="I45" i="9"/>
  <c r="I44" i="9"/>
  <c r="I25" i="9"/>
  <c r="I24" i="9"/>
  <c r="H81" i="9"/>
  <c r="H80" i="9"/>
  <c r="H57" i="9"/>
  <c r="H56" i="9"/>
  <c r="H49" i="9"/>
  <c r="H48" i="9"/>
  <c r="H45" i="9"/>
  <c r="H44" i="9"/>
  <c r="H25" i="9"/>
  <c r="H24" i="9"/>
  <c r="G81" i="9"/>
  <c r="G80" i="9"/>
  <c r="G57" i="9"/>
  <c r="G56" i="9"/>
  <c r="G49" i="9"/>
  <c r="G48" i="9"/>
  <c r="G45" i="9"/>
  <c r="G44" i="9"/>
  <c r="G25" i="9"/>
  <c r="G24" i="9"/>
  <c r="F81" i="9"/>
  <c r="F80" i="9"/>
  <c r="F57" i="9"/>
  <c r="F56" i="9"/>
  <c r="F49" i="9"/>
  <c r="F48" i="9"/>
  <c r="F45" i="9"/>
  <c r="F44" i="9"/>
  <c r="F25" i="9"/>
  <c r="F24" i="9"/>
  <c r="E81" i="9"/>
  <c r="E80" i="9"/>
  <c r="E57" i="9"/>
  <c r="E56" i="9"/>
  <c r="E49" i="9"/>
  <c r="E48" i="9"/>
  <c r="E45" i="9"/>
  <c r="E44" i="9"/>
  <c r="E25" i="9"/>
  <c r="E24" i="9"/>
  <c r="G22" i="9"/>
  <c r="F22" i="9"/>
  <c r="E22" i="9"/>
  <c r="E17" i="9"/>
  <c r="H26" i="9"/>
  <c r="E16" i="9"/>
  <c r="E18" i="9" s="1"/>
  <c r="E8" i="9"/>
  <c r="D118" i="9"/>
  <c r="C118" i="9"/>
  <c r="D117" i="9"/>
  <c r="C117" i="9"/>
  <c r="D116" i="9"/>
  <c r="C116" i="9"/>
  <c r="D114" i="9"/>
  <c r="C114" i="9"/>
  <c r="D113" i="9"/>
  <c r="C113" i="9"/>
  <c r="D112" i="9"/>
  <c r="C112" i="9"/>
  <c r="D110" i="9"/>
  <c r="C110" i="9"/>
  <c r="D109" i="9"/>
  <c r="C109" i="9"/>
  <c r="D108" i="9"/>
  <c r="C108" i="9"/>
  <c r="D106" i="9"/>
  <c r="C106" i="9"/>
  <c r="D105" i="9"/>
  <c r="C105" i="9"/>
  <c r="D104" i="9"/>
  <c r="C104" i="9"/>
  <c r="D102" i="9"/>
  <c r="C102" i="9"/>
  <c r="D101" i="9"/>
  <c r="C101" i="9"/>
  <c r="D100" i="9"/>
  <c r="C100" i="9"/>
  <c r="D98" i="9"/>
  <c r="D97" i="9"/>
  <c r="D96" i="9"/>
  <c r="C97" i="9"/>
  <c r="C98" i="9"/>
  <c r="C96" i="9"/>
  <c r="D90" i="9"/>
  <c r="C90" i="9"/>
  <c r="D89" i="9"/>
  <c r="C89" i="9"/>
  <c r="D88" i="9"/>
  <c r="C88" i="9"/>
  <c r="D86" i="9"/>
  <c r="C86" i="9"/>
  <c r="D85" i="9"/>
  <c r="D84" i="9"/>
  <c r="D82" i="9"/>
  <c r="D81" i="9"/>
  <c r="D80" i="9"/>
  <c r="C82" i="9"/>
  <c r="C81" i="9"/>
  <c r="C80" i="9"/>
  <c r="D62" i="9"/>
  <c r="C62" i="9"/>
  <c r="D61" i="9"/>
  <c r="C61" i="9"/>
  <c r="D60" i="9"/>
  <c r="C60" i="9"/>
  <c r="D58" i="9"/>
  <c r="C58" i="9"/>
  <c r="D57" i="9"/>
  <c r="C57" i="9"/>
  <c r="D56" i="9"/>
  <c r="C56" i="9"/>
  <c r="D54" i="9"/>
  <c r="C54" i="9"/>
  <c r="D53" i="9"/>
  <c r="C53" i="9"/>
  <c r="D52" i="9"/>
  <c r="C52" i="9"/>
  <c r="D50" i="9"/>
  <c r="C50" i="9"/>
  <c r="D49" i="9"/>
  <c r="C49" i="9"/>
  <c r="D48" i="9"/>
  <c r="C48" i="9"/>
  <c r="D46" i="9"/>
  <c r="C46" i="9"/>
  <c r="D45" i="9"/>
  <c r="C45" i="9"/>
  <c r="D44" i="9"/>
  <c r="C44" i="9"/>
  <c r="D42" i="9"/>
  <c r="C42" i="9"/>
  <c r="D41" i="9"/>
  <c r="C41" i="9"/>
  <c r="D40" i="9"/>
  <c r="C40" i="9"/>
  <c r="D30" i="9"/>
  <c r="C30" i="9"/>
  <c r="D29" i="9"/>
  <c r="C29" i="9"/>
  <c r="D28" i="9"/>
  <c r="C28" i="9"/>
  <c r="D26" i="9"/>
  <c r="C26" i="9"/>
  <c r="D25" i="9"/>
  <c r="C25" i="9"/>
  <c r="D24" i="9"/>
  <c r="C24" i="9"/>
  <c r="D22" i="9"/>
  <c r="C22" i="9"/>
  <c r="D21" i="9"/>
  <c r="C21" i="9"/>
  <c r="D20" i="9"/>
  <c r="C20" i="9"/>
  <c r="D18" i="9"/>
  <c r="C18" i="9"/>
  <c r="D17" i="9"/>
  <c r="C17" i="9"/>
  <c r="D16" i="9"/>
  <c r="C16" i="9"/>
  <c r="D14" i="9"/>
  <c r="D13" i="9"/>
  <c r="D12" i="9"/>
  <c r="D10" i="9"/>
  <c r="D9" i="9"/>
  <c r="D8" i="9"/>
  <c r="V118" i="9"/>
  <c r="U118" i="9"/>
  <c r="R118" i="9"/>
  <c r="Q118" i="9"/>
  <c r="P118" i="9"/>
  <c r="O118" i="9"/>
  <c r="N118" i="9"/>
  <c r="M118" i="9"/>
  <c r="L118" i="9"/>
  <c r="K118" i="9"/>
  <c r="J118" i="9"/>
  <c r="I118" i="9"/>
  <c r="H118" i="9"/>
  <c r="G118" i="9"/>
  <c r="F118" i="9"/>
  <c r="E118" i="9"/>
  <c r="V114" i="9"/>
  <c r="U114" i="9"/>
  <c r="R114" i="9"/>
  <c r="Q114" i="9"/>
  <c r="P114" i="9"/>
  <c r="O114" i="9"/>
  <c r="N114" i="9"/>
  <c r="M114" i="9"/>
  <c r="L114" i="9"/>
  <c r="K114" i="9"/>
  <c r="J114" i="9"/>
  <c r="I114" i="9"/>
  <c r="H114" i="9"/>
  <c r="G114" i="9"/>
  <c r="F114" i="9"/>
  <c r="E114" i="9"/>
  <c r="V110" i="9"/>
  <c r="U110" i="9"/>
  <c r="R110" i="9"/>
  <c r="Q110" i="9"/>
  <c r="P110" i="9"/>
  <c r="O110" i="9"/>
  <c r="N110" i="9"/>
  <c r="M110" i="9"/>
  <c r="L110" i="9"/>
  <c r="K110" i="9"/>
  <c r="J110" i="9"/>
  <c r="I110" i="9"/>
  <c r="H110" i="9"/>
  <c r="G110" i="9"/>
  <c r="F110" i="9"/>
  <c r="E110" i="9"/>
  <c r="V105" i="9"/>
  <c r="U105" i="9"/>
  <c r="R105" i="9"/>
  <c r="Q105" i="9"/>
  <c r="P105" i="9"/>
  <c r="O105" i="9"/>
  <c r="N105" i="9"/>
  <c r="M105" i="9"/>
  <c r="L105" i="9"/>
  <c r="K105" i="9"/>
  <c r="J105" i="9"/>
  <c r="I105" i="9"/>
  <c r="H105" i="9"/>
  <c r="G105" i="9"/>
  <c r="F105" i="9"/>
  <c r="E105" i="9"/>
  <c r="V104" i="9"/>
  <c r="V106" i="9" s="1"/>
  <c r="U104" i="9"/>
  <c r="U106" i="9" s="1"/>
  <c r="R104" i="9"/>
  <c r="R106" i="9" s="1"/>
  <c r="Q104" i="9"/>
  <c r="Q106" i="9" s="1"/>
  <c r="P104" i="9"/>
  <c r="P106" i="9" s="1"/>
  <c r="O104" i="9"/>
  <c r="O106" i="9" s="1"/>
  <c r="N104" i="9"/>
  <c r="N106" i="9" s="1"/>
  <c r="M104" i="9"/>
  <c r="M106" i="9" s="1"/>
  <c r="L104" i="9"/>
  <c r="L106" i="9" s="1"/>
  <c r="K104" i="9"/>
  <c r="K106" i="9" s="1"/>
  <c r="J104" i="9"/>
  <c r="J106" i="9" s="1"/>
  <c r="I104" i="9"/>
  <c r="I106" i="9" s="1"/>
  <c r="H104" i="9"/>
  <c r="H106" i="9" s="1"/>
  <c r="G104" i="9"/>
  <c r="G106" i="9" s="1"/>
  <c r="F104" i="9"/>
  <c r="F106" i="9" s="1"/>
  <c r="E104" i="9"/>
  <c r="E106" i="9" s="1"/>
  <c r="V98" i="9"/>
  <c r="U98" i="9"/>
  <c r="R98" i="9"/>
  <c r="Q98" i="9"/>
  <c r="P98" i="9"/>
  <c r="O98" i="9"/>
  <c r="N98" i="9"/>
  <c r="M98" i="9"/>
  <c r="L98" i="9"/>
  <c r="K98" i="9"/>
  <c r="J98" i="9"/>
  <c r="I98" i="9"/>
  <c r="H98" i="9"/>
  <c r="G98" i="9"/>
  <c r="F98" i="9"/>
  <c r="E98" i="9"/>
  <c r="V94" i="9"/>
  <c r="U94" i="9"/>
  <c r="T94" i="9"/>
  <c r="S94" i="9"/>
  <c r="R94" i="9"/>
  <c r="Q94" i="9"/>
  <c r="P94" i="9"/>
  <c r="O94" i="9"/>
  <c r="N94" i="9"/>
  <c r="M94" i="9"/>
  <c r="L94" i="9"/>
  <c r="K94" i="9"/>
  <c r="J94" i="9"/>
  <c r="I94" i="9"/>
  <c r="H94" i="9"/>
  <c r="G94" i="9"/>
  <c r="F94" i="9"/>
  <c r="E94" i="9"/>
  <c r="D93" i="9"/>
  <c r="C93" i="9"/>
  <c r="D92" i="9"/>
  <c r="D94" i="9" s="1"/>
  <c r="C92" i="9"/>
  <c r="V90" i="9"/>
  <c r="U90" i="9"/>
  <c r="R90" i="9"/>
  <c r="Q90" i="9"/>
  <c r="P90" i="9"/>
  <c r="O90" i="9"/>
  <c r="N90" i="9"/>
  <c r="M90" i="9"/>
  <c r="L90" i="9"/>
  <c r="K90" i="9"/>
  <c r="J90" i="9"/>
  <c r="I90" i="9"/>
  <c r="H90" i="9"/>
  <c r="G90" i="9"/>
  <c r="F90" i="9"/>
  <c r="E90" i="9"/>
  <c r="V86" i="9"/>
  <c r="U86" i="9"/>
  <c r="R86" i="9"/>
  <c r="Q86" i="9"/>
  <c r="P86" i="9"/>
  <c r="O86" i="9"/>
  <c r="N86" i="9"/>
  <c r="M86" i="9"/>
  <c r="L86" i="9"/>
  <c r="K86" i="9"/>
  <c r="J86" i="9"/>
  <c r="I86" i="9"/>
  <c r="H86" i="9"/>
  <c r="G86" i="9"/>
  <c r="F86" i="9"/>
  <c r="E86" i="9"/>
  <c r="V82" i="9"/>
  <c r="U82" i="9"/>
  <c r="R82" i="9"/>
  <c r="Q82" i="9"/>
  <c r="P82" i="9"/>
  <c r="N82" i="9"/>
  <c r="M82" i="9"/>
  <c r="L82" i="9"/>
  <c r="K82" i="9"/>
  <c r="J82" i="9"/>
  <c r="I82" i="9"/>
  <c r="H82" i="9"/>
  <c r="G82" i="9"/>
  <c r="F82" i="9"/>
  <c r="E82" i="9"/>
  <c r="V78" i="9"/>
  <c r="U78" i="9"/>
  <c r="R78" i="9"/>
  <c r="Q78" i="9"/>
  <c r="P78" i="9"/>
  <c r="O78" i="9"/>
  <c r="N78" i="9"/>
  <c r="M78" i="9"/>
  <c r="L78" i="9"/>
  <c r="K78" i="9"/>
  <c r="J78" i="9"/>
  <c r="I78" i="9"/>
  <c r="H78" i="9"/>
  <c r="G78" i="9"/>
  <c r="F78" i="9"/>
  <c r="E78" i="9"/>
  <c r="V74" i="9"/>
  <c r="U74" i="9"/>
  <c r="R74" i="9"/>
  <c r="Q74" i="9"/>
  <c r="P74" i="9"/>
  <c r="O74" i="9"/>
  <c r="N74" i="9"/>
  <c r="M74" i="9"/>
  <c r="L74" i="9"/>
  <c r="K74" i="9"/>
  <c r="J74" i="9"/>
  <c r="I74" i="9"/>
  <c r="H74" i="9"/>
  <c r="G74" i="9"/>
  <c r="F74" i="9"/>
  <c r="E74" i="9"/>
  <c r="V62" i="9"/>
  <c r="U62" i="9"/>
  <c r="R62" i="9"/>
  <c r="Q62" i="9"/>
  <c r="P62" i="9"/>
  <c r="O62" i="9"/>
  <c r="N62" i="9"/>
  <c r="M62" i="9"/>
  <c r="L62" i="9"/>
  <c r="K62" i="9"/>
  <c r="J62" i="9"/>
  <c r="I62" i="9"/>
  <c r="H62" i="9"/>
  <c r="G62" i="9"/>
  <c r="F62" i="9"/>
  <c r="E62" i="9"/>
  <c r="V58" i="9"/>
  <c r="U58" i="9"/>
  <c r="R58" i="9"/>
  <c r="Q58" i="9"/>
  <c r="P58" i="9"/>
  <c r="O58" i="9"/>
  <c r="N58" i="9"/>
  <c r="M58" i="9"/>
  <c r="L58" i="9"/>
  <c r="I58" i="9"/>
  <c r="H58" i="9"/>
  <c r="G58" i="9"/>
  <c r="F58" i="9"/>
  <c r="E58" i="9"/>
  <c r="V54" i="9"/>
  <c r="U54" i="9"/>
  <c r="R54" i="9"/>
  <c r="Q54" i="9"/>
  <c r="P54" i="9"/>
  <c r="O54" i="9"/>
  <c r="N54" i="9"/>
  <c r="M54" i="9"/>
  <c r="L54" i="9"/>
  <c r="K54" i="9"/>
  <c r="J54" i="9"/>
  <c r="I54" i="9"/>
  <c r="H54" i="9"/>
  <c r="G54" i="9"/>
  <c r="F54" i="9"/>
  <c r="E54" i="9"/>
  <c r="V50" i="9"/>
  <c r="U50" i="9"/>
  <c r="O50" i="9"/>
  <c r="N50" i="9"/>
  <c r="M50" i="9"/>
  <c r="L50" i="9"/>
  <c r="K50" i="9"/>
  <c r="J50" i="9"/>
  <c r="I50" i="9"/>
  <c r="H50" i="9"/>
  <c r="G50" i="9"/>
  <c r="F50" i="9"/>
  <c r="E50" i="9"/>
  <c r="V46" i="9"/>
  <c r="U46" i="9"/>
  <c r="R46" i="9"/>
  <c r="Q46" i="9"/>
  <c r="P46" i="9"/>
  <c r="N46" i="9"/>
  <c r="M46" i="9"/>
  <c r="L46" i="9"/>
  <c r="K46" i="9"/>
  <c r="J46" i="9"/>
  <c r="I46" i="9"/>
  <c r="H46" i="9"/>
  <c r="G46" i="9"/>
  <c r="F46" i="9"/>
  <c r="E46" i="9"/>
  <c r="V41" i="9"/>
  <c r="U41" i="9"/>
  <c r="R41" i="9"/>
  <c r="R13" i="9" s="1"/>
  <c r="R9" i="9" s="1"/>
  <c r="Q41" i="9"/>
  <c r="Q13" i="9" s="1"/>
  <c r="Q9" i="9" s="1"/>
  <c r="P41" i="9"/>
  <c r="O41" i="9"/>
  <c r="O13" i="9" s="1"/>
  <c r="O9" i="9" s="1"/>
  <c r="N41" i="9"/>
  <c r="M41" i="9"/>
  <c r="L41" i="9"/>
  <c r="J41" i="9"/>
  <c r="I41" i="9"/>
  <c r="I13" i="9" s="1"/>
  <c r="I9" i="9" s="1"/>
  <c r="H41" i="9"/>
  <c r="G41" i="9"/>
  <c r="F41" i="9"/>
  <c r="E41" i="9"/>
  <c r="V40" i="9"/>
  <c r="V42" i="9" s="1"/>
  <c r="U40" i="9"/>
  <c r="R40" i="9"/>
  <c r="Q40" i="9"/>
  <c r="P40" i="9"/>
  <c r="P12" i="9" s="1"/>
  <c r="P8" i="9" s="1"/>
  <c r="O40" i="9"/>
  <c r="N40" i="9"/>
  <c r="N42" i="9" s="1"/>
  <c r="M40" i="9"/>
  <c r="L40" i="9"/>
  <c r="K40" i="9"/>
  <c r="J40" i="9"/>
  <c r="I40" i="9"/>
  <c r="H40" i="9"/>
  <c r="G40" i="9"/>
  <c r="F40" i="9"/>
  <c r="F42" i="9" s="1"/>
  <c r="E40" i="9"/>
  <c r="V30" i="9"/>
  <c r="U30" i="9"/>
  <c r="R30" i="9"/>
  <c r="Q30" i="9"/>
  <c r="P30" i="9"/>
  <c r="O30" i="9"/>
  <c r="N30" i="9"/>
  <c r="M30" i="9"/>
  <c r="L30" i="9"/>
  <c r="K30" i="9"/>
  <c r="J30" i="9"/>
  <c r="I30" i="9"/>
  <c r="H30" i="9"/>
  <c r="G30" i="9"/>
  <c r="F30" i="9"/>
  <c r="E30" i="9"/>
  <c r="V26" i="9"/>
  <c r="U26" i="9"/>
  <c r="R26" i="9"/>
  <c r="Q26" i="9"/>
  <c r="P26" i="9"/>
  <c r="N26" i="9"/>
  <c r="M26" i="9"/>
  <c r="K26" i="9"/>
  <c r="J26" i="9"/>
  <c r="I26" i="9"/>
  <c r="V22" i="9"/>
  <c r="U22" i="9"/>
  <c r="R22" i="9"/>
  <c r="Q22" i="9"/>
  <c r="P22" i="9"/>
  <c r="O22" i="9"/>
  <c r="N22" i="9"/>
  <c r="M22" i="9"/>
  <c r="L22" i="9"/>
  <c r="K22" i="9"/>
  <c r="J22" i="9"/>
  <c r="I22" i="9"/>
  <c r="V17" i="9"/>
  <c r="U17" i="9"/>
  <c r="R17" i="9"/>
  <c r="Q17" i="9"/>
  <c r="P17" i="9"/>
  <c r="O17" i="9"/>
  <c r="N17" i="9"/>
  <c r="M17" i="9"/>
  <c r="L17" i="9"/>
  <c r="K17" i="9"/>
  <c r="J17" i="9"/>
  <c r="I17" i="9"/>
  <c r="H17" i="9"/>
  <c r="G17" i="9"/>
  <c r="G13" i="9" s="1"/>
  <c r="G9" i="9" s="1"/>
  <c r="F17" i="9"/>
  <c r="F13" i="9" s="1"/>
  <c r="F9" i="9" s="1"/>
  <c r="V16" i="9"/>
  <c r="U16" i="9"/>
  <c r="R16" i="9"/>
  <c r="Q16" i="9"/>
  <c r="Q18" i="9" s="1"/>
  <c r="P16" i="9"/>
  <c r="P18" i="9" s="1"/>
  <c r="N16" i="9"/>
  <c r="M16" i="9"/>
  <c r="M18" i="9" s="1"/>
  <c r="L16" i="9"/>
  <c r="K16" i="9"/>
  <c r="J16" i="9"/>
  <c r="I16" i="9"/>
  <c r="H16" i="9"/>
  <c r="F16" i="9"/>
  <c r="V13" i="9"/>
  <c r="U13" i="9"/>
  <c r="N13" i="9"/>
  <c r="M13" i="9"/>
  <c r="M12" i="9"/>
  <c r="M14" i="9" s="1"/>
  <c r="V9" i="9"/>
  <c r="U9" i="9"/>
  <c r="N9" i="9"/>
  <c r="M9" i="9"/>
  <c r="M8" i="9"/>
  <c r="M10" i="9" s="1"/>
  <c r="N103" i="3"/>
  <c r="M70" i="3"/>
  <c r="N75" i="3"/>
  <c r="O55" i="3"/>
  <c r="G54" i="3"/>
  <c r="L54" i="3"/>
  <c r="T46" i="3"/>
  <c r="N26" i="3"/>
  <c r="N28" i="3" s="1"/>
  <c r="U23" i="3"/>
  <c r="AB104" i="3"/>
  <c r="AB103" i="3"/>
  <c r="AB102" i="3"/>
  <c r="AB100" i="3"/>
  <c r="AB99" i="3"/>
  <c r="AB98" i="3"/>
  <c r="AB96" i="3"/>
  <c r="AB95" i="3"/>
  <c r="AB94" i="3"/>
  <c r="AB92" i="3"/>
  <c r="AB91" i="3"/>
  <c r="AB90" i="3"/>
  <c r="AB88" i="3"/>
  <c r="AB87" i="3"/>
  <c r="AB86" i="3"/>
  <c r="AB84" i="3"/>
  <c r="AB83" i="3"/>
  <c r="AB82" i="3"/>
  <c r="AB76" i="3"/>
  <c r="AB75" i="3"/>
  <c r="AB74" i="3"/>
  <c r="AB72" i="3"/>
  <c r="AB71" i="3"/>
  <c r="AB70" i="3"/>
  <c r="AB68" i="3"/>
  <c r="AB67" i="3"/>
  <c r="AB66" i="3"/>
  <c r="AB64" i="3"/>
  <c r="AB63" i="3"/>
  <c r="AB62" i="3"/>
  <c r="AB60" i="3"/>
  <c r="AB59" i="3"/>
  <c r="AB58" i="3"/>
  <c r="AB56" i="3"/>
  <c r="AB55" i="3"/>
  <c r="AB54" i="3"/>
  <c r="AB52" i="3"/>
  <c r="AB51" i="3"/>
  <c r="AB50" i="3"/>
  <c r="AB48" i="3"/>
  <c r="AB47" i="3"/>
  <c r="AB46" i="3"/>
  <c r="AB44" i="3"/>
  <c r="AB43" i="3"/>
  <c r="AB42" i="3"/>
  <c r="AB40" i="3"/>
  <c r="AB39" i="3"/>
  <c r="AB38" i="3"/>
  <c r="AB36" i="3"/>
  <c r="AB35" i="3"/>
  <c r="AB34" i="3"/>
  <c r="AB32" i="3"/>
  <c r="AB31" i="3"/>
  <c r="AB30" i="3"/>
  <c r="AB28" i="3"/>
  <c r="AB27" i="3"/>
  <c r="AB26" i="3"/>
  <c r="AB24" i="3"/>
  <c r="AB23" i="3"/>
  <c r="AB22" i="3"/>
  <c r="AB20" i="3"/>
  <c r="AB19" i="3"/>
  <c r="AB18" i="3"/>
  <c r="AB16" i="3"/>
  <c r="AB15" i="3"/>
  <c r="AB14" i="3"/>
  <c r="AB12" i="3"/>
  <c r="AB11" i="3"/>
  <c r="AB10" i="3"/>
  <c r="AB8" i="3"/>
  <c r="AB7" i="3"/>
  <c r="AB6" i="3"/>
  <c r="X96" i="3"/>
  <c r="X95" i="3"/>
  <c r="X94" i="3"/>
  <c r="X88" i="3"/>
  <c r="X87" i="3"/>
  <c r="X86" i="3"/>
  <c r="X80" i="3"/>
  <c r="X79" i="3"/>
  <c r="X78" i="3"/>
  <c r="X67" i="3"/>
  <c r="X62" i="3"/>
  <c r="X31" i="3"/>
  <c r="Y104" i="3"/>
  <c r="Y103" i="3"/>
  <c r="Y102" i="3"/>
  <c r="Y100" i="3"/>
  <c r="Y99" i="3"/>
  <c r="Y98" i="3"/>
  <c r="Y96" i="3"/>
  <c r="Y95" i="3"/>
  <c r="Y94" i="3"/>
  <c r="Y92" i="3"/>
  <c r="Y91" i="3"/>
  <c r="Y90" i="3"/>
  <c r="Y88" i="3"/>
  <c r="Y87" i="3"/>
  <c r="Y86" i="3"/>
  <c r="Y84" i="3"/>
  <c r="Y83" i="3"/>
  <c r="Y82" i="3"/>
  <c r="Y80" i="3"/>
  <c r="Y79" i="3"/>
  <c r="Y78" i="3"/>
  <c r="Y76" i="3"/>
  <c r="Y75" i="3"/>
  <c r="Y74" i="3"/>
  <c r="Y72" i="3"/>
  <c r="Y71" i="3"/>
  <c r="Y70" i="3"/>
  <c r="Y68" i="3"/>
  <c r="Y67" i="3"/>
  <c r="Y66" i="3"/>
  <c r="Y64" i="3"/>
  <c r="Y63" i="3"/>
  <c r="Y62" i="3"/>
  <c r="Y60" i="3"/>
  <c r="Y59" i="3"/>
  <c r="Y58" i="3"/>
  <c r="Y56" i="3"/>
  <c r="Y55" i="3"/>
  <c r="Y54" i="3"/>
  <c r="Y52" i="3"/>
  <c r="Y51" i="3"/>
  <c r="Y50" i="3"/>
  <c r="Y48" i="3"/>
  <c r="Y47" i="3"/>
  <c r="Y46" i="3"/>
  <c r="Y44" i="3"/>
  <c r="Y43" i="3"/>
  <c r="Y42" i="3"/>
  <c r="Y40" i="3"/>
  <c r="Y39" i="3"/>
  <c r="Y38" i="3"/>
  <c r="Y36" i="3"/>
  <c r="Y35" i="3"/>
  <c r="Y34" i="3"/>
  <c r="Y32" i="3"/>
  <c r="Y31" i="3"/>
  <c r="Y30" i="3"/>
  <c r="Y28" i="3"/>
  <c r="Y27" i="3"/>
  <c r="Y26" i="3"/>
  <c r="Y24" i="3"/>
  <c r="Y23" i="3"/>
  <c r="Y22" i="3"/>
  <c r="Y20" i="3"/>
  <c r="Y19" i="3"/>
  <c r="Y18" i="3"/>
  <c r="Y16" i="3"/>
  <c r="Y15" i="3"/>
  <c r="Y14" i="3"/>
  <c r="Y12" i="3"/>
  <c r="Y11" i="3"/>
  <c r="Y10" i="3"/>
  <c r="Y7" i="3"/>
  <c r="Y8" i="3"/>
  <c r="Y6" i="3"/>
  <c r="M10" i="8"/>
  <c r="M11" i="8"/>
  <c r="M12" i="8"/>
  <c r="M14" i="8"/>
  <c r="M15" i="8"/>
  <c r="M16" i="8"/>
  <c r="M18" i="8"/>
  <c r="M19" i="8"/>
  <c r="M20" i="8"/>
  <c r="M22" i="8"/>
  <c r="M23" i="8"/>
  <c r="M24" i="8"/>
  <c r="M26" i="8"/>
  <c r="M27" i="8"/>
  <c r="M28" i="8"/>
  <c r="M30" i="8"/>
  <c r="M31" i="8"/>
  <c r="M32" i="8"/>
  <c r="M34" i="8"/>
  <c r="M35" i="8"/>
  <c r="M36" i="8"/>
  <c r="M38" i="8"/>
  <c r="M39" i="8"/>
  <c r="M40" i="8"/>
  <c r="M42" i="8"/>
  <c r="M43" i="8"/>
  <c r="M44" i="8"/>
  <c r="M46" i="8"/>
  <c r="M47" i="8"/>
  <c r="M48" i="8"/>
  <c r="M50" i="8"/>
  <c r="M51" i="8"/>
  <c r="M52" i="8"/>
  <c r="M54" i="8"/>
  <c r="M55" i="8"/>
  <c r="M56" i="8"/>
  <c r="M58" i="8"/>
  <c r="M59" i="8"/>
  <c r="M60" i="8"/>
  <c r="M62" i="8"/>
  <c r="M63" i="8"/>
  <c r="M64" i="8"/>
  <c r="M66" i="8"/>
  <c r="M67" i="8"/>
  <c r="M68" i="8"/>
  <c r="M70" i="8"/>
  <c r="M71" i="8"/>
  <c r="M72" i="8"/>
  <c r="M74" i="8"/>
  <c r="M75" i="8"/>
  <c r="M76" i="8"/>
  <c r="M78" i="8"/>
  <c r="M79" i="8"/>
  <c r="M80" i="8"/>
  <c r="M82" i="8"/>
  <c r="M83" i="8"/>
  <c r="M84" i="8"/>
  <c r="M86" i="8"/>
  <c r="M87" i="8"/>
  <c r="M88" i="8"/>
  <c r="M90" i="8"/>
  <c r="M91" i="8"/>
  <c r="M92" i="8"/>
  <c r="M94" i="8"/>
  <c r="M95" i="8"/>
  <c r="M96" i="8"/>
  <c r="M98" i="8"/>
  <c r="M99" i="8"/>
  <c r="M100" i="8"/>
  <c r="M102" i="8"/>
  <c r="M103" i="8"/>
  <c r="M104" i="8"/>
  <c r="M7" i="8"/>
  <c r="M8" i="8"/>
  <c r="M6" i="8"/>
  <c r="U103" i="3"/>
  <c r="U102" i="3"/>
  <c r="U71" i="3"/>
  <c r="U70" i="3"/>
  <c r="U72" i="3" s="1"/>
  <c r="U55" i="3"/>
  <c r="U54" i="3"/>
  <c r="U47" i="3"/>
  <c r="U46" i="3"/>
  <c r="U48" i="3" s="1"/>
  <c r="U43" i="3"/>
  <c r="U22" i="3"/>
  <c r="U19" i="3"/>
  <c r="U18" i="3"/>
  <c r="T103" i="3"/>
  <c r="T102" i="3"/>
  <c r="T71" i="3"/>
  <c r="T55" i="3"/>
  <c r="T54" i="3"/>
  <c r="T47" i="3"/>
  <c r="T43" i="3"/>
  <c r="T42" i="3"/>
  <c r="T23" i="3"/>
  <c r="T18" i="3"/>
  <c r="Q19" i="3"/>
  <c r="S19" i="3" s="1"/>
  <c r="P19" i="3"/>
  <c r="P20" i="3" s="1"/>
  <c r="P18" i="3"/>
  <c r="P14" i="3" s="1"/>
  <c r="P10" i="3" s="1"/>
  <c r="O103" i="3"/>
  <c r="O91" i="3" s="1"/>
  <c r="O83" i="3"/>
  <c r="O82" i="3"/>
  <c r="O84" i="3" s="1"/>
  <c r="O75" i="3"/>
  <c r="O71" i="3"/>
  <c r="O70" i="3"/>
  <c r="O67" i="3"/>
  <c r="O68" i="3" s="1"/>
  <c r="O66" i="3"/>
  <c r="O63" i="3"/>
  <c r="S63" i="3" s="1"/>
  <c r="O62" i="3"/>
  <c r="O64" i="3" s="1"/>
  <c r="O58" i="3"/>
  <c r="O60" i="3" s="1"/>
  <c r="O47" i="3"/>
  <c r="O46" i="3"/>
  <c r="O43" i="3"/>
  <c r="O42" i="3"/>
  <c r="S35" i="3"/>
  <c r="O34" i="3"/>
  <c r="O26" i="3"/>
  <c r="O28" i="3" s="1"/>
  <c r="O23" i="3"/>
  <c r="O22" i="3"/>
  <c r="N102" i="3"/>
  <c r="N90" i="3" s="1"/>
  <c r="N83" i="3"/>
  <c r="N82" i="3"/>
  <c r="N84" i="3" s="1"/>
  <c r="N74" i="3"/>
  <c r="N71" i="3"/>
  <c r="N70" i="3"/>
  <c r="N72" i="3" s="1"/>
  <c r="N67" i="3"/>
  <c r="N66" i="3"/>
  <c r="N59" i="3"/>
  <c r="R59" i="3" s="1"/>
  <c r="N58" i="3"/>
  <c r="N55" i="3"/>
  <c r="R55" i="3" s="1"/>
  <c r="N54" i="3"/>
  <c r="N47" i="3"/>
  <c r="N46" i="3"/>
  <c r="N43" i="3"/>
  <c r="N34" i="3"/>
  <c r="N36" i="3" s="1"/>
  <c r="N30" i="3"/>
  <c r="N23" i="3"/>
  <c r="N15" i="3" s="1"/>
  <c r="N22" i="3"/>
  <c r="N24" i="3" s="1"/>
  <c r="M103" i="3"/>
  <c r="M102" i="3"/>
  <c r="M83" i="3"/>
  <c r="M82" i="3"/>
  <c r="M75" i="3"/>
  <c r="M71" i="3"/>
  <c r="M67" i="3"/>
  <c r="M66" i="3"/>
  <c r="L67" i="3"/>
  <c r="L66" i="3"/>
  <c r="M55" i="3"/>
  <c r="M54" i="3"/>
  <c r="M47" i="3"/>
  <c r="M46" i="3"/>
  <c r="M43" i="3"/>
  <c r="S43" i="3" s="1"/>
  <c r="M23" i="3"/>
  <c r="M15" i="3" s="1"/>
  <c r="M22" i="3"/>
  <c r="M14" i="3" s="1"/>
  <c r="L103" i="3"/>
  <c r="R103" i="3" s="1"/>
  <c r="L102" i="3"/>
  <c r="L83" i="3"/>
  <c r="R83" i="3" s="1"/>
  <c r="L82" i="3"/>
  <c r="L75" i="3"/>
  <c r="L71" i="3"/>
  <c r="R71" i="3" s="1"/>
  <c r="L70" i="3"/>
  <c r="L55" i="3"/>
  <c r="L47" i="3"/>
  <c r="L46" i="3"/>
  <c r="L48" i="3" s="1"/>
  <c r="L43" i="3"/>
  <c r="L39" i="3" s="1"/>
  <c r="L23" i="3"/>
  <c r="L22" i="3"/>
  <c r="G102" i="3"/>
  <c r="G98" i="3"/>
  <c r="G100" i="3" s="1"/>
  <c r="G82" i="3"/>
  <c r="G74" i="3"/>
  <c r="G70" i="3"/>
  <c r="G72" i="3" s="1"/>
  <c r="G67" i="3"/>
  <c r="G68" i="3" s="1"/>
  <c r="G66" i="3"/>
  <c r="G62" i="3"/>
  <c r="G64" i="3" s="1"/>
  <c r="G58" i="3"/>
  <c r="I58" i="3" s="1"/>
  <c r="G50" i="3"/>
  <c r="S50" i="3" s="1"/>
  <c r="G46" i="3"/>
  <c r="G48" i="3" s="1"/>
  <c r="G34" i="3"/>
  <c r="G30" i="3"/>
  <c r="G32" i="3" s="1"/>
  <c r="G26" i="3"/>
  <c r="S26" i="3" s="1"/>
  <c r="G22" i="3"/>
  <c r="F102" i="3"/>
  <c r="F98" i="3"/>
  <c r="R98" i="3" s="1"/>
  <c r="R100" i="3" s="1"/>
  <c r="F82" i="3"/>
  <c r="F84" i="3" s="1"/>
  <c r="F74" i="3"/>
  <c r="F76" i="3" s="1"/>
  <c r="F67" i="3"/>
  <c r="F66" i="3"/>
  <c r="R66" i="3" s="1"/>
  <c r="V66" i="3" s="1"/>
  <c r="F62" i="3"/>
  <c r="F54" i="3"/>
  <c r="F50" i="3"/>
  <c r="F46" i="3"/>
  <c r="F48" i="3" s="1"/>
  <c r="F42" i="3"/>
  <c r="F44" i="3" s="1"/>
  <c r="F35" i="3"/>
  <c r="R35" i="3" s="1"/>
  <c r="F34" i="3"/>
  <c r="F31" i="3"/>
  <c r="R31" i="3" s="1"/>
  <c r="F30" i="3"/>
  <c r="F32" i="3" s="1"/>
  <c r="F26" i="3"/>
  <c r="F23" i="3"/>
  <c r="F22" i="3"/>
  <c r="E103" i="3"/>
  <c r="X103" i="3" s="1"/>
  <c r="E102" i="3"/>
  <c r="X102" i="3" s="1"/>
  <c r="E99" i="3"/>
  <c r="X99" i="3" s="1"/>
  <c r="E98" i="3"/>
  <c r="X98" i="3" s="1"/>
  <c r="E83" i="3"/>
  <c r="E82" i="3"/>
  <c r="E75" i="3"/>
  <c r="X75" i="3" s="1"/>
  <c r="E74" i="3"/>
  <c r="X74" i="3" s="1"/>
  <c r="E71" i="3"/>
  <c r="E70" i="3"/>
  <c r="E67" i="3"/>
  <c r="E66" i="3"/>
  <c r="E68" i="3" s="1"/>
  <c r="X68" i="3" s="1"/>
  <c r="E63" i="3"/>
  <c r="E62" i="3"/>
  <c r="E59" i="3"/>
  <c r="X59" i="3" s="1"/>
  <c r="E58" i="3"/>
  <c r="X58" i="3" s="1"/>
  <c r="E55" i="3"/>
  <c r="E51" i="3"/>
  <c r="X51" i="3" s="1"/>
  <c r="E50" i="3"/>
  <c r="E52" i="3" s="1"/>
  <c r="X52" i="3" s="1"/>
  <c r="E47" i="3"/>
  <c r="X47" i="3" s="1"/>
  <c r="E46" i="3"/>
  <c r="X46" i="3" s="1"/>
  <c r="E43" i="3"/>
  <c r="X43" i="3" s="1"/>
  <c r="E42" i="3"/>
  <c r="X42" i="3" s="1"/>
  <c r="E35" i="3"/>
  <c r="E34" i="3"/>
  <c r="K34" i="3" s="1"/>
  <c r="E31" i="3"/>
  <c r="E26" i="3"/>
  <c r="E27" i="3"/>
  <c r="X27" i="3" s="1"/>
  <c r="E22" i="3"/>
  <c r="X22" i="3" s="1"/>
  <c r="D103" i="3"/>
  <c r="J103" i="3" s="1"/>
  <c r="D102" i="3"/>
  <c r="D99" i="3"/>
  <c r="J99" i="3" s="1"/>
  <c r="D98" i="3"/>
  <c r="D83" i="3"/>
  <c r="D82" i="3"/>
  <c r="D84" i="3" s="1"/>
  <c r="D74" i="3"/>
  <c r="J74" i="3" s="1"/>
  <c r="D71" i="3"/>
  <c r="D70" i="3"/>
  <c r="D67" i="3"/>
  <c r="D66" i="3"/>
  <c r="D68" i="3" s="1"/>
  <c r="D63" i="3"/>
  <c r="J63" i="3" s="1"/>
  <c r="D62" i="3"/>
  <c r="D58" i="3"/>
  <c r="D55" i="3"/>
  <c r="J55" i="3" s="1"/>
  <c r="D54" i="3"/>
  <c r="D56" i="3" s="1"/>
  <c r="D51" i="3"/>
  <c r="D50" i="3"/>
  <c r="J50" i="3" s="1"/>
  <c r="D47" i="3"/>
  <c r="J47" i="3" s="1"/>
  <c r="D46" i="3"/>
  <c r="H46" i="3" s="1"/>
  <c r="D43" i="3"/>
  <c r="J43" i="3" s="1"/>
  <c r="D42" i="3"/>
  <c r="D35" i="3"/>
  <c r="V35" i="3" s="1"/>
  <c r="D34" i="3"/>
  <c r="D36" i="3" s="1"/>
  <c r="D30" i="3"/>
  <c r="D27" i="3"/>
  <c r="D26" i="3"/>
  <c r="D28" i="3" s="1"/>
  <c r="D22" i="3"/>
  <c r="J22" i="3" s="1"/>
  <c r="E19" i="3"/>
  <c r="X19" i="3" s="1"/>
  <c r="E18" i="3"/>
  <c r="D18" i="3"/>
  <c r="J18" i="3" s="1"/>
  <c r="C34" i="4"/>
  <c r="B34" i="4"/>
  <c r="D34" i="4" s="1"/>
  <c r="C33" i="4"/>
  <c r="B33" i="4"/>
  <c r="D33" i="4" s="1"/>
  <c r="C27" i="4"/>
  <c r="B27" i="4"/>
  <c r="C26" i="4"/>
  <c r="B26" i="4"/>
  <c r="D26" i="4" s="1"/>
  <c r="C21" i="4"/>
  <c r="C83" i="3" s="1"/>
  <c r="B21" i="4"/>
  <c r="D21" i="4" s="1"/>
  <c r="C20" i="4"/>
  <c r="C103" i="3" s="1"/>
  <c r="B20" i="4"/>
  <c r="D20" i="4" s="1"/>
  <c r="C19" i="4"/>
  <c r="C99" i="3" s="1"/>
  <c r="B19" i="4"/>
  <c r="C98" i="3" s="1"/>
  <c r="C18" i="4"/>
  <c r="C75" i="3" s="1"/>
  <c r="B18" i="4"/>
  <c r="C74" i="3" s="1"/>
  <c r="C17" i="4"/>
  <c r="C71" i="3" s="1"/>
  <c r="B17" i="4"/>
  <c r="C70" i="3" s="1"/>
  <c r="C16" i="4"/>
  <c r="C67" i="3" s="1"/>
  <c r="B16" i="4"/>
  <c r="C66" i="3" s="1"/>
  <c r="C68" i="3" s="1"/>
  <c r="C15" i="4"/>
  <c r="C63" i="3" s="1"/>
  <c r="Z63" i="3" s="1"/>
  <c r="B15" i="4"/>
  <c r="D15" i="4" s="1"/>
  <c r="C14" i="4"/>
  <c r="C59" i="3" s="1"/>
  <c r="B14" i="4"/>
  <c r="C13" i="4"/>
  <c r="B13" i="4"/>
  <c r="C54" i="3" s="1"/>
  <c r="C12" i="4"/>
  <c r="C51" i="3" s="1"/>
  <c r="B12" i="4"/>
  <c r="C11" i="4"/>
  <c r="C47" i="3" s="1"/>
  <c r="B11" i="4"/>
  <c r="D11" i="4" s="1"/>
  <c r="C10" i="4"/>
  <c r="C43" i="3" s="1"/>
  <c r="B10" i="4"/>
  <c r="C9" i="4"/>
  <c r="C35" i="3" s="1"/>
  <c r="B9" i="4"/>
  <c r="D9" i="4" s="1"/>
  <c r="C8" i="4"/>
  <c r="C31" i="3" s="1"/>
  <c r="B8" i="4"/>
  <c r="C30" i="3" s="1"/>
  <c r="C32" i="3" s="1"/>
  <c r="C7" i="4"/>
  <c r="C27" i="3" s="1"/>
  <c r="B7" i="4"/>
  <c r="C6" i="4"/>
  <c r="C23" i="3" s="1"/>
  <c r="B6" i="4"/>
  <c r="D6" i="4" s="1"/>
  <c r="C5" i="4"/>
  <c r="C19" i="3" s="1"/>
  <c r="C15" i="3" s="1"/>
  <c r="B5" i="4"/>
  <c r="D30" i="4"/>
  <c r="D29" i="4"/>
  <c r="C29" i="4"/>
  <c r="B29" i="4"/>
  <c r="N104" i="3"/>
  <c r="U100" i="3"/>
  <c r="T100" i="3"/>
  <c r="O100" i="3"/>
  <c r="N100" i="3"/>
  <c r="M100" i="3"/>
  <c r="L100" i="3"/>
  <c r="E100" i="3"/>
  <c r="X100" i="3" s="1"/>
  <c r="W99" i="3"/>
  <c r="S99" i="3"/>
  <c r="R99" i="3"/>
  <c r="V99" i="3" s="1"/>
  <c r="U96" i="3"/>
  <c r="T96" i="3"/>
  <c r="O96" i="3"/>
  <c r="N96" i="3"/>
  <c r="M96" i="3"/>
  <c r="L96" i="3"/>
  <c r="K96" i="3"/>
  <c r="G96" i="3"/>
  <c r="F96" i="3"/>
  <c r="E96" i="3"/>
  <c r="D96" i="3"/>
  <c r="C96" i="3"/>
  <c r="S95" i="3"/>
  <c r="R95" i="3"/>
  <c r="V95" i="3" s="1"/>
  <c r="K95" i="3"/>
  <c r="J95" i="3"/>
  <c r="S94" i="3"/>
  <c r="W94" i="3" s="1"/>
  <c r="R94" i="3"/>
  <c r="K94" i="3"/>
  <c r="J94" i="3"/>
  <c r="U91" i="3"/>
  <c r="T91" i="3"/>
  <c r="N91" i="3"/>
  <c r="G91" i="3"/>
  <c r="F91" i="3"/>
  <c r="U90" i="3"/>
  <c r="T90" i="3"/>
  <c r="L90" i="3"/>
  <c r="E90" i="3"/>
  <c r="X90" i="3" s="1"/>
  <c r="U88" i="3"/>
  <c r="T88" i="3"/>
  <c r="O88" i="3"/>
  <c r="N88" i="3"/>
  <c r="M88" i="3"/>
  <c r="L88" i="3"/>
  <c r="G88" i="3"/>
  <c r="F88" i="3"/>
  <c r="E88" i="3"/>
  <c r="D88" i="3"/>
  <c r="C88" i="3"/>
  <c r="S87" i="3"/>
  <c r="Z87" i="3" s="1"/>
  <c r="R87" i="3"/>
  <c r="V87" i="3" s="1"/>
  <c r="K87" i="3"/>
  <c r="J87" i="3"/>
  <c r="S86" i="3"/>
  <c r="W86" i="3" s="1"/>
  <c r="R86" i="3"/>
  <c r="K86" i="3"/>
  <c r="J86" i="3"/>
  <c r="U84" i="3"/>
  <c r="T84" i="3"/>
  <c r="G84" i="3"/>
  <c r="S83" i="3"/>
  <c r="J83" i="3"/>
  <c r="U80" i="3"/>
  <c r="T80" i="3"/>
  <c r="O80" i="3"/>
  <c r="N80" i="3"/>
  <c r="M80" i="3"/>
  <c r="L80" i="3"/>
  <c r="G80" i="3"/>
  <c r="F80" i="3"/>
  <c r="E80" i="3"/>
  <c r="D80" i="3"/>
  <c r="C80" i="3"/>
  <c r="W79" i="3"/>
  <c r="S79" i="3"/>
  <c r="R79" i="3"/>
  <c r="V79" i="3" s="1"/>
  <c r="K79" i="3"/>
  <c r="J79" i="3"/>
  <c r="S78" i="3"/>
  <c r="W78" i="3" s="1"/>
  <c r="R78" i="3"/>
  <c r="K78" i="3"/>
  <c r="J78" i="3"/>
  <c r="U76" i="3"/>
  <c r="T76" i="3"/>
  <c r="N76" i="3"/>
  <c r="G76" i="3"/>
  <c r="S75" i="3"/>
  <c r="AA75" i="3" s="1"/>
  <c r="K75" i="3"/>
  <c r="H74" i="3"/>
  <c r="O72" i="3"/>
  <c r="S71" i="3"/>
  <c r="J71" i="3"/>
  <c r="U68" i="3"/>
  <c r="T68" i="3"/>
  <c r="M68" i="3"/>
  <c r="K67" i="3"/>
  <c r="H66" i="3"/>
  <c r="U64" i="3"/>
  <c r="T64" i="3"/>
  <c r="M64" i="3"/>
  <c r="L64" i="3"/>
  <c r="H62" i="3"/>
  <c r="U60" i="3"/>
  <c r="T60" i="3"/>
  <c r="N60" i="3"/>
  <c r="M60" i="3"/>
  <c r="L60" i="3"/>
  <c r="S59" i="3"/>
  <c r="U56" i="3"/>
  <c r="G56" i="3"/>
  <c r="H55" i="3"/>
  <c r="U52" i="3"/>
  <c r="T52" i="3"/>
  <c r="O52" i="3"/>
  <c r="N52" i="3"/>
  <c r="M52" i="3"/>
  <c r="L52" i="3"/>
  <c r="D52" i="3"/>
  <c r="S51" i="3"/>
  <c r="R51" i="3"/>
  <c r="V51" i="3" s="1"/>
  <c r="K51" i="3"/>
  <c r="J51" i="3"/>
  <c r="M48" i="3"/>
  <c r="S47" i="3"/>
  <c r="S46" i="3"/>
  <c r="O44" i="3"/>
  <c r="K43" i="3"/>
  <c r="U39" i="3"/>
  <c r="G39" i="3"/>
  <c r="D39" i="3"/>
  <c r="C39" i="3"/>
  <c r="U36" i="3"/>
  <c r="T36" i="3"/>
  <c r="M36" i="3"/>
  <c r="L36" i="3"/>
  <c r="G36" i="3"/>
  <c r="S34" i="3"/>
  <c r="I34" i="3"/>
  <c r="U32" i="3"/>
  <c r="T32" i="3"/>
  <c r="N32" i="3"/>
  <c r="M32" i="3"/>
  <c r="L32" i="3"/>
  <c r="S31" i="3"/>
  <c r="K31" i="3"/>
  <c r="U28" i="3"/>
  <c r="T28" i="3"/>
  <c r="M28" i="3"/>
  <c r="L28" i="3"/>
  <c r="AA27" i="3"/>
  <c r="S27" i="3"/>
  <c r="J26" i="3"/>
  <c r="M24" i="3"/>
  <c r="G24" i="3"/>
  <c r="H22" i="3"/>
  <c r="R18" i="3"/>
  <c r="Q15" i="3"/>
  <c r="Q11" i="3" s="1"/>
  <c r="Q7" i="3" s="1"/>
  <c r="L15" i="3"/>
  <c r="G15" i="3"/>
  <c r="L14" i="3"/>
  <c r="N16" i="13" l="1"/>
  <c r="R16" i="13" s="1"/>
  <c r="B38" i="13" s="1"/>
  <c r="O20" i="13"/>
  <c r="T20" i="13" s="1"/>
  <c r="D8" i="13"/>
  <c r="J8" i="13"/>
  <c r="P8" i="13"/>
  <c r="N12" i="13"/>
  <c r="R12" i="13" s="1"/>
  <c r="B34" i="13" s="1"/>
  <c r="N14" i="13"/>
  <c r="R14" i="13" s="1"/>
  <c r="B36" i="13" s="1"/>
  <c r="R36" i="13" s="1"/>
  <c r="O18" i="13"/>
  <c r="S18" i="13" s="1"/>
  <c r="C40" i="13" s="1"/>
  <c r="S40" i="13" s="1"/>
  <c r="Q8" i="13"/>
  <c r="O10" i="13"/>
  <c r="F12" i="13"/>
  <c r="F14" i="13"/>
  <c r="S14" i="13"/>
  <c r="C36" i="13" s="1"/>
  <c r="S36" i="13" s="1"/>
  <c r="M8" i="13"/>
  <c r="F18" i="13"/>
  <c r="E8" i="13"/>
  <c r="O22" i="13"/>
  <c r="S22" i="13" s="1"/>
  <c r="C44" i="13" s="1"/>
  <c r="S44" i="13" s="1"/>
  <c r="R42" i="13"/>
  <c r="N18" i="13"/>
  <c r="R18" i="13" s="1"/>
  <c r="B40" i="13" s="1"/>
  <c r="R40" i="13" s="1"/>
  <c r="F16" i="13"/>
  <c r="G20" i="13"/>
  <c r="I8" i="13"/>
  <c r="G16" i="13"/>
  <c r="F22" i="13"/>
  <c r="G22" i="13"/>
  <c r="R38" i="13"/>
  <c r="R34" i="13"/>
  <c r="Z30" i="13"/>
  <c r="Y30" i="13"/>
  <c r="D151" i="26"/>
  <c r="N151" i="26" s="1"/>
  <c r="S20" i="13"/>
  <c r="C42" i="13" s="1"/>
  <c r="S42" i="13" s="1"/>
  <c r="F20" i="13"/>
  <c r="G18" i="13"/>
  <c r="T14" i="13"/>
  <c r="S12" i="13"/>
  <c r="C34" i="13" s="1"/>
  <c r="S34" i="13" s="1"/>
  <c r="M6" i="14"/>
  <c r="M171" i="14" s="1"/>
  <c r="J16" i="14"/>
  <c r="M16" i="14" s="1"/>
  <c r="J17" i="14"/>
  <c r="M17" i="14" s="1"/>
  <c r="J22" i="14"/>
  <c r="M22" i="14" s="1"/>
  <c r="J23" i="14"/>
  <c r="M23" i="14" s="1"/>
  <c r="F28" i="14"/>
  <c r="M92" i="14"/>
  <c r="M93" i="14"/>
  <c r="S98" i="14"/>
  <c r="W98" i="14" s="1"/>
  <c r="M98" i="14"/>
  <c r="S110" i="14"/>
  <c r="W110" i="14" s="1"/>
  <c r="S116" i="14"/>
  <c r="W116" i="14" s="1"/>
  <c r="J116" i="14"/>
  <c r="F117" i="14"/>
  <c r="S146" i="14"/>
  <c r="W146" i="14" s="1"/>
  <c r="J146" i="14"/>
  <c r="M163" i="14"/>
  <c r="J176" i="14"/>
  <c r="M174" i="14"/>
  <c r="F92" i="14"/>
  <c r="F93" i="14"/>
  <c r="S117" i="14"/>
  <c r="W117" i="14" s="1"/>
  <c r="J117" i="14"/>
  <c r="M117" i="14" s="1"/>
  <c r="M140" i="14"/>
  <c r="C10" i="13"/>
  <c r="G10" i="13" s="1"/>
  <c r="M176" i="14"/>
  <c r="J175" i="14"/>
  <c r="S176" i="14"/>
  <c r="W176" i="14" s="1"/>
  <c r="S16" i="13"/>
  <c r="C38" i="13" s="1"/>
  <c r="S38" i="13" s="1"/>
  <c r="M8" i="14"/>
  <c r="M173" i="14" s="1"/>
  <c r="F11" i="14"/>
  <c r="J51" i="14"/>
  <c r="M51" i="14" s="1"/>
  <c r="J52" i="14"/>
  <c r="M52" i="14" s="1"/>
  <c r="J63" i="14"/>
  <c r="M63" i="14" s="1"/>
  <c r="J64" i="14"/>
  <c r="M64" i="14" s="1"/>
  <c r="J69" i="14"/>
  <c r="M69" i="14" s="1"/>
  <c r="J70" i="14"/>
  <c r="M70" i="14" s="1"/>
  <c r="J75" i="14"/>
  <c r="M75" i="14" s="1"/>
  <c r="J76" i="14"/>
  <c r="M76" i="14" s="1"/>
  <c r="F81" i="14"/>
  <c r="J81" i="14"/>
  <c r="M81" i="14" s="1"/>
  <c r="F82" i="14"/>
  <c r="J82" i="14"/>
  <c r="M82" i="14" s="1"/>
  <c r="F99" i="14"/>
  <c r="S104" i="14"/>
  <c r="W104" i="14" s="1"/>
  <c r="J104" i="14"/>
  <c r="M104" i="14" s="1"/>
  <c r="F105" i="14"/>
  <c r="M116" i="14"/>
  <c r="F122" i="14"/>
  <c r="F123" i="14"/>
  <c r="M139" i="14"/>
  <c r="M146" i="14"/>
  <c r="B10" i="13"/>
  <c r="M175" i="14"/>
  <c r="S175" i="14"/>
  <c r="W175" i="14" s="1"/>
  <c r="M172" i="14"/>
  <c r="J28" i="14"/>
  <c r="M28" i="14" s="1"/>
  <c r="S99" i="14"/>
  <c r="W99" i="14" s="1"/>
  <c r="J99" i="14"/>
  <c r="M99" i="14" s="1"/>
  <c r="S105" i="14"/>
  <c r="W105" i="14" s="1"/>
  <c r="J105" i="14"/>
  <c r="M105" i="14" s="1"/>
  <c r="F151" i="14"/>
  <c r="M151" i="14"/>
  <c r="M152" i="14"/>
  <c r="M164" i="14"/>
  <c r="M104" i="15"/>
  <c r="J122" i="14"/>
  <c r="M122" i="14" s="1"/>
  <c r="J123" i="14"/>
  <c r="M123" i="14" s="1"/>
  <c r="J172" i="15"/>
  <c r="F11" i="15"/>
  <c r="F42" i="15"/>
  <c r="F92" i="15"/>
  <c r="J92" i="15"/>
  <c r="M92" i="15" s="1"/>
  <c r="F93" i="15"/>
  <c r="J93" i="15"/>
  <c r="M93" i="15" s="1"/>
  <c r="F98" i="15"/>
  <c r="J98" i="15"/>
  <c r="M98" i="15" s="1"/>
  <c r="F99" i="15"/>
  <c r="J99" i="15"/>
  <c r="M99" i="15" s="1"/>
  <c r="F104" i="15"/>
  <c r="J104" i="15"/>
  <c r="F105" i="15"/>
  <c r="J105" i="15"/>
  <c r="M105" i="15" s="1"/>
  <c r="F116" i="15"/>
  <c r="J116" i="15"/>
  <c r="M116" i="15" s="1"/>
  <c r="F117" i="15"/>
  <c r="J117" i="15"/>
  <c r="M117" i="15" s="1"/>
  <c r="F122" i="15"/>
  <c r="J122" i="15"/>
  <c r="M122" i="15" s="1"/>
  <c r="F123" i="15"/>
  <c r="J123" i="15"/>
  <c r="M123" i="15" s="1"/>
  <c r="S163" i="15"/>
  <c r="W163" i="15" s="1"/>
  <c r="J163" i="15"/>
  <c r="M163" i="15" s="1"/>
  <c r="F164" i="15"/>
  <c r="J172" i="16"/>
  <c r="M7" i="16"/>
  <c r="M172" i="16" s="1"/>
  <c r="M16" i="16"/>
  <c r="M22" i="16"/>
  <c r="S28" i="16"/>
  <c r="W28" i="16" s="1"/>
  <c r="F28" i="16"/>
  <c r="M28" i="16"/>
  <c r="S164" i="15"/>
  <c r="W164" i="15" s="1"/>
  <c r="J164" i="15"/>
  <c r="E170" i="15"/>
  <c r="S170" i="15" s="1"/>
  <c r="W170" i="15" s="1"/>
  <c r="E176" i="15"/>
  <c r="J174" i="16"/>
  <c r="M9" i="16"/>
  <c r="M174" i="16" s="1"/>
  <c r="S16" i="16"/>
  <c r="W16" i="16" s="1"/>
  <c r="S76" i="16"/>
  <c r="W76" i="16" s="1"/>
  <c r="J76" i="16"/>
  <c r="M76" i="16" s="1"/>
  <c r="F76" i="16"/>
  <c r="S81" i="16"/>
  <c r="W81" i="16" s="1"/>
  <c r="J81" i="16"/>
  <c r="M81" i="16" s="1"/>
  <c r="F81" i="16"/>
  <c r="S82" i="16"/>
  <c r="W82" i="16" s="1"/>
  <c r="J82" i="16"/>
  <c r="M82" i="16" s="1"/>
  <c r="F82" i="16"/>
  <c r="M6" i="15"/>
  <c r="M171" i="15" s="1"/>
  <c r="F10" i="15"/>
  <c r="F16" i="15"/>
  <c r="J16" i="15"/>
  <c r="M16" i="15" s="1"/>
  <c r="F17" i="15"/>
  <c r="J17" i="15"/>
  <c r="M17" i="15" s="1"/>
  <c r="F22" i="15"/>
  <c r="J22" i="15"/>
  <c r="M22" i="15" s="1"/>
  <c r="F23" i="15"/>
  <c r="J23" i="15"/>
  <c r="M23" i="15" s="1"/>
  <c r="F28" i="15"/>
  <c r="J28" i="15"/>
  <c r="M28" i="15" s="1"/>
  <c r="F29" i="15"/>
  <c r="J29" i="15"/>
  <c r="M29" i="15" s="1"/>
  <c r="F34" i="15"/>
  <c r="J34" i="15"/>
  <c r="M34" i="15" s="1"/>
  <c r="F35" i="15"/>
  <c r="J35" i="15"/>
  <c r="M35" i="15" s="1"/>
  <c r="F40" i="15"/>
  <c r="J40" i="15"/>
  <c r="M40" i="15" s="1"/>
  <c r="F41" i="15"/>
  <c r="J41" i="15"/>
  <c r="M41" i="15" s="1"/>
  <c r="F124" i="15"/>
  <c r="E169" i="15"/>
  <c r="S169" i="15" s="1"/>
  <c r="W169" i="15" s="1"/>
  <c r="M10" i="16"/>
  <c r="M17" i="16"/>
  <c r="M23" i="16"/>
  <c r="S70" i="16"/>
  <c r="W70" i="16" s="1"/>
  <c r="F70" i="16"/>
  <c r="M70" i="16"/>
  <c r="S75" i="16"/>
  <c r="W75" i="16" s="1"/>
  <c r="M105" i="16"/>
  <c r="F172" i="15"/>
  <c r="J173" i="15"/>
  <c r="M9" i="15"/>
  <c r="M174" i="15" s="1"/>
  <c r="J139" i="15"/>
  <c r="M139" i="15" s="1"/>
  <c r="J140" i="15"/>
  <c r="M140" i="15" s="1"/>
  <c r="J145" i="15"/>
  <c r="M145" i="15" s="1"/>
  <c r="J146" i="15"/>
  <c r="M146" i="15" s="1"/>
  <c r="J151" i="15"/>
  <c r="M151" i="15" s="1"/>
  <c r="J152" i="15"/>
  <c r="M152" i="15" s="1"/>
  <c r="F163" i="15"/>
  <c r="M164" i="15"/>
  <c r="S168" i="15"/>
  <c r="W168" i="15" s="1"/>
  <c r="E175" i="15"/>
  <c r="F172" i="16"/>
  <c r="M173" i="16"/>
  <c r="M11" i="16"/>
  <c r="S17" i="16"/>
  <c r="W17" i="16" s="1"/>
  <c r="S23" i="16"/>
  <c r="W23" i="16" s="1"/>
  <c r="S34" i="16"/>
  <c r="W34" i="16" s="1"/>
  <c r="J34" i="16"/>
  <c r="M34" i="16" s="1"/>
  <c r="F34" i="16"/>
  <c r="S35" i="16"/>
  <c r="W35" i="16" s="1"/>
  <c r="J35" i="16"/>
  <c r="M35" i="16" s="1"/>
  <c r="F35" i="16"/>
  <c r="S40" i="16"/>
  <c r="W40" i="16" s="1"/>
  <c r="J40" i="16"/>
  <c r="M40" i="16" s="1"/>
  <c r="F40" i="16"/>
  <c r="S41" i="16"/>
  <c r="W41" i="16" s="1"/>
  <c r="J41" i="16"/>
  <c r="M41" i="16" s="1"/>
  <c r="F41" i="16"/>
  <c r="M51" i="16"/>
  <c r="M92" i="16"/>
  <c r="F42" i="16"/>
  <c r="J63" i="16"/>
  <c r="M63" i="16" s="1"/>
  <c r="J64" i="16"/>
  <c r="M64" i="16" s="1"/>
  <c r="F69" i="16"/>
  <c r="J69" i="16"/>
  <c r="M69" i="16" s="1"/>
  <c r="F83" i="16"/>
  <c r="F99" i="16"/>
  <c r="J99" i="16"/>
  <c r="M99" i="16" s="1"/>
  <c r="F104" i="16"/>
  <c r="F122" i="16"/>
  <c r="J122" i="16"/>
  <c r="M122" i="16" s="1"/>
  <c r="F123" i="16"/>
  <c r="J123" i="16"/>
  <c r="M123" i="16" s="1"/>
  <c r="M6" i="17"/>
  <c r="M171" i="17" s="1"/>
  <c r="F173" i="17"/>
  <c r="J174" i="17"/>
  <c r="M11" i="17"/>
  <c r="M22" i="17"/>
  <c r="S29" i="17"/>
  <c r="W29" i="17" s="1"/>
  <c r="J29" i="17"/>
  <c r="M29" i="17" s="1"/>
  <c r="F29" i="17"/>
  <c r="S40" i="17"/>
  <c r="W40" i="17" s="1"/>
  <c r="J40" i="17"/>
  <c r="M40" i="17" s="1"/>
  <c r="F40" i="17"/>
  <c r="M52" i="17"/>
  <c r="S70" i="17"/>
  <c r="W70" i="17" s="1"/>
  <c r="F70" i="17"/>
  <c r="M70" i="17"/>
  <c r="S82" i="17"/>
  <c r="W82" i="17" s="1"/>
  <c r="F82" i="17"/>
  <c r="M82" i="17"/>
  <c r="D176" i="17"/>
  <c r="S176" i="17" s="1"/>
  <c r="W176" i="17" s="1"/>
  <c r="F174" i="18"/>
  <c r="J10" i="18"/>
  <c r="M10" i="18" s="1"/>
  <c r="J11" i="18"/>
  <c r="M11" i="18" s="1"/>
  <c r="S35" i="18"/>
  <c r="W35" i="18" s="1"/>
  <c r="J35" i="18"/>
  <c r="M35" i="18" s="1"/>
  <c r="J171" i="18"/>
  <c r="M176" i="18"/>
  <c r="F176" i="18"/>
  <c r="S176" i="18"/>
  <c r="W176" i="18" s="1"/>
  <c r="F124" i="17"/>
  <c r="F42" i="17"/>
  <c r="S41" i="17"/>
  <c r="W41" i="17" s="1"/>
  <c r="J41" i="17"/>
  <c r="M41" i="17" s="1"/>
  <c r="F41" i="17"/>
  <c r="S69" i="17"/>
  <c r="W69" i="17" s="1"/>
  <c r="F69" i="17"/>
  <c r="M69" i="17"/>
  <c r="S81" i="17"/>
  <c r="W81" i="17" s="1"/>
  <c r="F81" i="17"/>
  <c r="M81" i="17"/>
  <c r="J176" i="17"/>
  <c r="D175" i="17"/>
  <c r="S17" i="18"/>
  <c r="W17" i="18" s="1"/>
  <c r="J17" i="18"/>
  <c r="M17" i="18" s="1"/>
  <c r="S41" i="18"/>
  <c r="W41" i="18" s="1"/>
  <c r="J41" i="18"/>
  <c r="M41" i="18" s="1"/>
  <c r="S63" i="18"/>
  <c r="W63" i="18" s="1"/>
  <c r="J63" i="18"/>
  <c r="M63" i="18" s="1"/>
  <c r="S92" i="18"/>
  <c r="W92" i="18" s="1"/>
  <c r="F92" i="18"/>
  <c r="M92" i="18"/>
  <c r="S104" i="18"/>
  <c r="W104" i="18" s="1"/>
  <c r="F104" i="18"/>
  <c r="M104" i="18"/>
  <c r="F122" i="18"/>
  <c r="S23" i="19"/>
  <c r="W23" i="19" s="1"/>
  <c r="J23" i="19"/>
  <c r="M23" i="19" s="1"/>
  <c r="F23" i="19"/>
  <c r="J75" i="16"/>
  <c r="M75" i="16" s="1"/>
  <c r="E169" i="16"/>
  <c r="S169" i="16" s="1"/>
  <c r="W169" i="16" s="1"/>
  <c r="E170" i="16"/>
  <c r="S170" i="16" s="1"/>
  <c r="W170" i="16" s="1"/>
  <c r="E175" i="16"/>
  <c r="E176" i="16"/>
  <c r="F176" i="16" s="1"/>
  <c r="F171" i="17"/>
  <c r="M8" i="17"/>
  <c r="M173" i="17" s="1"/>
  <c r="M17" i="17"/>
  <c r="S23" i="17"/>
  <c r="W23" i="17" s="1"/>
  <c r="F23" i="17"/>
  <c r="M51" i="17"/>
  <c r="S64" i="17"/>
  <c r="W64" i="17" s="1"/>
  <c r="F64" i="17"/>
  <c r="M64" i="17"/>
  <c r="S76" i="17"/>
  <c r="W76" i="17" s="1"/>
  <c r="F76" i="17"/>
  <c r="M76" i="17"/>
  <c r="S169" i="17"/>
  <c r="W169" i="17" s="1"/>
  <c r="S175" i="17"/>
  <c r="W175" i="17" s="1"/>
  <c r="J175" i="17"/>
  <c r="M171" i="18"/>
  <c r="S23" i="18"/>
  <c r="W23" i="18" s="1"/>
  <c r="J23" i="18"/>
  <c r="M23" i="18" s="1"/>
  <c r="J173" i="18"/>
  <c r="J139" i="16"/>
  <c r="M139" i="16" s="1"/>
  <c r="J140" i="16"/>
  <c r="M140" i="16" s="1"/>
  <c r="J145" i="16"/>
  <c r="M145" i="16" s="1"/>
  <c r="J146" i="16"/>
  <c r="M146" i="16" s="1"/>
  <c r="J151" i="16"/>
  <c r="M151" i="16" s="1"/>
  <c r="J152" i="16"/>
  <c r="M152" i="16" s="1"/>
  <c r="J163" i="16"/>
  <c r="M163" i="16" s="1"/>
  <c r="J164" i="16"/>
  <c r="M164" i="16" s="1"/>
  <c r="M172" i="17"/>
  <c r="F174" i="17"/>
  <c r="J23" i="17"/>
  <c r="M23" i="17" s="1"/>
  <c r="S28" i="17"/>
  <c r="W28" i="17" s="1"/>
  <c r="J28" i="17"/>
  <c r="M28" i="17" s="1"/>
  <c r="F28" i="17"/>
  <c r="S35" i="17"/>
  <c r="W35" i="17" s="1"/>
  <c r="J35" i="17"/>
  <c r="M35" i="17" s="1"/>
  <c r="F35" i="17"/>
  <c r="S63" i="17"/>
  <c r="W63" i="17" s="1"/>
  <c r="F63" i="17"/>
  <c r="M63" i="17"/>
  <c r="S75" i="17"/>
  <c r="W75" i="17" s="1"/>
  <c r="F75" i="17"/>
  <c r="M75" i="17"/>
  <c r="F83" i="17"/>
  <c r="S92" i="17"/>
  <c r="W92" i="17" s="1"/>
  <c r="J92" i="17"/>
  <c r="M92" i="17" s="1"/>
  <c r="S93" i="17"/>
  <c r="W93" i="17" s="1"/>
  <c r="J93" i="17"/>
  <c r="M93" i="17" s="1"/>
  <c r="S98" i="17"/>
  <c r="W98" i="17" s="1"/>
  <c r="J98" i="17"/>
  <c r="M98" i="17" s="1"/>
  <c r="S99" i="17"/>
  <c r="W99" i="17" s="1"/>
  <c r="J99" i="17"/>
  <c r="M99" i="17" s="1"/>
  <c r="S104" i="17"/>
  <c r="W104" i="17" s="1"/>
  <c r="J104" i="17"/>
  <c r="M104" i="17" s="1"/>
  <c r="S105" i="17"/>
  <c r="W105" i="17" s="1"/>
  <c r="J105" i="17"/>
  <c r="M105" i="17" s="1"/>
  <c r="S116" i="17"/>
  <c r="W116" i="17" s="1"/>
  <c r="J116" i="17"/>
  <c r="M116" i="17" s="1"/>
  <c r="S117" i="17"/>
  <c r="W117" i="17" s="1"/>
  <c r="J117" i="17"/>
  <c r="M117" i="17" s="1"/>
  <c r="S122" i="17"/>
  <c r="W122" i="17" s="1"/>
  <c r="J122" i="17"/>
  <c r="M122" i="17" s="1"/>
  <c r="S123" i="17"/>
  <c r="W123" i="17" s="1"/>
  <c r="J123" i="17"/>
  <c r="M123" i="17" s="1"/>
  <c r="M139" i="17"/>
  <c r="M145" i="17"/>
  <c r="M151" i="17"/>
  <c r="M164" i="17"/>
  <c r="F172" i="18"/>
  <c r="M173" i="18"/>
  <c r="S29" i="18"/>
  <c r="W29" i="18" s="1"/>
  <c r="J29" i="18"/>
  <c r="M29" i="18" s="1"/>
  <c r="M51" i="18"/>
  <c r="S75" i="18"/>
  <c r="W75" i="18" s="1"/>
  <c r="J75" i="18"/>
  <c r="M75" i="18" s="1"/>
  <c r="S64" i="18"/>
  <c r="W64" i="18" s="1"/>
  <c r="J64" i="18"/>
  <c r="M64" i="18" s="1"/>
  <c r="F69" i="18"/>
  <c r="S76" i="18"/>
  <c r="W76" i="18" s="1"/>
  <c r="J76" i="18"/>
  <c r="M76" i="18" s="1"/>
  <c r="F81" i="18"/>
  <c r="S99" i="18"/>
  <c r="W99" i="18" s="1"/>
  <c r="F99" i="18"/>
  <c r="M99" i="18"/>
  <c r="S117" i="18"/>
  <c r="W117" i="18" s="1"/>
  <c r="F117" i="18"/>
  <c r="M117" i="18"/>
  <c r="S122" i="18"/>
  <c r="W122" i="18" s="1"/>
  <c r="J175" i="18"/>
  <c r="F124" i="18"/>
  <c r="F83" i="18"/>
  <c r="M174" i="18"/>
  <c r="S69" i="18"/>
  <c r="W69" i="18" s="1"/>
  <c r="J69" i="18"/>
  <c r="M69" i="18" s="1"/>
  <c r="S81" i="18"/>
  <c r="W81" i="18" s="1"/>
  <c r="J81" i="18"/>
  <c r="M81" i="18" s="1"/>
  <c r="S98" i="18"/>
  <c r="W98" i="18" s="1"/>
  <c r="F98" i="18"/>
  <c r="M98" i="18"/>
  <c r="S116" i="18"/>
  <c r="W116" i="18" s="1"/>
  <c r="F116" i="18"/>
  <c r="M116" i="18"/>
  <c r="M140" i="18"/>
  <c r="M145" i="18"/>
  <c r="M152" i="18"/>
  <c r="M164" i="18"/>
  <c r="S35" i="19"/>
  <c r="W35" i="19" s="1"/>
  <c r="J35" i="19"/>
  <c r="M35" i="19" s="1"/>
  <c r="F35" i="19"/>
  <c r="S64" i="19"/>
  <c r="W64" i="19" s="1"/>
  <c r="F64" i="19"/>
  <c r="M64" i="19"/>
  <c r="S76" i="19"/>
  <c r="W76" i="19" s="1"/>
  <c r="F76" i="19"/>
  <c r="M76" i="19"/>
  <c r="F11" i="18"/>
  <c r="S16" i="18"/>
  <c r="W16" i="18" s="1"/>
  <c r="J16" i="18"/>
  <c r="M16" i="18" s="1"/>
  <c r="F17" i="18"/>
  <c r="S22" i="18"/>
  <c r="W22" i="18" s="1"/>
  <c r="J22" i="18"/>
  <c r="M22" i="18" s="1"/>
  <c r="F23" i="18"/>
  <c r="S28" i="18"/>
  <c r="W28" i="18" s="1"/>
  <c r="J28" i="18"/>
  <c r="M28" i="18" s="1"/>
  <c r="F29" i="18"/>
  <c r="S34" i="18"/>
  <c r="W34" i="18" s="1"/>
  <c r="J34" i="18"/>
  <c r="M34" i="18" s="1"/>
  <c r="F35" i="18"/>
  <c r="S40" i="18"/>
  <c r="W40" i="18" s="1"/>
  <c r="J40" i="18"/>
  <c r="M40" i="18" s="1"/>
  <c r="F41" i="18"/>
  <c r="F52" i="18"/>
  <c r="J52" i="18"/>
  <c r="M52" i="18" s="1"/>
  <c r="F63" i="18"/>
  <c r="S70" i="18"/>
  <c r="W70" i="18" s="1"/>
  <c r="J70" i="18"/>
  <c r="M70" i="18" s="1"/>
  <c r="F75" i="18"/>
  <c r="S82" i="18"/>
  <c r="W82" i="18" s="1"/>
  <c r="J82" i="18"/>
  <c r="M82" i="18" s="1"/>
  <c r="S93" i="18"/>
  <c r="W93" i="18" s="1"/>
  <c r="F93" i="18"/>
  <c r="M93" i="18"/>
  <c r="S105" i="18"/>
  <c r="W105" i="18" s="1"/>
  <c r="F105" i="18"/>
  <c r="M105" i="18"/>
  <c r="J10" i="19"/>
  <c r="M10" i="19" s="1"/>
  <c r="F10" i="19"/>
  <c r="M175" i="18"/>
  <c r="M172" i="19"/>
  <c r="J11" i="19"/>
  <c r="M11" i="19" s="1"/>
  <c r="S16" i="19"/>
  <c r="W16" i="19" s="1"/>
  <c r="J16" i="19"/>
  <c r="M16" i="19" s="1"/>
  <c r="F16" i="19"/>
  <c r="S28" i="19"/>
  <c r="W28" i="19" s="1"/>
  <c r="J28" i="19"/>
  <c r="M28" i="19" s="1"/>
  <c r="F28" i="19"/>
  <c r="S40" i="19"/>
  <c r="W40" i="19" s="1"/>
  <c r="J40" i="19"/>
  <c r="M40" i="19" s="1"/>
  <c r="F40" i="19"/>
  <c r="S63" i="19"/>
  <c r="W63" i="19" s="1"/>
  <c r="F63" i="19"/>
  <c r="M63" i="19"/>
  <c r="S75" i="19"/>
  <c r="W75" i="19" s="1"/>
  <c r="F75" i="19"/>
  <c r="M75" i="19"/>
  <c r="M104" i="19"/>
  <c r="S116" i="19"/>
  <c r="W116" i="19" s="1"/>
  <c r="J116" i="19"/>
  <c r="M116" i="19" s="1"/>
  <c r="F116" i="19"/>
  <c r="M7" i="20"/>
  <c r="M37" i="20" s="1"/>
  <c r="J37" i="20"/>
  <c r="F175" i="18"/>
  <c r="M6" i="19"/>
  <c r="M171" i="19" s="1"/>
  <c r="M9" i="19"/>
  <c r="M174" i="19" s="1"/>
  <c r="S17" i="19"/>
  <c r="W17" i="19" s="1"/>
  <c r="J17" i="19"/>
  <c r="M17" i="19" s="1"/>
  <c r="F17" i="19"/>
  <c r="S29" i="19"/>
  <c r="W29" i="19" s="1"/>
  <c r="J29" i="19"/>
  <c r="M29" i="19" s="1"/>
  <c r="F29" i="19"/>
  <c r="S41" i="19"/>
  <c r="W41" i="19" s="1"/>
  <c r="J41" i="19"/>
  <c r="M41" i="19" s="1"/>
  <c r="F41" i="19"/>
  <c r="S52" i="19"/>
  <c r="W52" i="19" s="1"/>
  <c r="F52" i="19"/>
  <c r="M52" i="19"/>
  <c r="S70" i="19"/>
  <c r="W70" i="19" s="1"/>
  <c r="F70" i="19"/>
  <c r="M70" i="19"/>
  <c r="S82" i="19"/>
  <c r="W82" i="19" s="1"/>
  <c r="F82" i="19"/>
  <c r="M82" i="19"/>
  <c r="J122" i="18"/>
  <c r="M122" i="18" s="1"/>
  <c r="J123" i="18"/>
  <c r="M123" i="18" s="1"/>
  <c r="F124" i="19"/>
  <c r="F42" i="19"/>
  <c r="F172" i="19"/>
  <c r="J173" i="19"/>
  <c r="M8" i="19"/>
  <c r="M173" i="19" s="1"/>
  <c r="S22" i="19"/>
  <c r="W22" i="19" s="1"/>
  <c r="J22" i="19"/>
  <c r="M22" i="19" s="1"/>
  <c r="F22" i="19"/>
  <c r="S34" i="19"/>
  <c r="W34" i="19" s="1"/>
  <c r="J34" i="19"/>
  <c r="M34" i="19" s="1"/>
  <c r="F34" i="19"/>
  <c r="S51" i="19"/>
  <c r="W51" i="19" s="1"/>
  <c r="F51" i="19"/>
  <c r="M51" i="19"/>
  <c r="S69" i="19"/>
  <c r="W69" i="19" s="1"/>
  <c r="F69" i="19"/>
  <c r="M69" i="19"/>
  <c r="S81" i="19"/>
  <c r="W81" i="19" s="1"/>
  <c r="F81" i="19"/>
  <c r="M81" i="19"/>
  <c r="S98" i="19"/>
  <c r="W98" i="19" s="1"/>
  <c r="J98" i="19"/>
  <c r="M98" i="19" s="1"/>
  <c r="F98" i="19"/>
  <c r="S99" i="19"/>
  <c r="W99" i="19" s="1"/>
  <c r="J99" i="19"/>
  <c r="M99" i="19" s="1"/>
  <c r="F99" i="19"/>
  <c r="S169" i="19"/>
  <c r="W169" i="19" s="1"/>
  <c r="F171" i="19"/>
  <c r="J172" i="19"/>
  <c r="S145" i="19"/>
  <c r="W145" i="19" s="1"/>
  <c r="J145" i="19"/>
  <c r="M145" i="19" s="1"/>
  <c r="S146" i="19"/>
  <c r="W146" i="19" s="1"/>
  <c r="J146" i="19"/>
  <c r="M146" i="19" s="1"/>
  <c r="S163" i="19"/>
  <c r="W163" i="19" s="1"/>
  <c r="J163" i="19"/>
  <c r="M163" i="19" s="1"/>
  <c r="S164" i="19"/>
  <c r="W164" i="19" s="1"/>
  <c r="J164" i="19"/>
  <c r="M164" i="19" s="1"/>
  <c r="E170" i="19"/>
  <c r="S170" i="19" s="1"/>
  <c r="W170" i="19" s="1"/>
  <c r="E176" i="19"/>
  <c r="M11" i="20"/>
  <c r="M41" i="20" s="1"/>
  <c r="F139" i="19"/>
  <c r="F140" i="19"/>
  <c r="F151" i="19"/>
  <c r="F152" i="19"/>
  <c r="F175" i="19"/>
  <c r="E175" i="19"/>
  <c r="F10" i="20"/>
  <c r="F40" i="20" s="1"/>
  <c r="M10" i="20"/>
  <c r="M40" i="20" s="1"/>
  <c r="J92" i="19"/>
  <c r="M92" i="19" s="1"/>
  <c r="J93" i="19"/>
  <c r="M93" i="19" s="1"/>
  <c r="S139" i="19"/>
  <c r="W139" i="19" s="1"/>
  <c r="J139" i="19"/>
  <c r="M139" i="19" s="1"/>
  <c r="S140" i="19"/>
  <c r="W140" i="19" s="1"/>
  <c r="J140" i="19"/>
  <c r="M140" i="19" s="1"/>
  <c r="S151" i="19"/>
  <c r="W151" i="19" s="1"/>
  <c r="J151" i="19"/>
  <c r="M151" i="19" s="1"/>
  <c r="S152" i="19"/>
  <c r="W152" i="19" s="1"/>
  <c r="J152" i="19"/>
  <c r="M152" i="19" s="1"/>
  <c r="E40" i="20"/>
  <c r="D41" i="20"/>
  <c r="M6" i="20"/>
  <c r="M36" i="20" s="1"/>
  <c r="J39" i="20"/>
  <c r="N64" i="3"/>
  <c r="R62" i="3"/>
  <c r="U18" i="9"/>
  <c r="U12" i="9"/>
  <c r="R50" i="9"/>
  <c r="R42" i="9"/>
  <c r="Q12" i="9"/>
  <c r="Q14" i="9" s="1"/>
  <c r="P13" i="9"/>
  <c r="P9" i="9" s="1"/>
  <c r="P10" i="9" s="1"/>
  <c r="O46" i="9"/>
  <c r="O42" i="9"/>
  <c r="O26" i="9"/>
  <c r="O16" i="9"/>
  <c r="O12" i="9" s="1"/>
  <c r="L13" i="9"/>
  <c r="L9" i="9" s="1"/>
  <c r="L26" i="9"/>
  <c r="L18" i="9"/>
  <c r="L12" i="9"/>
  <c r="L8" i="9" s="1"/>
  <c r="K58" i="9"/>
  <c r="K41" i="9"/>
  <c r="K12" i="9"/>
  <c r="K8" i="9" s="1"/>
  <c r="K42" i="9"/>
  <c r="K13" i="9"/>
  <c r="K9" i="9" s="1"/>
  <c r="J58" i="9"/>
  <c r="J13" i="9"/>
  <c r="J9" i="9" s="1"/>
  <c r="J42" i="9"/>
  <c r="I18" i="9"/>
  <c r="I12" i="9"/>
  <c r="H22" i="9"/>
  <c r="G42" i="9"/>
  <c r="G26" i="9"/>
  <c r="F26" i="9"/>
  <c r="E13" i="9"/>
  <c r="E9" i="9" s="1"/>
  <c r="E10" i="9" s="1"/>
  <c r="E26" i="9"/>
  <c r="H13" i="9"/>
  <c r="H9" i="9" s="1"/>
  <c r="H18" i="9"/>
  <c r="H12" i="9"/>
  <c r="H8" i="9" s="1"/>
  <c r="G16" i="9"/>
  <c r="G12" i="9" s="1"/>
  <c r="E12" i="9"/>
  <c r="E14" i="9" s="1"/>
  <c r="F12" i="9"/>
  <c r="J12" i="9"/>
  <c r="N12" i="9"/>
  <c r="R12" i="9"/>
  <c r="V12" i="9"/>
  <c r="F18" i="9"/>
  <c r="J18" i="9"/>
  <c r="N18" i="9"/>
  <c r="R18" i="9"/>
  <c r="V18" i="9"/>
  <c r="H42" i="9"/>
  <c r="L42" i="9"/>
  <c r="P42" i="9"/>
  <c r="G18" i="9"/>
  <c r="K18" i="9"/>
  <c r="O18" i="9"/>
  <c r="E42" i="9"/>
  <c r="I42" i="9"/>
  <c r="M42" i="9"/>
  <c r="Q42" i="9"/>
  <c r="U42" i="9"/>
  <c r="C94" i="9"/>
  <c r="D10" i="4"/>
  <c r="D12" i="4"/>
  <c r="D14" i="4"/>
  <c r="D13" i="4"/>
  <c r="C34" i="3"/>
  <c r="D5" i="4"/>
  <c r="D7" i="4"/>
  <c r="D8" i="4"/>
  <c r="C22" i="3"/>
  <c r="C24" i="3" s="1"/>
  <c r="C58" i="3"/>
  <c r="C60" i="3" s="1"/>
  <c r="D16" i="4"/>
  <c r="C76" i="3"/>
  <c r="C102" i="3"/>
  <c r="C90" i="3" s="1"/>
  <c r="C36" i="3"/>
  <c r="C72" i="3"/>
  <c r="Z47" i="3"/>
  <c r="C100" i="3"/>
  <c r="C91" i="3"/>
  <c r="C50" i="3"/>
  <c r="C52" i="3" s="1"/>
  <c r="Z51" i="3"/>
  <c r="Z71" i="3"/>
  <c r="C18" i="3"/>
  <c r="C26" i="3"/>
  <c r="C28" i="3" s="1"/>
  <c r="C46" i="3"/>
  <c r="C48" i="3" s="1"/>
  <c r="Z48" i="3" s="1"/>
  <c r="C62" i="3"/>
  <c r="C64" i="3" s="1"/>
  <c r="Z59" i="3"/>
  <c r="D18" i="4"/>
  <c r="D27" i="4"/>
  <c r="C55" i="3"/>
  <c r="C56" i="3" s="1"/>
  <c r="C42" i="3"/>
  <c r="Z43" i="3"/>
  <c r="C22" i="4"/>
  <c r="D17" i="4"/>
  <c r="D19" i="4"/>
  <c r="Z83" i="3"/>
  <c r="C82" i="3"/>
  <c r="C84" i="3" s="1"/>
  <c r="U20" i="3"/>
  <c r="T48" i="3"/>
  <c r="I50" i="3"/>
  <c r="L84" i="3"/>
  <c r="V71" i="3"/>
  <c r="M56" i="3"/>
  <c r="R19" i="3"/>
  <c r="R20" i="3" s="1"/>
  <c r="K27" i="3"/>
  <c r="J35" i="3"/>
  <c r="D48" i="3"/>
  <c r="K50" i="3"/>
  <c r="G52" i="3"/>
  <c r="I52" i="3" s="1"/>
  <c r="E60" i="3"/>
  <c r="X60" i="3" s="1"/>
  <c r="F64" i="3"/>
  <c r="L56" i="3"/>
  <c r="M72" i="3"/>
  <c r="AA34" i="3"/>
  <c r="J62" i="3"/>
  <c r="J66" i="3"/>
  <c r="I74" i="3"/>
  <c r="K98" i="3"/>
  <c r="P15" i="3"/>
  <c r="P11" i="3" s="1"/>
  <c r="P7" i="3" s="1"/>
  <c r="G28" i="3"/>
  <c r="M39" i="3"/>
  <c r="M11" i="3" s="1"/>
  <c r="K47" i="3"/>
  <c r="K59" i="3"/>
  <c r="V63" i="3"/>
  <c r="S70" i="3"/>
  <c r="AA70" i="3" s="1"/>
  <c r="K74" i="3"/>
  <c r="E76" i="3"/>
  <c r="X76" i="3" s="1"/>
  <c r="AA99" i="3"/>
  <c r="J30" i="3"/>
  <c r="J14" i="3" s="1"/>
  <c r="S66" i="3"/>
  <c r="N68" i="3"/>
  <c r="I55" i="3"/>
  <c r="X55" i="3"/>
  <c r="K83" i="3"/>
  <c r="X83" i="3"/>
  <c r="O24" i="3"/>
  <c r="S23" i="3"/>
  <c r="Z23" i="3" s="1"/>
  <c r="O15" i="3"/>
  <c r="T38" i="3"/>
  <c r="T44" i="3"/>
  <c r="E36" i="3"/>
  <c r="X36" i="3" s="1"/>
  <c r="X35" i="3"/>
  <c r="S58" i="3"/>
  <c r="G60" i="3"/>
  <c r="K58" i="3"/>
  <c r="G104" i="3"/>
  <c r="G90" i="3"/>
  <c r="K102" i="3"/>
  <c r="F27" i="3"/>
  <c r="R27" i="3" s="1"/>
  <c r="V27" i="3" s="1"/>
  <c r="G42" i="3"/>
  <c r="U42" i="3"/>
  <c r="X71" i="3"/>
  <c r="K71" i="3"/>
  <c r="X18" i="3"/>
  <c r="K18" i="3"/>
  <c r="X26" i="3"/>
  <c r="I26" i="3"/>
  <c r="F36" i="3"/>
  <c r="J36" i="3" s="1"/>
  <c r="H34" i="3"/>
  <c r="R34" i="3"/>
  <c r="R36" i="3" s="1"/>
  <c r="V36" i="3" s="1"/>
  <c r="J34" i="3"/>
  <c r="R50" i="3"/>
  <c r="R52" i="3" s="1"/>
  <c r="V52" i="3" s="1"/>
  <c r="H50" i="3"/>
  <c r="F52" i="3"/>
  <c r="H52" i="3" s="1"/>
  <c r="T19" i="3"/>
  <c r="E30" i="3"/>
  <c r="X63" i="3"/>
  <c r="K63" i="3"/>
  <c r="W63" i="3"/>
  <c r="E91" i="3"/>
  <c r="X91" i="3" s="1"/>
  <c r="K103" i="3"/>
  <c r="M84" i="3"/>
  <c r="S82" i="3"/>
  <c r="W82" i="3" s="1"/>
  <c r="E23" i="3"/>
  <c r="E64" i="3"/>
  <c r="X64" i="3" s="1"/>
  <c r="S67" i="3"/>
  <c r="AA67" i="3" s="1"/>
  <c r="D38" i="3"/>
  <c r="J42" i="3"/>
  <c r="D44" i="3"/>
  <c r="K55" i="3"/>
  <c r="J82" i="3"/>
  <c r="R26" i="3"/>
  <c r="D64" i="3"/>
  <c r="D72" i="3"/>
  <c r="J72" i="3" s="1"/>
  <c r="I66" i="3"/>
  <c r="R22" i="3"/>
  <c r="R47" i="3"/>
  <c r="V47" i="3" s="1"/>
  <c r="W19" i="3"/>
  <c r="T39" i="3"/>
  <c r="X34" i="3"/>
  <c r="X66" i="3"/>
  <c r="Q18" i="3"/>
  <c r="T22" i="3"/>
  <c r="T10" i="3" s="1"/>
  <c r="T6" i="3" s="1"/>
  <c r="M42" i="3"/>
  <c r="M44" i="3" s="1"/>
  <c r="H44" i="3"/>
  <c r="AA26" i="3"/>
  <c r="AA63" i="3"/>
  <c r="D19" i="3"/>
  <c r="J19" i="3" s="1"/>
  <c r="L42" i="3"/>
  <c r="H26" i="3"/>
  <c r="E54" i="3"/>
  <c r="E56" i="3" s="1"/>
  <c r="I70" i="3"/>
  <c r="X70" i="3"/>
  <c r="E84" i="3"/>
  <c r="K82" i="3"/>
  <c r="F24" i="3"/>
  <c r="R23" i="3"/>
  <c r="L72" i="3"/>
  <c r="S103" i="3"/>
  <c r="Z103" i="3" s="1"/>
  <c r="X50" i="3"/>
  <c r="O30" i="3"/>
  <c r="S30" i="3" s="1"/>
  <c r="AA30" i="3" s="1"/>
  <c r="D31" i="3"/>
  <c r="V31" i="3" s="1"/>
  <c r="N42" i="3"/>
  <c r="O54" i="3"/>
  <c r="O56" i="3" s="1"/>
  <c r="D23" i="3"/>
  <c r="D24" i="3" s="1"/>
  <c r="H24" i="3" s="1"/>
  <c r="D59" i="3"/>
  <c r="J59" i="3" s="1"/>
  <c r="D75" i="3"/>
  <c r="F58" i="3"/>
  <c r="F70" i="3"/>
  <c r="F72" i="3" s="1"/>
  <c r="J102" i="3"/>
  <c r="L74" i="3"/>
  <c r="L76" i="3" s="1"/>
  <c r="M74" i="3"/>
  <c r="N56" i="3"/>
  <c r="O74" i="3"/>
  <c r="O76" i="3" s="1"/>
  <c r="O102" i="3"/>
  <c r="T70" i="3"/>
  <c r="T72" i="3" s="1"/>
  <c r="S80" i="3"/>
  <c r="U104" i="3"/>
  <c r="G11" i="3"/>
  <c r="G7" i="3" s="1"/>
  <c r="AA59" i="3"/>
  <c r="R80" i="3"/>
  <c r="R88" i="3"/>
  <c r="AA86" i="3"/>
  <c r="G92" i="3"/>
  <c r="R96" i="3"/>
  <c r="AA94" i="3"/>
  <c r="Z99" i="3"/>
  <c r="V103" i="3"/>
  <c r="E104" i="3"/>
  <c r="X104" i="3" s="1"/>
  <c r="H42" i="3"/>
  <c r="I42" i="3"/>
  <c r="R75" i="3"/>
  <c r="L104" i="3"/>
  <c r="S55" i="3"/>
  <c r="AA55" i="3" s="1"/>
  <c r="R30" i="3"/>
  <c r="O38" i="3"/>
  <c r="E39" i="3"/>
  <c r="X39" i="3" s="1"/>
  <c r="J23" i="3"/>
  <c r="R82" i="3"/>
  <c r="V82" i="3" s="1"/>
  <c r="N39" i="3"/>
  <c r="N11" i="3" s="1"/>
  <c r="N7" i="3" s="1"/>
  <c r="AA35" i="3"/>
  <c r="AA58" i="3"/>
  <c r="W59" i="3"/>
  <c r="J64" i="3"/>
  <c r="V86" i="3"/>
  <c r="D91" i="3"/>
  <c r="V94" i="3"/>
  <c r="K99" i="3"/>
  <c r="F14" i="3"/>
  <c r="H14" i="3" s="1"/>
  <c r="J67" i="3"/>
  <c r="K66" i="3"/>
  <c r="R67" i="3"/>
  <c r="V67" i="3" s="1"/>
  <c r="T56" i="3"/>
  <c r="T104" i="3"/>
  <c r="U92" i="3"/>
  <c r="U11" i="3"/>
  <c r="U7" i="3" s="1"/>
  <c r="U15" i="3"/>
  <c r="U24" i="3"/>
  <c r="U14" i="3"/>
  <c r="T92" i="3"/>
  <c r="V55" i="3"/>
  <c r="T40" i="3"/>
  <c r="V18" i="3"/>
  <c r="S15" i="3"/>
  <c r="Z15" i="3" s="1"/>
  <c r="AA83" i="3"/>
  <c r="W83" i="3"/>
  <c r="W67" i="3"/>
  <c r="O39" i="3"/>
  <c r="O11" i="3" s="1"/>
  <c r="O7" i="3" s="1"/>
  <c r="O48" i="3"/>
  <c r="O36" i="3"/>
  <c r="N92" i="3"/>
  <c r="N48" i="3"/>
  <c r="R46" i="3"/>
  <c r="V46" i="3" s="1"/>
  <c r="N44" i="3"/>
  <c r="N38" i="3"/>
  <c r="N14" i="3"/>
  <c r="AA103" i="3"/>
  <c r="W103" i="3"/>
  <c r="M91" i="3"/>
  <c r="S91" i="3" s="1"/>
  <c r="M104" i="3"/>
  <c r="M90" i="3"/>
  <c r="W71" i="3"/>
  <c r="AA71" i="3"/>
  <c r="L68" i="3"/>
  <c r="W47" i="3"/>
  <c r="M38" i="3"/>
  <c r="AA43" i="3"/>
  <c r="W43" i="3"/>
  <c r="W23" i="3"/>
  <c r="M16" i="3"/>
  <c r="S22" i="3"/>
  <c r="Z22" i="3" s="1"/>
  <c r="L91" i="3"/>
  <c r="R91" i="3" s="1"/>
  <c r="R84" i="3"/>
  <c r="V84" i="3" s="1"/>
  <c r="R54" i="3"/>
  <c r="V54" i="3" s="1"/>
  <c r="L11" i="3"/>
  <c r="L24" i="3"/>
  <c r="S98" i="3"/>
  <c r="W98" i="3" s="1"/>
  <c r="I98" i="3"/>
  <c r="K76" i="3"/>
  <c r="Z67" i="3"/>
  <c r="S62" i="3"/>
  <c r="AA62" i="3" s="1"/>
  <c r="I62" i="3"/>
  <c r="I64" i="3"/>
  <c r="K62" i="3"/>
  <c r="S48" i="3"/>
  <c r="AA48" i="3" s="1"/>
  <c r="I46" i="3"/>
  <c r="G38" i="3"/>
  <c r="G40" i="3" s="1"/>
  <c r="S42" i="3"/>
  <c r="Z42" i="3" s="1"/>
  <c r="G44" i="3"/>
  <c r="W34" i="3"/>
  <c r="S36" i="3"/>
  <c r="S28" i="3"/>
  <c r="Z28" i="3" s="1"/>
  <c r="I22" i="3"/>
  <c r="G14" i="3"/>
  <c r="R102" i="3"/>
  <c r="H102" i="3"/>
  <c r="F104" i="3"/>
  <c r="J104" i="3" s="1"/>
  <c r="F90" i="3"/>
  <c r="R90" i="3" s="1"/>
  <c r="J98" i="3"/>
  <c r="F100" i="3"/>
  <c r="H98" i="3"/>
  <c r="F68" i="3"/>
  <c r="H68" i="3" s="1"/>
  <c r="F56" i="3"/>
  <c r="J56" i="3" s="1"/>
  <c r="J54" i="3"/>
  <c r="H54" i="3"/>
  <c r="F38" i="3"/>
  <c r="J46" i="3"/>
  <c r="J38" i="3" s="1"/>
  <c r="F39" i="3"/>
  <c r="R43" i="3"/>
  <c r="V43" i="3" s="1"/>
  <c r="F10" i="3"/>
  <c r="I90" i="3"/>
  <c r="I102" i="3"/>
  <c r="I100" i="3"/>
  <c r="I68" i="3"/>
  <c r="AA47" i="3"/>
  <c r="E48" i="3"/>
  <c r="X48" i="3" s="1"/>
  <c r="K46" i="3"/>
  <c r="E38" i="3"/>
  <c r="X38" i="3" s="1"/>
  <c r="W46" i="3"/>
  <c r="E44" i="3"/>
  <c r="X44" i="3" s="1"/>
  <c r="K42" i="3"/>
  <c r="K38" i="3" s="1"/>
  <c r="K35" i="3"/>
  <c r="W31" i="3"/>
  <c r="E32" i="3"/>
  <c r="I30" i="3"/>
  <c r="I32" i="3"/>
  <c r="E14" i="3"/>
  <c r="X14" i="3" s="1"/>
  <c r="W26" i="3"/>
  <c r="E28" i="3"/>
  <c r="K26" i="3"/>
  <c r="AA23" i="3"/>
  <c r="K22" i="3"/>
  <c r="D104" i="3"/>
  <c r="D90" i="3"/>
  <c r="J90" i="3" s="1"/>
  <c r="V98" i="3"/>
  <c r="D100" i="3"/>
  <c r="V83" i="3"/>
  <c r="H56" i="3"/>
  <c r="J39" i="3"/>
  <c r="D40" i="3"/>
  <c r="H48" i="3"/>
  <c r="D14" i="3"/>
  <c r="H30" i="3"/>
  <c r="D32" i="3"/>
  <c r="H32" i="3" s="1"/>
  <c r="AA19" i="3"/>
  <c r="E20" i="3"/>
  <c r="X20" i="3" s="1"/>
  <c r="K19" i="3"/>
  <c r="C20" i="3"/>
  <c r="L16" i="3"/>
  <c r="P6" i="3"/>
  <c r="P8" i="3" s="1"/>
  <c r="P12" i="3"/>
  <c r="W66" i="3"/>
  <c r="AA66" i="3"/>
  <c r="Z66" i="3"/>
  <c r="H36" i="3"/>
  <c r="I60" i="3"/>
  <c r="K60" i="3"/>
  <c r="W80" i="3"/>
  <c r="K80" i="3"/>
  <c r="P16" i="3"/>
  <c r="V26" i="3"/>
  <c r="W27" i="3"/>
  <c r="Z27" i="3"/>
  <c r="V34" i="3"/>
  <c r="W35" i="3"/>
  <c r="Z35" i="3"/>
  <c r="O40" i="3"/>
  <c r="K39" i="3"/>
  <c r="R24" i="3"/>
  <c r="Z31" i="3"/>
  <c r="H38" i="3"/>
  <c r="J44" i="3"/>
  <c r="W51" i="3"/>
  <c r="AA51" i="3"/>
  <c r="W55" i="3"/>
  <c r="K70" i="3"/>
  <c r="E72" i="3"/>
  <c r="Z19" i="3"/>
  <c r="R32" i="3"/>
  <c r="V30" i="3"/>
  <c r="AA31" i="3"/>
  <c r="R64" i="3"/>
  <c r="V62" i="3"/>
  <c r="J68" i="3"/>
  <c r="J84" i="3"/>
  <c r="K88" i="3"/>
  <c r="W42" i="3"/>
  <c r="AA50" i="3"/>
  <c r="Z50" i="3"/>
  <c r="S52" i="3"/>
  <c r="W52" i="3" s="1"/>
  <c r="W50" i="3"/>
  <c r="K64" i="3"/>
  <c r="Z26" i="3"/>
  <c r="Z34" i="3"/>
  <c r="AA46" i="3"/>
  <c r="R56" i="3"/>
  <c r="V56" i="3" s="1"/>
  <c r="J70" i="3"/>
  <c r="Z75" i="3"/>
  <c r="V78" i="3"/>
  <c r="E92" i="3"/>
  <c r="X92" i="3" s="1"/>
  <c r="K90" i="3"/>
  <c r="AA95" i="3"/>
  <c r="S96" i="3"/>
  <c r="W96" i="3" s="1"/>
  <c r="W95" i="3"/>
  <c r="V96" i="3"/>
  <c r="J48" i="3"/>
  <c r="S60" i="3"/>
  <c r="W60" i="3" s="1"/>
  <c r="W58" i="3"/>
  <c r="K68" i="3"/>
  <c r="Z70" i="3"/>
  <c r="V50" i="3"/>
  <c r="H64" i="3"/>
  <c r="R68" i="3"/>
  <c r="V68" i="3" s="1"/>
  <c r="H70" i="3"/>
  <c r="W75" i="3"/>
  <c r="V80" i="3"/>
  <c r="AA87" i="3"/>
  <c r="S88" i="3"/>
  <c r="W88" i="3" s="1"/>
  <c r="W87" i="3"/>
  <c r="V88" i="3"/>
  <c r="Z95" i="3"/>
  <c r="I76" i="3"/>
  <c r="J80" i="3"/>
  <c r="S84" i="3"/>
  <c r="Z86" i="3"/>
  <c r="J88" i="3"/>
  <c r="K91" i="3"/>
  <c r="Z94" i="3"/>
  <c r="J96" i="3"/>
  <c r="K100" i="3"/>
  <c r="K104" i="3"/>
  <c r="B22" i="4"/>
  <c r="T18" i="13" l="1"/>
  <c r="O8" i="13"/>
  <c r="T22" i="13"/>
  <c r="N8" i="13"/>
  <c r="S175" i="19"/>
  <c r="W175" i="19" s="1"/>
  <c r="J175" i="19"/>
  <c r="M175" i="19" s="1"/>
  <c r="S176" i="19"/>
  <c r="W176" i="19" s="1"/>
  <c r="J176" i="19"/>
  <c r="M176" i="19" s="1"/>
  <c r="S175" i="15"/>
  <c r="W175" i="15" s="1"/>
  <c r="J175" i="15"/>
  <c r="M175" i="15" s="1"/>
  <c r="F176" i="19"/>
  <c r="S176" i="16"/>
  <c r="W176" i="16" s="1"/>
  <c r="J176" i="16"/>
  <c r="M176" i="16" s="1"/>
  <c r="F175" i="15"/>
  <c r="F10" i="13"/>
  <c r="F8" i="13" s="1"/>
  <c r="B8" i="13"/>
  <c r="R10" i="13"/>
  <c r="B32" i="13" s="1"/>
  <c r="R32" i="13" s="1"/>
  <c r="G8" i="13"/>
  <c r="S10" i="13"/>
  <c r="C32" i="13" s="1"/>
  <c r="S32" i="13" s="1"/>
  <c r="T10" i="13"/>
  <c r="C8" i="13"/>
  <c r="S175" i="16"/>
  <c r="W175" i="16" s="1"/>
  <c r="J175" i="16"/>
  <c r="M175" i="16" s="1"/>
  <c r="F176" i="17"/>
  <c r="M176" i="17"/>
  <c r="S176" i="15"/>
  <c r="W176" i="15" s="1"/>
  <c r="J176" i="15"/>
  <c r="M176" i="15" s="1"/>
  <c r="F176" i="15"/>
  <c r="F175" i="17"/>
  <c r="M175" i="17"/>
  <c r="F175" i="16"/>
  <c r="V64" i="3"/>
  <c r="U14" i="9"/>
  <c r="U8" i="9"/>
  <c r="U10" i="9" s="1"/>
  <c r="Q8" i="9"/>
  <c r="Q10" i="9" s="1"/>
  <c r="P14" i="9"/>
  <c r="O14" i="9"/>
  <c r="O8" i="9"/>
  <c r="O10" i="9" s="1"/>
  <c r="L10" i="9"/>
  <c r="L14" i="9"/>
  <c r="K10" i="9"/>
  <c r="K14" i="9"/>
  <c r="I14" i="9"/>
  <c r="I8" i="9"/>
  <c r="I10" i="9" s="1"/>
  <c r="H14" i="9"/>
  <c r="H10" i="9"/>
  <c r="G14" i="9"/>
  <c r="G8" i="9"/>
  <c r="G10" i="9" s="1"/>
  <c r="J14" i="9"/>
  <c r="J8" i="9"/>
  <c r="J10" i="9" s="1"/>
  <c r="V14" i="9"/>
  <c r="V8" i="9"/>
  <c r="V10" i="9" s="1"/>
  <c r="F14" i="9"/>
  <c r="F8" i="9"/>
  <c r="F10" i="9" s="1"/>
  <c r="N14" i="9"/>
  <c r="N8" i="9"/>
  <c r="N10" i="9" s="1"/>
  <c r="R14" i="9"/>
  <c r="R8" i="9"/>
  <c r="R10" i="9" s="1"/>
  <c r="C104" i="3"/>
  <c r="D22" i="4"/>
  <c r="Z58" i="3"/>
  <c r="Z46" i="3"/>
  <c r="C14" i="3"/>
  <c r="C92" i="3"/>
  <c r="C11" i="3"/>
  <c r="C7" i="3" s="1"/>
  <c r="Z82" i="3"/>
  <c r="C44" i="3"/>
  <c r="C38" i="3"/>
  <c r="C40" i="3" s="1"/>
  <c r="Z55" i="3"/>
  <c r="R28" i="3"/>
  <c r="V28" i="3" s="1"/>
  <c r="K48" i="3"/>
  <c r="H72" i="3"/>
  <c r="J52" i="3"/>
  <c r="V59" i="3"/>
  <c r="V23" i="3"/>
  <c r="D60" i="3"/>
  <c r="S72" i="3"/>
  <c r="K44" i="3"/>
  <c r="K52" i="3"/>
  <c r="R48" i="3"/>
  <c r="V48" i="3" s="1"/>
  <c r="W70" i="3"/>
  <c r="J24" i="3"/>
  <c r="D15" i="3"/>
  <c r="D16" i="3" s="1"/>
  <c r="I36" i="3"/>
  <c r="I104" i="3"/>
  <c r="R70" i="3"/>
  <c r="R72" i="3" s="1"/>
  <c r="V72" i="3" s="1"/>
  <c r="AA82" i="3"/>
  <c r="V75" i="3"/>
  <c r="V22" i="3"/>
  <c r="I44" i="3"/>
  <c r="S68" i="3"/>
  <c r="W68" i="3" s="1"/>
  <c r="J31" i="3"/>
  <c r="J100" i="3"/>
  <c r="M40" i="3"/>
  <c r="R14" i="3"/>
  <c r="D10" i="3"/>
  <c r="D6" i="3" s="1"/>
  <c r="X56" i="3"/>
  <c r="K56" i="3"/>
  <c r="I56" i="3"/>
  <c r="V24" i="3"/>
  <c r="D92" i="3"/>
  <c r="D76" i="3"/>
  <c r="J75" i="3"/>
  <c r="L44" i="3"/>
  <c r="L38" i="3"/>
  <c r="H90" i="3"/>
  <c r="F92" i="3"/>
  <c r="H92" i="3" s="1"/>
  <c r="Z30" i="3"/>
  <c r="K32" i="3"/>
  <c r="X32" i="3"/>
  <c r="K36" i="3"/>
  <c r="R38" i="3"/>
  <c r="V38" i="3" s="1"/>
  <c r="H104" i="3"/>
  <c r="R74" i="3"/>
  <c r="V74" i="3" s="1"/>
  <c r="O14" i="3"/>
  <c r="O16" i="3" s="1"/>
  <c r="S54" i="3"/>
  <c r="W54" i="3" s="1"/>
  <c r="Q14" i="3"/>
  <c r="S18" i="3"/>
  <c r="Q20" i="3"/>
  <c r="J27" i="3"/>
  <c r="J15" i="3" s="1"/>
  <c r="I92" i="3"/>
  <c r="T15" i="3"/>
  <c r="T20" i="3"/>
  <c r="D20" i="3"/>
  <c r="W91" i="3"/>
  <c r="O32" i="3"/>
  <c r="V19" i="3"/>
  <c r="T8" i="3"/>
  <c r="T11" i="3"/>
  <c r="T7" i="3" s="1"/>
  <c r="X54" i="3"/>
  <c r="K54" i="3"/>
  <c r="I54" i="3"/>
  <c r="T14" i="3"/>
  <c r="T24" i="3"/>
  <c r="E24" i="3"/>
  <c r="AA24" i="3" s="1"/>
  <c r="E15" i="3"/>
  <c r="X23" i="3"/>
  <c r="K23" i="3"/>
  <c r="K15" i="3" s="1"/>
  <c r="K11" i="3" s="1"/>
  <c r="K7" i="3" s="1"/>
  <c r="I72" i="3"/>
  <c r="X72" i="3"/>
  <c r="O90" i="3"/>
  <c r="O104" i="3"/>
  <c r="S32" i="3"/>
  <c r="W32" i="3" s="1"/>
  <c r="AA22" i="3"/>
  <c r="W28" i="3"/>
  <c r="X28" i="3"/>
  <c r="W30" i="3"/>
  <c r="AA36" i="3"/>
  <c r="M7" i="3"/>
  <c r="S102" i="3"/>
  <c r="S104" i="3" s="1"/>
  <c r="AA104" i="3" s="1"/>
  <c r="R42" i="3"/>
  <c r="V42" i="3" s="1"/>
  <c r="S74" i="3"/>
  <c r="M76" i="3"/>
  <c r="H58" i="3"/>
  <c r="R58" i="3"/>
  <c r="F60" i="3"/>
  <c r="H60" i="3" s="1"/>
  <c r="F15" i="3"/>
  <c r="K84" i="3"/>
  <c r="F28" i="3"/>
  <c r="K30" i="3"/>
  <c r="K14" i="3" s="1"/>
  <c r="X30" i="3"/>
  <c r="J58" i="3"/>
  <c r="U44" i="3"/>
  <c r="U38" i="3"/>
  <c r="Z98" i="3"/>
  <c r="J91" i="3"/>
  <c r="J92" i="3" s="1"/>
  <c r="V91" i="3"/>
  <c r="M92" i="3"/>
  <c r="S7" i="3"/>
  <c r="R76" i="3"/>
  <c r="V76" i="3" s="1"/>
  <c r="S11" i="3"/>
  <c r="N16" i="3"/>
  <c r="N40" i="3"/>
  <c r="V100" i="3"/>
  <c r="W36" i="3"/>
  <c r="H100" i="3"/>
  <c r="K20" i="3"/>
  <c r="W48" i="3"/>
  <c r="K40" i="3"/>
  <c r="I48" i="3"/>
  <c r="M10" i="3"/>
  <c r="M6" i="3" s="1"/>
  <c r="M8" i="3" s="1"/>
  <c r="S39" i="3"/>
  <c r="U16" i="3"/>
  <c r="T12" i="3"/>
  <c r="AA91" i="3"/>
  <c r="Z91" i="3"/>
  <c r="S64" i="3"/>
  <c r="W64" i="3" s="1"/>
  <c r="Z36" i="3"/>
  <c r="O10" i="3"/>
  <c r="V70" i="3"/>
  <c r="N10" i="3"/>
  <c r="AA102" i="3"/>
  <c r="Z7" i="3"/>
  <c r="S44" i="3"/>
  <c r="AA42" i="3"/>
  <c r="W22" i="3"/>
  <c r="S24" i="3"/>
  <c r="L7" i="3"/>
  <c r="L92" i="3"/>
  <c r="S100" i="3"/>
  <c r="AA98" i="3"/>
  <c r="W62" i="3"/>
  <c r="Z62" i="3"/>
  <c r="I38" i="3"/>
  <c r="S38" i="3"/>
  <c r="W38" i="3" s="1"/>
  <c r="G16" i="3"/>
  <c r="S14" i="3"/>
  <c r="Z14" i="3" s="1"/>
  <c r="G10" i="3"/>
  <c r="V90" i="3"/>
  <c r="R92" i="3"/>
  <c r="V92" i="3" s="1"/>
  <c r="F6" i="3"/>
  <c r="R104" i="3"/>
  <c r="V104" i="3" s="1"/>
  <c r="V102" i="3"/>
  <c r="R39" i="3"/>
  <c r="J10" i="3"/>
  <c r="J6" i="3" s="1"/>
  <c r="J40" i="3"/>
  <c r="F40" i="3"/>
  <c r="H40" i="3" s="1"/>
  <c r="E40" i="3"/>
  <c r="X40" i="3" s="1"/>
  <c r="E16" i="3"/>
  <c r="I14" i="3"/>
  <c r="E10" i="3"/>
  <c r="X10" i="3" s="1"/>
  <c r="AA28" i="3"/>
  <c r="K28" i="3"/>
  <c r="I28" i="3"/>
  <c r="V32" i="3"/>
  <c r="J32" i="3"/>
  <c r="D11" i="3"/>
  <c r="D12" i="3" s="1"/>
  <c r="C16" i="3"/>
  <c r="C10" i="3"/>
  <c r="Z84" i="3"/>
  <c r="W84" i="3"/>
  <c r="AA84" i="3"/>
  <c r="K72" i="3"/>
  <c r="W72" i="3"/>
  <c r="AA88" i="3"/>
  <c r="Z88" i="3"/>
  <c r="AA64" i="3"/>
  <c r="AA72" i="3"/>
  <c r="Z72" i="3"/>
  <c r="Z68" i="3"/>
  <c r="H10" i="3"/>
  <c r="K92" i="3"/>
  <c r="AA60" i="3"/>
  <c r="Z60" i="3"/>
  <c r="AA96" i="3"/>
  <c r="Z96" i="3"/>
  <c r="AA52" i="3"/>
  <c r="Z52" i="3"/>
  <c r="AA32" i="3"/>
  <c r="T8" i="13" l="1"/>
  <c r="R8" i="13"/>
  <c r="X8" i="13"/>
  <c r="Y8" i="13"/>
  <c r="S8" i="13"/>
  <c r="Z11" i="3"/>
  <c r="M12" i="3"/>
  <c r="AA68" i="3"/>
  <c r="R44" i="3"/>
  <c r="V44" i="3" s="1"/>
  <c r="R40" i="3"/>
  <c r="V40" i="3" s="1"/>
  <c r="Z32" i="3"/>
  <c r="R10" i="3"/>
  <c r="V10" i="3" s="1"/>
  <c r="C12" i="9" s="1"/>
  <c r="W24" i="3"/>
  <c r="W44" i="3"/>
  <c r="T16" i="3"/>
  <c r="K16" i="3"/>
  <c r="K10" i="3"/>
  <c r="K6" i="3" s="1"/>
  <c r="K8" i="3" s="1"/>
  <c r="J11" i="3"/>
  <c r="J7" i="3" s="1"/>
  <c r="J16" i="3"/>
  <c r="J76" i="3"/>
  <c r="H76" i="3"/>
  <c r="S40" i="3"/>
  <c r="W40" i="3" s="1"/>
  <c r="Z102" i="3"/>
  <c r="O6" i="3"/>
  <c r="O8" i="3" s="1"/>
  <c r="Z104" i="3"/>
  <c r="R15" i="3"/>
  <c r="V15" i="3" s="1"/>
  <c r="F16" i="3"/>
  <c r="V58" i="3"/>
  <c r="R60" i="3"/>
  <c r="V60" i="3" s="1"/>
  <c r="X24" i="3"/>
  <c r="I24" i="3"/>
  <c r="K24" i="3"/>
  <c r="J20" i="3"/>
  <c r="V20" i="3"/>
  <c r="Z54" i="3"/>
  <c r="S56" i="3"/>
  <c r="AA54" i="3"/>
  <c r="L10" i="3"/>
  <c r="L40" i="3"/>
  <c r="J60" i="3"/>
  <c r="Z74" i="3"/>
  <c r="S76" i="3"/>
  <c r="W74" i="3"/>
  <c r="AA74" i="3"/>
  <c r="X15" i="3"/>
  <c r="E11" i="3"/>
  <c r="W15" i="3"/>
  <c r="W104" i="3"/>
  <c r="AA15" i="3"/>
  <c r="U10" i="3"/>
  <c r="U40" i="3"/>
  <c r="S20" i="3"/>
  <c r="AA18" i="3"/>
  <c r="Z18" i="3"/>
  <c r="W18" i="3"/>
  <c r="I16" i="3"/>
  <c r="X16" i="3"/>
  <c r="S90" i="3"/>
  <c r="O92" i="3"/>
  <c r="W102" i="3"/>
  <c r="H28" i="3"/>
  <c r="J28" i="3"/>
  <c r="F11" i="3"/>
  <c r="V14" i="3"/>
  <c r="Q10" i="3"/>
  <c r="Q16" i="3"/>
  <c r="S16" i="3" s="1"/>
  <c r="W39" i="3"/>
  <c r="AA39" i="3"/>
  <c r="Z39" i="3"/>
  <c r="Z64" i="3"/>
  <c r="AA44" i="3"/>
  <c r="Z44" i="3"/>
  <c r="O12" i="3"/>
  <c r="Z24" i="3"/>
  <c r="N6" i="3"/>
  <c r="N8" i="3" s="1"/>
  <c r="N12" i="3"/>
  <c r="AA38" i="3"/>
  <c r="Z100" i="3"/>
  <c r="AA100" i="3"/>
  <c r="W100" i="3"/>
  <c r="Z38" i="3"/>
  <c r="AA14" i="3"/>
  <c r="W14" i="3"/>
  <c r="G12" i="3"/>
  <c r="G6" i="3"/>
  <c r="S10" i="3"/>
  <c r="AA10" i="3" s="1"/>
  <c r="R11" i="3"/>
  <c r="V11" i="3" s="1"/>
  <c r="C13" i="9" s="1"/>
  <c r="V39" i="3"/>
  <c r="E12" i="3"/>
  <c r="X12" i="3" s="1"/>
  <c r="I40" i="3"/>
  <c r="E6" i="3"/>
  <c r="X6" i="3" s="1"/>
  <c r="I10" i="3"/>
  <c r="D7" i="3"/>
  <c r="H11" i="3"/>
  <c r="C6" i="3"/>
  <c r="C8" i="3" s="1"/>
  <c r="C12" i="3"/>
  <c r="H6" i="3"/>
  <c r="J8" i="3"/>
  <c r="B30" i="13" l="1"/>
  <c r="C30" i="13"/>
  <c r="J12" i="3"/>
  <c r="Z40" i="3"/>
  <c r="K12" i="3"/>
  <c r="W16" i="3"/>
  <c r="AA16" i="3"/>
  <c r="Z16" i="3"/>
  <c r="R16" i="3"/>
  <c r="V16" i="3" s="1"/>
  <c r="H16" i="3"/>
  <c r="AA40" i="3"/>
  <c r="W20" i="3"/>
  <c r="Z20" i="3"/>
  <c r="AA20" i="3"/>
  <c r="W56" i="3"/>
  <c r="AA56" i="3"/>
  <c r="Z56" i="3"/>
  <c r="V109" i="3"/>
  <c r="F12" i="3"/>
  <c r="H12" i="3" s="1"/>
  <c r="F7" i="3"/>
  <c r="Q12" i="3"/>
  <c r="S12" i="3" s="1"/>
  <c r="Q6" i="3"/>
  <c r="Q8" i="3" s="1"/>
  <c r="W90" i="3"/>
  <c r="AA90" i="3"/>
  <c r="S92" i="3"/>
  <c r="Z90" i="3"/>
  <c r="U6" i="3"/>
  <c r="U8" i="3" s="1"/>
  <c r="U12" i="3"/>
  <c r="X11" i="3"/>
  <c r="W11" i="3"/>
  <c r="AA11" i="3"/>
  <c r="I11" i="3"/>
  <c r="E7" i="3"/>
  <c r="E8" i="3" s="1"/>
  <c r="X8" i="3" s="1"/>
  <c r="W76" i="3"/>
  <c r="W109" i="3" s="1"/>
  <c r="AA76" i="3"/>
  <c r="Z76" i="3"/>
  <c r="L12" i="3"/>
  <c r="L6" i="3"/>
  <c r="Z10" i="3"/>
  <c r="W10" i="3"/>
  <c r="S6" i="3"/>
  <c r="Z6" i="3" s="1"/>
  <c r="G8" i="3"/>
  <c r="I12" i="3"/>
  <c r="I6" i="3"/>
  <c r="D8" i="3"/>
  <c r="S30" i="13" l="1"/>
  <c r="R30" i="13"/>
  <c r="Z12" i="3"/>
  <c r="W12" i="3"/>
  <c r="S8" i="3"/>
  <c r="Z8" i="3" s="1"/>
  <c r="X7" i="3"/>
  <c r="I7" i="3"/>
  <c r="W7" i="3"/>
  <c r="AA7" i="3"/>
  <c r="AA92" i="3"/>
  <c r="Z92" i="3"/>
  <c r="W92" i="3"/>
  <c r="F8" i="3"/>
  <c r="R8" i="3" s="1"/>
  <c r="V8" i="3" s="1"/>
  <c r="C10" i="9" s="1"/>
  <c r="R7" i="3"/>
  <c r="V7" i="3" s="1"/>
  <c r="C9" i="9" s="1"/>
  <c r="R12" i="3"/>
  <c r="V12" i="3" s="1"/>
  <c r="C14" i="9" s="1"/>
  <c r="L8" i="3"/>
  <c r="R6" i="3"/>
  <c r="V6" i="3" s="1"/>
  <c r="C8" i="9" s="1"/>
  <c r="S8" i="9" s="1"/>
  <c r="H7" i="3"/>
  <c r="AA12" i="3"/>
  <c r="W6" i="3"/>
  <c r="AA6" i="3"/>
  <c r="I8" i="3"/>
  <c r="W8" i="3" l="1"/>
  <c r="AA8" i="3"/>
  <c r="H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松井 哲也</author>
  </authors>
  <commentList>
    <comment ref="X82" authorId="0" shapeId="0" xr:uid="{F69FD55A-DBF3-4F17-89D3-52498A097744}">
      <text>
        <r>
          <rPr>
            <b/>
            <sz val="9"/>
            <color indexed="81"/>
            <rFont val="MS P ゴシック"/>
            <family val="3"/>
            <charset val="128"/>
          </rPr>
          <t>計算式書換中</t>
        </r>
      </text>
    </comment>
    <comment ref="X84" authorId="0" shapeId="0" xr:uid="{03027B88-7D93-43E0-B38B-7037692C74A2}">
      <text>
        <r>
          <rPr>
            <b/>
            <sz val="9"/>
            <color indexed="81"/>
            <rFont val="MS P ゴシック"/>
            <family val="3"/>
            <charset val="128"/>
          </rPr>
          <t>計算式書換中</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木原 直人</author>
  </authors>
  <commentList>
    <comment ref="S6" authorId="0" shapeId="0" xr:uid="{88F3891B-14BD-43E7-8BDD-390E45D40C82}">
      <text>
        <r>
          <rPr>
            <b/>
            <sz val="9"/>
            <color indexed="81"/>
            <rFont val="MS P ゴシック"/>
            <family val="3"/>
            <charset val="128"/>
          </rPr>
          <t>端数調整</t>
        </r>
      </text>
    </comment>
    <comment ref="R13" authorId="0" shapeId="0" xr:uid="{2E21A5D2-3816-4880-8EB8-B63EB78DC2F3}">
      <text>
        <r>
          <rPr>
            <b/>
            <sz val="9"/>
            <color indexed="81"/>
            <rFont val="MS P ゴシック"/>
            <family val="3"/>
            <charset val="128"/>
          </rPr>
          <t>端数調整</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komatsu</author>
  </authors>
  <commentList>
    <comment ref="B3" authorId="0" shapeId="0" xr:uid="{231CD5A0-7EC1-4906-8E61-43B23E8E15AD}">
      <text>
        <r>
          <rPr>
            <b/>
            <sz val="12"/>
            <color indexed="81"/>
            <rFont val="ＭＳ Ｐゴシック"/>
            <family val="3"/>
            <charset val="128"/>
          </rPr>
          <t>ここで留保額を入力調整</t>
        </r>
        <r>
          <rPr>
            <sz val="9"/>
            <color indexed="81"/>
            <rFont val="ＭＳ Ｐゴシック"/>
            <family val="3"/>
            <charset val="128"/>
          </rPr>
          <t xml:space="preserve">
</t>
        </r>
      </text>
    </comment>
  </commentList>
</comments>
</file>

<file path=xl/sharedStrings.xml><?xml version="1.0" encoding="utf-8"?>
<sst xmlns="http://schemas.openxmlformats.org/spreadsheetml/2006/main" count="5927" uniqueCount="314">
  <si>
    <t>令和３年度　県税最終決算</t>
    <rPh sb="0" eb="2">
      <t>レイワ</t>
    </rPh>
    <rPh sb="3" eb="5">
      <t>ネンド</t>
    </rPh>
    <rPh sb="6" eb="8">
      <t>ケンゼイ</t>
    </rPh>
    <rPh sb="8" eb="10">
      <t>サイシュウ</t>
    </rPh>
    <rPh sb="10" eb="12">
      <t>ケッサン</t>
    </rPh>
    <phoneticPr fontId="4"/>
  </si>
  <si>
    <t>（単位：千円、％）</t>
    <rPh sb="1" eb="3">
      <t>タンイ</t>
    </rPh>
    <rPh sb="4" eb="6">
      <t>センエン</t>
    </rPh>
    <phoneticPr fontId="4"/>
  </si>
  <si>
    <t>区　　分</t>
    <rPh sb="0" eb="4">
      <t>クブン</t>
    </rPh>
    <phoneticPr fontId="4"/>
  </si>
  <si>
    <t>2月補後②</t>
    <rPh sb="1" eb="2">
      <t>ガツ</t>
    </rPh>
    <rPh sb="2" eb="3">
      <t>タスク</t>
    </rPh>
    <rPh sb="3" eb="4">
      <t>ゴ</t>
    </rPh>
    <phoneticPr fontId="4"/>
  </si>
  <si>
    <t>補正額③</t>
    <rPh sb="0" eb="2">
      <t>ホセイ</t>
    </rPh>
    <rPh sb="2" eb="3">
      <t>ガク</t>
    </rPh>
    <phoneticPr fontId="4"/>
  </si>
  <si>
    <t>R3年度　専決補正後</t>
    <rPh sb="2" eb="3">
      <t>トシ</t>
    </rPh>
    <rPh sb="3" eb="4">
      <t>ド</t>
    </rPh>
    <rPh sb="5" eb="7">
      <t>センケツ</t>
    </rPh>
    <rPh sb="7" eb="10">
      <t>ホセイゴ</t>
    </rPh>
    <phoneticPr fontId="6"/>
  </si>
  <si>
    <t>補正後④</t>
    <rPh sb="0" eb="2">
      <t>ホセイ</t>
    </rPh>
    <rPh sb="2" eb="3">
      <t>ゴ</t>
    </rPh>
    <phoneticPr fontId="4"/>
  </si>
  <si>
    <t>前年度決算比</t>
    <rPh sb="0" eb="3">
      <t>ゼンネンド</t>
    </rPh>
    <rPh sb="3" eb="6">
      <t>ケッサンヒ</t>
    </rPh>
    <phoneticPr fontId="4"/>
  </si>
  <si>
    <t>専決根拠</t>
    <rPh sb="0" eb="2">
      <t>センケツ</t>
    </rPh>
    <rPh sb="2" eb="4">
      <t>コンキョ</t>
    </rPh>
    <phoneticPr fontId="4"/>
  </si>
  <si>
    <t>留保額⑥－④</t>
    <rPh sb="0" eb="2">
      <t>リュウホ</t>
    </rPh>
    <rPh sb="2" eb="3">
      <t>ガク</t>
    </rPh>
    <phoneticPr fontId="4"/>
  </si>
  <si>
    <t>決算額</t>
    <rPh sb="0" eb="3">
      <t>ケッサンガク</t>
    </rPh>
    <phoneticPr fontId="4"/>
  </si>
  <si>
    <t>現年分</t>
    <rPh sb="0" eb="2">
      <t>ゲンネン</t>
    </rPh>
    <rPh sb="2" eb="3">
      <t>ブン</t>
    </rPh>
    <phoneticPr fontId="4"/>
  </si>
  <si>
    <t>滞繰分</t>
    <rPh sb="0" eb="1">
      <t>タイ</t>
    </rPh>
    <rPh sb="1" eb="2">
      <t>ク</t>
    </rPh>
    <rPh sb="2" eb="3">
      <t>ブン</t>
    </rPh>
    <phoneticPr fontId="4"/>
  </si>
  <si>
    <t>現年＋滞繰</t>
    <rPh sb="0" eb="2">
      <t>ゲンネン</t>
    </rPh>
    <rPh sb="3" eb="4">
      <t>タイ</t>
    </rPh>
    <rPh sb="4" eb="5">
      <t>クリ</t>
    </rPh>
    <phoneticPr fontId="4"/>
  </si>
  <si>
    <t>④÷①</t>
    <phoneticPr fontId="4"/>
  </si>
  <si>
    <t>④－①</t>
    <phoneticPr fontId="4"/>
  </si>
  <si>
    <t>計</t>
    <rPh sb="0" eb="1">
      <t>ケイ</t>
    </rPh>
    <phoneticPr fontId="4"/>
  </si>
  <si>
    <t>個人県民税</t>
    <rPh sb="0" eb="2">
      <t>コ</t>
    </rPh>
    <rPh sb="2" eb="5">
      <t>ケン</t>
    </rPh>
    <phoneticPr fontId="4"/>
  </si>
  <si>
    <t>法人県民税</t>
  </si>
  <si>
    <t>利子割</t>
    <phoneticPr fontId="4"/>
  </si>
  <si>
    <t>配当割</t>
    <rPh sb="0" eb="2">
      <t>ハイトウ</t>
    </rPh>
    <rPh sb="2" eb="3">
      <t>ワ</t>
    </rPh>
    <phoneticPr fontId="10"/>
  </si>
  <si>
    <t>譲渡所得割</t>
    <rPh sb="0" eb="2">
      <t>ジョウト</t>
    </rPh>
    <rPh sb="2" eb="5">
      <t>ショトクワリ</t>
    </rPh>
    <phoneticPr fontId="10"/>
  </si>
  <si>
    <t>個人事業税</t>
  </si>
  <si>
    <t>法人事業税</t>
  </si>
  <si>
    <t>地方消費税</t>
  </si>
  <si>
    <t>不動産取得税</t>
  </si>
  <si>
    <t>県たばこ税</t>
  </si>
  <si>
    <t>ゴルフ場利用税</t>
  </si>
  <si>
    <t>軽油引取税</t>
  </si>
  <si>
    <t>自動車税</t>
  </si>
  <si>
    <t>鉱区税</t>
  </si>
  <si>
    <t>狩猟税</t>
    <phoneticPr fontId="4"/>
  </si>
  <si>
    <t>産業廃棄物税</t>
    <rPh sb="0" eb="2">
      <t>サンギョウ</t>
    </rPh>
    <rPh sb="2" eb="5">
      <t>ハイキブツ</t>
    </rPh>
    <phoneticPr fontId="4"/>
  </si>
  <si>
    <t>旧法による税</t>
  </si>
  <si>
    <t>合　　計</t>
    <rPh sb="0" eb="4">
      <t>ゴウケイ</t>
    </rPh>
    <phoneticPr fontId="4"/>
  </si>
  <si>
    <t>法人二税</t>
    <rPh sb="0" eb="2">
      <t>ホウジン</t>
    </rPh>
    <rPh sb="2" eb="3">
      <t>2</t>
    </rPh>
    <rPh sb="3" eb="4">
      <t>ゼイ</t>
    </rPh>
    <phoneticPr fontId="4"/>
  </si>
  <si>
    <t>＜地方消費税内訳＞</t>
    <rPh sb="1" eb="3">
      <t>チホウ</t>
    </rPh>
    <rPh sb="3" eb="6">
      <t>ショウヒゼイ</t>
    </rPh>
    <rPh sb="6" eb="8">
      <t>ウチワケ</t>
    </rPh>
    <phoneticPr fontId="4"/>
  </si>
  <si>
    <t>譲渡割</t>
    <rPh sb="0" eb="2">
      <t>ジョウト</t>
    </rPh>
    <rPh sb="2" eb="3">
      <t>ワ</t>
    </rPh>
    <phoneticPr fontId="4"/>
  </si>
  <si>
    <t>貨物割</t>
    <rPh sb="0" eb="2">
      <t>カモツ</t>
    </rPh>
    <rPh sb="2" eb="3">
      <t>ワ</t>
    </rPh>
    <phoneticPr fontId="4"/>
  </si>
  <si>
    <t>＜旧法による税内訳＞</t>
    <rPh sb="1" eb="3">
      <t>キュウホウ</t>
    </rPh>
    <rPh sb="6" eb="7">
      <t>ゼイ</t>
    </rPh>
    <rPh sb="7" eb="9">
      <t>ウチワケ</t>
    </rPh>
    <phoneticPr fontId="4"/>
  </si>
  <si>
    <t>旧特別地方消費税</t>
    <rPh sb="0" eb="1">
      <t>キュウ</t>
    </rPh>
    <rPh sb="1" eb="3">
      <t>トクベツ</t>
    </rPh>
    <rPh sb="3" eb="5">
      <t>チホウ</t>
    </rPh>
    <rPh sb="5" eb="8">
      <t>ショウヒゼイ</t>
    </rPh>
    <phoneticPr fontId="4"/>
  </si>
  <si>
    <t>軽油引取税（旧法）</t>
    <rPh sb="0" eb="2">
      <t>ケイユ</t>
    </rPh>
    <rPh sb="2" eb="5">
      <t>ヒキトリゼイ</t>
    </rPh>
    <rPh sb="6" eb="8">
      <t>キュウホウ</t>
    </rPh>
    <phoneticPr fontId="4"/>
  </si>
  <si>
    <t>＜自動車税内訳＞</t>
    <rPh sb="1" eb="4">
      <t>ジドウシャ</t>
    </rPh>
    <rPh sb="4" eb="5">
      <t>ゼイ</t>
    </rPh>
    <rPh sb="5" eb="7">
      <t>ウチワケ</t>
    </rPh>
    <phoneticPr fontId="4"/>
  </si>
  <si>
    <t>環境性能割</t>
    <rPh sb="0" eb="2">
      <t>カンキョウ</t>
    </rPh>
    <rPh sb="2" eb="4">
      <t>セイノウ</t>
    </rPh>
    <rPh sb="4" eb="5">
      <t>ワリ</t>
    </rPh>
    <phoneticPr fontId="4"/>
  </si>
  <si>
    <t>種別割</t>
    <rPh sb="0" eb="2">
      <t>シュベツ</t>
    </rPh>
    <rPh sb="2" eb="3">
      <t>ワリ</t>
    </rPh>
    <phoneticPr fontId="4"/>
  </si>
  <si>
    <t>個人県民税</t>
    <rPh sb="0" eb="2">
      <t>コジン</t>
    </rPh>
    <rPh sb="2" eb="5">
      <t>ケンミンゼイ</t>
    </rPh>
    <phoneticPr fontId="4"/>
  </si>
  <si>
    <t>法人県民税</t>
    <rPh sb="0" eb="2">
      <t>ホウジン</t>
    </rPh>
    <rPh sb="2" eb="5">
      <t>ケンミンゼイ</t>
    </rPh>
    <phoneticPr fontId="4"/>
  </si>
  <si>
    <t>個人事業税</t>
    <rPh sb="0" eb="2">
      <t>コジン</t>
    </rPh>
    <rPh sb="2" eb="5">
      <t>ジギョウゼイ</t>
    </rPh>
    <phoneticPr fontId="4"/>
  </si>
  <si>
    <t>法人事業税</t>
    <rPh sb="0" eb="2">
      <t>ホウジン</t>
    </rPh>
    <rPh sb="2" eb="5">
      <t>ジギョウゼイ</t>
    </rPh>
    <phoneticPr fontId="4"/>
  </si>
  <si>
    <t>地方消費税</t>
    <rPh sb="0" eb="2">
      <t>チホウ</t>
    </rPh>
    <rPh sb="2" eb="5">
      <t>ショウヒゼイ</t>
    </rPh>
    <phoneticPr fontId="4"/>
  </si>
  <si>
    <t>不動産取得税</t>
    <rPh sb="0" eb="3">
      <t>フドウサン</t>
    </rPh>
    <rPh sb="3" eb="6">
      <t>シュトクゼイ</t>
    </rPh>
    <phoneticPr fontId="4"/>
  </si>
  <si>
    <t>県たばこ税</t>
    <rPh sb="0" eb="1">
      <t>ケン</t>
    </rPh>
    <rPh sb="4" eb="5">
      <t>ゼイ</t>
    </rPh>
    <phoneticPr fontId="4"/>
  </si>
  <si>
    <t>軽油引取税</t>
    <rPh sb="0" eb="2">
      <t>ケイユ</t>
    </rPh>
    <rPh sb="2" eb="4">
      <t>ヒキト</t>
    </rPh>
    <rPh sb="4" eb="5">
      <t>ゼイ</t>
    </rPh>
    <phoneticPr fontId="4"/>
  </si>
  <si>
    <t>自動車税</t>
    <rPh sb="0" eb="4">
      <t>ジドウシャゼイ</t>
    </rPh>
    <phoneticPr fontId="4"/>
  </si>
  <si>
    <t>鉱区税</t>
    <rPh sb="0" eb="2">
      <t>コウク</t>
    </rPh>
    <rPh sb="2" eb="3">
      <t>ゼイ</t>
    </rPh>
    <phoneticPr fontId="4"/>
  </si>
  <si>
    <t>自動車取得税</t>
    <rPh sb="0" eb="3">
      <t>ジドウシャ</t>
    </rPh>
    <rPh sb="3" eb="5">
      <t>シュトク</t>
    </rPh>
    <rPh sb="5" eb="6">
      <t>ゼイ</t>
    </rPh>
    <phoneticPr fontId="4"/>
  </si>
  <si>
    <t>（１）科目別</t>
  </si>
  <si>
    <t>区</t>
  </si>
  <si>
    <t>調　定　額</t>
    <phoneticPr fontId="18"/>
  </si>
  <si>
    <t>納期内納付額</t>
    <phoneticPr fontId="18"/>
  </si>
  <si>
    <t>納期内納付率</t>
  </si>
  <si>
    <t>滞納額</t>
    <phoneticPr fontId="18"/>
  </si>
  <si>
    <t>滞納額③のうち整理済額</t>
    <phoneticPr fontId="18"/>
  </si>
  <si>
    <t>市町村からの払込額</t>
  </si>
  <si>
    <t xml:space="preserve">収　入　計 </t>
    <phoneticPr fontId="18"/>
  </si>
  <si>
    <t>不納欠損額</t>
    <phoneticPr fontId="18"/>
  </si>
  <si>
    <t>収入未済額</t>
    <phoneticPr fontId="18"/>
  </si>
  <si>
    <t>対前年度</t>
    <phoneticPr fontId="18"/>
  </si>
  <si>
    <t>収入歩合</t>
    <phoneticPr fontId="18"/>
  </si>
  <si>
    <t>科　    目</t>
  </si>
  <si>
    <t>予　算　額</t>
    <phoneticPr fontId="18"/>
  </si>
  <si>
    <t>①</t>
  </si>
  <si>
    <t>②</t>
    <phoneticPr fontId="18"/>
  </si>
  <si>
    <t>②／①</t>
    <phoneticPr fontId="18"/>
  </si>
  <si>
    <t>（①－②）        ③</t>
    <phoneticPr fontId="18"/>
  </si>
  <si>
    <t>公売収入   ④</t>
    <phoneticPr fontId="18"/>
  </si>
  <si>
    <t>公売以外の収入   ⑤</t>
    <phoneticPr fontId="18"/>
  </si>
  <si>
    <t>⑥</t>
  </si>
  <si>
    <t>（②＋④＋⑤＋⑥）   　⑦</t>
    <phoneticPr fontId="18"/>
  </si>
  <si>
    <t>⑧</t>
  </si>
  <si>
    <t xml:space="preserve">  （①－⑦－⑧）    ⑨</t>
    <phoneticPr fontId="18"/>
  </si>
  <si>
    <t>調 定 比</t>
    <phoneticPr fontId="18"/>
  </si>
  <si>
    <t>対予算</t>
  </si>
  <si>
    <t>対調定</t>
    <phoneticPr fontId="18"/>
  </si>
  <si>
    <t>分</t>
  </si>
  <si>
    <t>件  数</t>
  </si>
  <si>
    <t>税   額</t>
  </si>
  <si>
    <t>件 数</t>
  </si>
  <si>
    <t>税  額</t>
  </si>
  <si>
    <t>件数</t>
  </si>
  <si>
    <t>件  数</t>
    <phoneticPr fontId="18"/>
  </si>
  <si>
    <t>税   額</t>
    <phoneticPr fontId="18"/>
  </si>
  <si>
    <t>本年</t>
    <phoneticPr fontId="18"/>
  </si>
  <si>
    <t>前年</t>
    <phoneticPr fontId="18"/>
  </si>
  <si>
    <t>円</t>
  </si>
  <si>
    <t>件</t>
  </si>
  <si>
    <t>％</t>
  </si>
  <si>
    <t>現</t>
    <phoneticPr fontId="18"/>
  </si>
  <si>
    <t>県税合計</t>
  </si>
  <si>
    <t>滞</t>
  </si>
  <si>
    <t>計</t>
  </si>
  <si>
    <t>現</t>
  </si>
  <si>
    <t>普通税計</t>
  </si>
  <si>
    <t>県民税</t>
  </si>
  <si>
    <t>－</t>
    <phoneticPr fontId="18"/>
  </si>
  <si>
    <t>個    人</t>
    <phoneticPr fontId="18"/>
  </si>
  <si>
    <t>個    人</t>
  </si>
  <si>
    <t>法    人</t>
    <phoneticPr fontId="18"/>
  </si>
  <si>
    <t>法    人</t>
  </si>
  <si>
    <t>利 子 割</t>
    <phoneticPr fontId="18"/>
  </si>
  <si>
    <t>現</t>
    <rPh sb="0" eb="1">
      <t>ゲン</t>
    </rPh>
    <phoneticPr fontId="18"/>
  </si>
  <si>
    <t>配 当 割</t>
    <rPh sb="0" eb="1">
      <t>クバ</t>
    </rPh>
    <rPh sb="2" eb="3">
      <t>トウ</t>
    </rPh>
    <rPh sb="4" eb="5">
      <t>ワリ</t>
    </rPh>
    <phoneticPr fontId="18"/>
  </si>
  <si>
    <t>計</t>
    <rPh sb="0" eb="1">
      <t>ケイ</t>
    </rPh>
    <phoneticPr fontId="18"/>
  </si>
  <si>
    <t>譲 渡 割</t>
    <rPh sb="0" eb="1">
      <t>ユズル</t>
    </rPh>
    <rPh sb="2" eb="3">
      <t>ワタリ</t>
    </rPh>
    <rPh sb="4" eb="5">
      <t>ワリ</t>
    </rPh>
    <phoneticPr fontId="18"/>
  </si>
  <si>
    <t>事業税</t>
  </si>
  <si>
    <t>不動産取得税</t>
    <phoneticPr fontId="18"/>
  </si>
  <si>
    <t>ゴルフ場利用税</t>
    <phoneticPr fontId="18"/>
  </si>
  <si>
    <t>軽 油 引 取 税</t>
  </si>
  <si>
    <t>固定資産税</t>
  </si>
  <si>
    <t>旧法による税</t>
    <rPh sb="0" eb="2">
      <t>キュウホウ</t>
    </rPh>
    <rPh sb="5" eb="6">
      <t>ゼイ</t>
    </rPh>
    <phoneticPr fontId="18"/>
  </si>
  <si>
    <t>(自動車取得税)</t>
    <rPh sb="1" eb="3">
      <t>ジドウ</t>
    </rPh>
    <rPh sb="3" eb="4">
      <t>シャ</t>
    </rPh>
    <rPh sb="4" eb="6">
      <t>シュトク</t>
    </rPh>
    <rPh sb="6" eb="7">
      <t>ゼイ</t>
    </rPh>
    <phoneticPr fontId="18"/>
  </si>
  <si>
    <t>(特別地方消費税)</t>
    <phoneticPr fontId="18"/>
  </si>
  <si>
    <t>目的税計</t>
  </si>
  <si>
    <t>(旧法）</t>
    <rPh sb="1" eb="3">
      <t>キュウホウ</t>
    </rPh>
    <phoneticPr fontId="18"/>
  </si>
  <si>
    <t>狩猟税</t>
    <rPh sb="0" eb="2">
      <t>シュリョウ</t>
    </rPh>
    <rPh sb="2" eb="3">
      <t>ゼイ</t>
    </rPh>
    <phoneticPr fontId="18"/>
  </si>
  <si>
    <t>産業廃棄物税</t>
    <rPh sb="0" eb="2">
      <t>サンギョウ</t>
    </rPh>
    <rPh sb="2" eb="5">
      <t>ハイキブツ</t>
    </rPh>
    <rPh sb="5" eb="6">
      <t>ゼイ</t>
    </rPh>
    <phoneticPr fontId="18"/>
  </si>
  <si>
    <t>（注）県税合計、普通税計及び県民税の納期内納付率は個人県民税を除いて算定した。</t>
  </si>
  <si>
    <t>縦の合計</t>
    <rPh sb="0" eb="1">
      <t>タテ</t>
    </rPh>
    <rPh sb="2" eb="4">
      <t>ゴウケイ</t>
    </rPh>
    <phoneticPr fontId="18"/>
  </si>
  <si>
    <t>県計</t>
  </si>
  <si>
    <t>（単位：円，％）</t>
    <rPh sb="1" eb="3">
      <t>タンイ</t>
    </rPh>
    <rPh sb="4" eb="5">
      <t>エン</t>
    </rPh>
    <phoneticPr fontId="4"/>
  </si>
  <si>
    <t>様式⑧-1</t>
    <rPh sb="0" eb="2">
      <t>ヨウシキ</t>
    </rPh>
    <phoneticPr fontId="4"/>
  </si>
  <si>
    <t>区　分　</t>
    <rPh sb="0" eb="3">
      <t>クブン</t>
    </rPh>
    <phoneticPr fontId="4"/>
  </si>
  <si>
    <t>滞納額③のうち整理済額</t>
    <rPh sb="0" eb="3">
      <t>タイノウガク</t>
    </rPh>
    <rPh sb="7" eb="9">
      <t>セイリ</t>
    </rPh>
    <rPh sb="9" eb="10">
      <t>ズ</t>
    </rPh>
    <rPh sb="10" eb="11">
      <t>ガク</t>
    </rPh>
    <phoneticPr fontId="4"/>
  </si>
  <si>
    <t>市町村よりの</t>
    <rPh sb="0" eb="3">
      <t>シチョウソン</t>
    </rPh>
    <phoneticPr fontId="4"/>
  </si>
  <si>
    <t>収入計</t>
    <rPh sb="0" eb="2">
      <t>シュウニュウ</t>
    </rPh>
    <rPh sb="2" eb="3">
      <t>ケイ</t>
    </rPh>
    <phoneticPr fontId="4"/>
  </si>
  <si>
    <t>還付</t>
    <rPh sb="0" eb="2">
      <t>カンプ</t>
    </rPh>
    <phoneticPr fontId="4"/>
  </si>
  <si>
    <t>収入未済額</t>
    <rPh sb="0" eb="2">
      <t>シュウニュウ</t>
    </rPh>
    <rPh sb="2" eb="4">
      <t>ミサイ</t>
    </rPh>
    <rPh sb="4" eb="5">
      <t>ガク</t>
    </rPh>
    <phoneticPr fontId="4"/>
  </si>
  <si>
    <t>調定伸率</t>
    <rPh sb="0" eb="2">
      <t>チョウテイ</t>
    </rPh>
    <rPh sb="2" eb="4">
      <t>ノビリツ</t>
    </rPh>
    <phoneticPr fontId="4"/>
  </si>
  <si>
    <t>収入歩合</t>
    <rPh sb="0" eb="2">
      <t>シュウニュウ</t>
    </rPh>
    <rPh sb="2" eb="4">
      <t>ブアイ</t>
    </rPh>
    <phoneticPr fontId="4"/>
  </si>
  <si>
    <t>調 定 済 額</t>
    <rPh sb="0" eb="3">
      <t>チョウテイ</t>
    </rPh>
    <rPh sb="4" eb="5">
      <t>ズ</t>
    </rPh>
    <rPh sb="6" eb="7">
      <t>ガク</t>
    </rPh>
    <phoneticPr fontId="4"/>
  </si>
  <si>
    <t>納期内納付額</t>
    <rPh sb="0" eb="2">
      <t>ノウキ</t>
    </rPh>
    <rPh sb="2" eb="3">
      <t>キナイ</t>
    </rPh>
    <rPh sb="3" eb="6">
      <t>ノウフガク</t>
    </rPh>
    <phoneticPr fontId="4"/>
  </si>
  <si>
    <t>滞納額</t>
    <rPh sb="0" eb="3">
      <t>タイノウガク</t>
    </rPh>
    <phoneticPr fontId="4"/>
  </si>
  <si>
    <t>公売収入</t>
    <rPh sb="0" eb="2">
      <t>コウバイ</t>
    </rPh>
    <rPh sb="2" eb="4">
      <t>シュウニュウ</t>
    </rPh>
    <phoneticPr fontId="4"/>
  </si>
  <si>
    <t>公売以外の収入</t>
    <rPh sb="0" eb="2">
      <t>コウバイ</t>
    </rPh>
    <rPh sb="2" eb="4">
      <t>イガイ</t>
    </rPh>
    <rPh sb="5" eb="7">
      <t>シュウニュウ</t>
    </rPh>
    <phoneticPr fontId="4"/>
  </si>
  <si>
    <t>払込額</t>
    <phoneticPr fontId="4"/>
  </si>
  <si>
    <t>(②+④+⑤+⑥)</t>
    <phoneticPr fontId="4"/>
  </si>
  <si>
    <t>未済額</t>
    <rPh sb="0" eb="2">
      <t>ミサイ</t>
    </rPh>
    <rPh sb="2" eb="3">
      <t>ガク</t>
    </rPh>
    <phoneticPr fontId="4"/>
  </si>
  <si>
    <t>不納欠損額</t>
    <rPh sb="0" eb="2">
      <t>フノウ</t>
    </rPh>
    <rPh sb="2" eb="5">
      <t>ケッソンガク</t>
    </rPh>
    <phoneticPr fontId="4"/>
  </si>
  <si>
    <t>(①-⑦-⑧-⑨)</t>
    <phoneticPr fontId="4"/>
  </si>
  <si>
    <t xml:space="preserve">  科　目</t>
    <rPh sb="2" eb="5">
      <t>カモク</t>
    </rPh>
    <phoneticPr fontId="4"/>
  </si>
  <si>
    <t>①</t>
    <phoneticPr fontId="4"/>
  </si>
  <si>
    <t>②</t>
    <phoneticPr fontId="4"/>
  </si>
  <si>
    <t>(①-②)③</t>
    <phoneticPr fontId="4"/>
  </si>
  <si>
    <t>④</t>
    <phoneticPr fontId="4"/>
  </si>
  <si>
    <t>⑤</t>
    <phoneticPr fontId="4"/>
  </si>
  <si>
    <t>⑥</t>
    <phoneticPr fontId="4"/>
  </si>
  <si>
    <t>⑦</t>
    <phoneticPr fontId="4"/>
  </si>
  <si>
    <t>⑧</t>
    <phoneticPr fontId="4"/>
  </si>
  <si>
    <t>⑨</t>
    <phoneticPr fontId="4"/>
  </si>
  <si>
    <t>本年</t>
    <rPh sb="0" eb="2">
      <t>ホンネン</t>
    </rPh>
    <phoneticPr fontId="4"/>
  </si>
  <si>
    <t>前年</t>
    <rPh sb="0" eb="2">
      <t>ゼンネン</t>
    </rPh>
    <phoneticPr fontId="4"/>
  </si>
  <si>
    <t>件数</t>
    <rPh sb="0" eb="2">
      <t>ケンスウ</t>
    </rPh>
    <phoneticPr fontId="4"/>
  </si>
  <si>
    <t>現年</t>
    <rPh sb="0" eb="2">
      <t>ゲンネン</t>
    </rPh>
    <phoneticPr fontId="4"/>
  </si>
  <si>
    <t>金額</t>
    <rPh sb="0" eb="2">
      <t>キンガク</t>
    </rPh>
    <phoneticPr fontId="4"/>
  </si>
  <si>
    <t>滞繰</t>
    <rPh sb="0" eb="2">
      <t>タイクリ</t>
    </rPh>
    <phoneticPr fontId="4"/>
  </si>
  <si>
    <t>利子割県民税</t>
    <rPh sb="0" eb="2">
      <t>リシ</t>
    </rPh>
    <rPh sb="2" eb="3">
      <t>ワ</t>
    </rPh>
    <rPh sb="3" eb="6">
      <t>ケンミンゼイ</t>
    </rPh>
    <phoneticPr fontId="4"/>
  </si>
  <si>
    <t>県民税配当割</t>
    <rPh sb="0" eb="3">
      <t>ケンミンゼイ</t>
    </rPh>
    <rPh sb="3" eb="5">
      <t>ハイトウ</t>
    </rPh>
    <rPh sb="5" eb="6">
      <t>ワリ</t>
    </rPh>
    <phoneticPr fontId="4"/>
  </si>
  <si>
    <t>県民税株式等　譲渡所得割</t>
    <rPh sb="0" eb="3">
      <t>ケンミンゼイ</t>
    </rPh>
    <rPh sb="3" eb="5">
      <t>カブシキ</t>
    </rPh>
    <rPh sb="5" eb="6">
      <t>ナド</t>
    </rPh>
    <rPh sb="7" eb="9">
      <t>ジョウト</t>
    </rPh>
    <rPh sb="9" eb="11">
      <t>ショトク</t>
    </rPh>
    <rPh sb="11" eb="12">
      <t>ワリ</t>
    </rPh>
    <phoneticPr fontId="4"/>
  </si>
  <si>
    <t>様式⑧-2</t>
    <rPh sb="0" eb="2">
      <t>ヨウシキ</t>
    </rPh>
    <phoneticPr fontId="4"/>
  </si>
  <si>
    <t>区　分　　</t>
    <rPh sb="0" eb="3">
      <t>クブン</t>
    </rPh>
    <phoneticPr fontId="4"/>
  </si>
  <si>
    <t>未済額</t>
    <phoneticPr fontId="4"/>
  </si>
  <si>
    <t>徴収猶予分</t>
    <rPh sb="0" eb="2">
      <t>チョウシュウ</t>
    </rPh>
    <rPh sb="2" eb="5">
      <t>ユウヨブン</t>
    </rPh>
    <phoneticPr fontId="4"/>
  </si>
  <si>
    <t>ゴルフ場利用税</t>
    <rPh sb="3" eb="4">
      <t>ジョウ</t>
    </rPh>
    <rPh sb="4" eb="6">
      <t>リヨウ</t>
    </rPh>
    <rPh sb="6" eb="7">
      <t>ゼイ</t>
    </rPh>
    <phoneticPr fontId="4"/>
  </si>
  <si>
    <t>特別地方</t>
    <rPh sb="0" eb="2">
      <t>トクベツ</t>
    </rPh>
    <rPh sb="2" eb="4">
      <t>チホウ</t>
    </rPh>
    <phoneticPr fontId="4"/>
  </si>
  <si>
    <t>消費税</t>
  </si>
  <si>
    <t>様式⑧-3</t>
    <rPh sb="0" eb="2">
      <t>ヨウシキ</t>
    </rPh>
    <phoneticPr fontId="4"/>
  </si>
  <si>
    <t>自動車税</t>
    <rPh sb="0" eb="3">
      <t>ジドウシャ</t>
    </rPh>
    <rPh sb="3" eb="4">
      <t>ゼイ</t>
    </rPh>
    <phoneticPr fontId="4"/>
  </si>
  <si>
    <t>狩猟税</t>
    <rPh sb="0" eb="2">
      <t>シュリョウ</t>
    </rPh>
    <rPh sb="2" eb="3">
      <t>ゼイ</t>
    </rPh>
    <phoneticPr fontId="4"/>
  </si>
  <si>
    <t>様式⑧-4</t>
    <rPh sb="0" eb="2">
      <t>ヨウシキ</t>
    </rPh>
    <phoneticPr fontId="4"/>
  </si>
  <si>
    <t>産業廃棄物税</t>
    <rPh sb="0" eb="2">
      <t>サンギョウ</t>
    </rPh>
    <rPh sb="2" eb="5">
      <t>ハイキブツ</t>
    </rPh>
    <rPh sb="5" eb="6">
      <t>ゼイ</t>
    </rPh>
    <phoneticPr fontId="4"/>
  </si>
  <si>
    <t>軽油引取税</t>
    <rPh sb="0" eb="5">
      <t>ケイユヒキトリゼイ</t>
    </rPh>
    <phoneticPr fontId="4"/>
  </si>
  <si>
    <t>（旧法）</t>
    <rPh sb="1" eb="3">
      <t>キュウホウ</t>
    </rPh>
    <phoneticPr fontId="4"/>
  </si>
  <si>
    <t>税目の合計</t>
    <rPh sb="0" eb="2">
      <t>ゼイモク</t>
    </rPh>
    <rPh sb="3" eb="5">
      <t>ゴウケイ</t>
    </rPh>
    <phoneticPr fontId="4"/>
  </si>
  <si>
    <t>調　定　額</t>
    <phoneticPr fontId="3"/>
  </si>
  <si>
    <t xml:space="preserve">収　入　計 </t>
    <phoneticPr fontId="3"/>
  </si>
  <si>
    <t>ロ</t>
    <phoneticPr fontId="3"/>
  </si>
  <si>
    <t>ハ</t>
    <phoneticPr fontId="3"/>
  </si>
  <si>
    <t>ハ／ロ</t>
    <phoneticPr fontId="3"/>
  </si>
  <si>
    <t>対前年度調定比</t>
    <rPh sb="0" eb="1">
      <t>タイ</t>
    </rPh>
    <rPh sb="1" eb="4">
      <t>ゼンネンド</t>
    </rPh>
    <rPh sb="4" eb="6">
      <t>チョウテイ</t>
    </rPh>
    <rPh sb="6" eb="7">
      <t>ヒ</t>
    </rPh>
    <phoneticPr fontId="3"/>
  </si>
  <si>
    <r>
      <rPr>
        <sz val="16"/>
        <color indexed="10"/>
        <rFont val="ＭＳ Ｐ明朝"/>
        <family val="1"/>
        <charset val="128"/>
      </rPr>
      <t>令 和 ４ 年 度</t>
    </r>
    <r>
      <rPr>
        <sz val="16"/>
        <rFont val="ＭＳ Ｐ明朝"/>
        <family val="1"/>
        <charset val="128"/>
      </rPr>
      <t xml:space="preserve"> に お け る 滞 納 整 理 状 況 調</t>
    </r>
    <rPh sb="0" eb="1">
      <t>レイ</t>
    </rPh>
    <rPh sb="2" eb="3">
      <t>ワ</t>
    </rPh>
    <phoneticPr fontId="4"/>
  </si>
  <si>
    <t>令 和 ４ 年 度 に お け る 滞 納 整 理 状 況 調</t>
  </si>
  <si>
    <t>令和4年度　県税収入（最終決算）</t>
    <rPh sb="0" eb="2">
      <t>レイワ</t>
    </rPh>
    <rPh sb="3" eb="4">
      <t>ネン</t>
    </rPh>
    <rPh sb="4" eb="5">
      <t>ド</t>
    </rPh>
    <rPh sb="6" eb="8">
      <t>ケンゼイ</t>
    </rPh>
    <rPh sb="8" eb="10">
      <t>シュウニュウ</t>
    </rPh>
    <rPh sb="11" eb="13">
      <t>サイシュウ</t>
    </rPh>
    <rPh sb="13" eb="15">
      <t>ケッサン</t>
    </rPh>
    <phoneticPr fontId="4"/>
  </si>
  <si>
    <t>R3年度①</t>
    <rPh sb="2" eb="4">
      <t>ネンド</t>
    </rPh>
    <phoneticPr fontId="4"/>
  </si>
  <si>
    <t>R4年度現計予算額</t>
    <rPh sb="2" eb="4">
      <t>ネンド</t>
    </rPh>
    <rPh sb="4" eb="5">
      <t>ゲン</t>
    </rPh>
    <rPh sb="5" eb="6">
      <t>ケイ</t>
    </rPh>
    <rPh sb="6" eb="9">
      <t>ヨサンガク</t>
    </rPh>
    <phoneticPr fontId="4"/>
  </si>
  <si>
    <t>R4年度　専決</t>
    <rPh sb="2" eb="3">
      <t>トシ</t>
    </rPh>
    <rPh sb="3" eb="4">
      <t>ド</t>
    </rPh>
    <rPh sb="5" eb="7">
      <t>センケツ</t>
    </rPh>
    <phoneticPr fontId="4"/>
  </si>
  <si>
    <t>R4年度　専決補正後</t>
    <rPh sb="2" eb="3">
      <t>トシ</t>
    </rPh>
    <rPh sb="3" eb="4">
      <t>ド</t>
    </rPh>
    <rPh sb="5" eb="7">
      <t>センケツ</t>
    </rPh>
    <rPh sb="7" eb="10">
      <t>ホセイゴ</t>
    </rPh>
    <phoneticPr fontId="6"/>
  </si>
  <si>
    <t>04年度決算額　(円単位)⑤</t>
    <rPh sb="4" eb="6">
      <t>ケッサン</t>
    </rPh>
    <rPh sb="6" eb="7">
      <t>ガク</t>
    </rPh>
    <rPh sb="9" eb="10">
      <t>エン</t>
    </rPh>
    <rPh sb="10" eb="12">
      <t>タンイ</t>
    </rPh>
    <phoneticPr fontId="4"/>
  </si>
  <si>
    <t>04年度決算額　(千円)⑥</t>
    <rPh sb="4" eb="6">
      <t>ケッサン</t>
    </rPh>
    <rPh sb="6" eb="7">
      <t>ガク</t>
    </rPh>
    <rPh sb="9" eb="11">
      <t>センエン</t>
    </rPh>
    <phoneticPr fontId="4"/>
  </si>
  <si>
    <t>↑入力</t>
    <rPh sb="1" eb="3">
      <t>ニュウリョク</t>
    </rPh>
    <phoneticPr fontId="4"/>
  </si>
  <si>
    <t>収入未済額</t>
    <phoneticPr fontId="39"/>
  </si>
  <si>
    <t>収入未済額の内訳</t>
    <rPh sb="0" eb="1">
      <t>オサム</t>
    </rPh>
    <rPh sb="1" eb="2">
      <t>イリ</t>
    </rPh>
    <phoneticPr fontId="39"/>
  </si>
  <si>
    <t>科    目</t>
  </si>
  <si>
    <t>財産差押額</t>
    <phoneticPr fontId="39"/>
  </si>
  <si>
    <t>換価の猶予額</t>
    <phoneticPr fontId="39"/>
  </si>
  <si>
    <t>滞納処分の停止額</t>
  </si>
  <si>
    <t>徴収猶予額</t>
    <phoneticPr fontId="39"/>
  </si>
  <si>
    <t>徴収嘱託額</t>
    <phoneticPr fontId="39"/>
  </si>
  <si>
    <t>交付要求額</t>
    <phoneticPr fontId="39"/>
  </si>
  <si>
    <t>分納誓約額</t>
    <phoneticPr fontId="39"/>
  </si>
  <si>
    <t>その他</t>
    <phoneticPr fontId="39"/>
  </si>
  <si>
    <t>市町村分未済額</t>
    <phoneticPr fontId="39"/>
  </si>
  <si>
    <t>税　　額</t>
  </si>
  <si>
    <t>件数</t>
    <phoneticPr fontId="39"/>
  </si>
  <si>
    <t>県税合計</t>
    <phoneticPr fontId="39"/>
  </si>
  <si>
    <t>普通税計</t>
    <phoneticPr fontId="39"/>
  </si>
  <si>
    <t xml:space="preserve"> 県民税</t>
    <phoneticPr fontId="39"/>
  </si>
  <si>
    <t xml:space="preserve"> 個    人</t>
    <phoneticPr fontId="39"/>
  </si>
  <si>
    <t>法    人</t>
    <phoneticPr fontId="39"/>
  </si>
  <si>
    <t>利 子 割</t>
    <phoneticPr fontId="39"/>
  </si>
  <si>
    <t xml:space="preserve"> 事業税</t>
    <phoneticPr fontId="39"/>
  </si>
  <si>
    <t>個   人</t>
    <phoneticPr fontId="39"/>
  </si>
  <si>
    <t>法   人</t>
    <phoneticPr fontId="39"/>
  </si>
  <si>
    <t xml:space="preserve"> 地方消費税 </t>
    <phoneticPr fontId="39"/>
  </si>
  <si>
    <t xml:space="preserve"> 不動産取得税</t>
    <phoneticPr fontId="39"/>
  </si>
  <si>
    <t xml:space="preserve"> 県たばこ税</t>
    <phoneticPr fontId="39"/>
  </si>
  <si>
    <t>収　　　　　　　　　入</t>
    <rPh sb="0" eb="1">
      <t>オサム</t>
    </rPh>
    <rPh sb="10" eb="11">
      <t>イリ</t>
    </rPh>
    <phoneticPr fontId="39"/>
  </si>
  <si>
    <t>未　　　　　　　　済　　　　　　　　額　　　　　　　　の　　　　　　　　内　　　　　　　　訳</t>
    <rPh sb="36" eb="37">
      <t>ナイ</t>
    </rPh>
    <rPh sb="45" eb="46">
      <t>ヤク</t>
    </rPh>
    <phoneticPr fontId="39"/>
  </si>
  <si>
    <t xml:space="preserve"> ゴルフ場利用税</t>
    <phoneticPr fontId="37"/>
  </si>
  <si>
    <t xml:space="preserve"> 軽油引取税</t>
    <phoneticPr fontId="39"/>
  </si>
  <si>
    <t xml:space="preserve"> 自動車税</t>
    <phoneticPr fontId="39"/>
  </si>
  <si>
    <t xml:space="preserve"> 鉱区税</t>
    <phoneticPr fontId="39"/>
  </si>
  <si>
    <t xml:space="preserve"> 固定資産税</t>
    <phoneticPr fontId="39"/>
  </si>
  <si>
    <t>狩猟者登録税</t>
    <phoneticPr fontId="39"/>
  </si>
  <si>
    <t xml:space="preserve">  旧法による税</t>
    <rPh sb="2" eb="4">
      <t>キュウホウ</t>
    </rPh>
    <rPh sb="7" eb="8">
      <t>ゼイ</t>
    </rPh>
    <phoneticPr fontId="37"/>
  </si>
  <si>
    <t>(自動車取得税)</t>
    <rPh sb="1" eb="3">
      <t>ジドウ</t>
    </rPh>
    <rPh sb="3" eb="4">
      <t>シャ</t>
    </rPh>
    <rPh sb="4" eb="6">
      <t>シュトク</t>
    </rPh>
    <rPh sb="6" eb="7">
      <t>ゼイ</t>
    </rPh>
    <phoneticPr fontId="37"/>
  </si>
  <si>
    <t>(特別地方消費税)</t>
    <rPh sb="1" eb="3">
      <t>トクベツ</t>
    </rPh>
    <rPh sb="3" eb="5">
      <t>チホウ</t>
    </rPh>
    <rPh sb="5" eb="7">
      <t>ショウヒ</t>
    </rPh>
    <rPh sb="7" eb="8">
      <t>ゼイ</t>
    </rPh>
    <phoneticPr fontId="37"/>
  </si>
  <si>
    <t>目的税計</t>
    <phoneticPr fontId="39"/>
  </si>
  <si>
    <t xml:space="preserve"> 狩猟税</t>
    <rPh sb="1" eb="3">
      <t>シュリョウ</t>
    </rPh>
    <rPh sb="3" eb="4">
      <t>ゼイ</t>
    </rPh>
    <phoneticPr fontId="39"/>
  </si>
  <si>
    <t xml:space="preserve"> 産業廃棄物税</t>
    <rPh sb="1" eb="3">
      <t>サンギョウ</t>
    </rPh>
    <rPh sb="3" eb="6">
      <t>ハイキブツ</t>
    </rPh>
    <rPh sb="6" eb="7">
      <t>ゼイ</t>
    </rPh>
    <phoneticPr fontId="39"/>
  </si>
  <si>
    <t>横軸の合計確認</t>
    <rPh sb="0" eb="2">
      <t>ヨコジク</t>
    </rPh>
    <rPh sb="3" eb="5">
      <t>ゴウケイ</t>
    </rPh>
    <rPh sb="5" eb="7">
      <t>カクニン</t>
    </rPh>
    <phoneticPr fontId="37"/>
  </si>
  <si>
    <t>未　　収　　入　　額　　の　　内　　訳</t>
    <phoneticPr fontId="4"/>
  </si>
  <si>
    <t>県　計</t>
    <phoneticPr fontId="4"/>
  </si>
  <si>
    <t>（単位：円）</t>
    <rPh sb="1" eb="3">
      <t>タンイ</t>
    </rPh>
    <rPh sb="4" eb="5">
      <t>エン</t>
    </rPh>
    <phoneticPr fontId="4"/>
  </si>
  <si>
    <t>様式⑨-1</t>
    <rPh sb="0" eb="2">
      <t>ヨウシキ</t>
    </rPh>
    <phoneticPr fontId="4"/>
  </si>
  <si>
    <t>未　収　入</t>
    <rPh sb="0" eb="1">
      <t>ミ</t>
    </rPh>
    <rPh sb="2" eb="5">
      <t>シュウニュウ</t>
    </rPh>
    <phoneticPr fontId="4"/>
  </si>
  <si>
    <t>未　収　入　額　の　内　訳</t>
    <rPh sb="0" eb="3">
      <t>ミシュウ</t>
    </rPh>
    <rPh sb="4" eb="5">
      <t>ニュウガク</t>
    </rPh>
    <rPh sb="6" eb="7">
      <t>ガク</t>
    </rPh>
    <rPh sb="10" eb="13">
      <t>ウチワケ</t>
    </rPh>
    <phoneticPr fontId="4"/>
  </si>
  <si>
    <t>財産差押額</t>
    <rPh sb="0" eb="2">
      <t>ザイサン</t>
    </rPh>
    <rPh sb="2" eb="4">
      <t>サシオ</t>
    </rPh>
    <rPh sb="4" eb="5">
      <t>ガク</t>
    </rPh>
    <phoneticPr fontId="4"/>
  </si>
  <si>
    <t>換価の猶予</t>
    <rPh sb="0" eb="2">
      <t>カンカ</t>
    </rPh>
    <rPh sb="3" eb="5">
      <t>ユウヨ</t>
    </rPh>
    <phoneticPr fontId="4"/>
  </si>
  <si>
    <t>滞納処分停止</t>
    <rPh sb="0" eb="2">
      <t>タイノウ</t>
    </rPh>
    <rPh sb="2" eb="4">
      <t>ショブン</t>
    </rPh>
    <rPh sb="4" eb="6">
      <t>テイシ</t>
    </rPh>
    <phoneticPr fontId="4"/>
  </si>
  <si>
    <t>徴収猶予</t>
    <rPh sb="0" eb="2">
      <t>チョウシュウ</t>
    </rPh>
    <rPh sb="2" eb="4">
      <t>ユウヨ</t>
    </rPh>
    <phoneticPr fontId="4"/>
  </si>
  <si>
    <t>徴収嘱託</t>
    <rPh sb="0" eb="2">
      <t>チョウシュウ</t>
    </rPh>
    <rPh sb="2" eb="4">
      <t>ショクタク</t>
    </rPh>
    <phoneticPr fontId="4"/>
  </si>
  <si>
    <t>交付要求額</t>
    <rPh sb="0" eb="2">
      <t>コウフ</t>
    </rPh>
    <rPh sb="2" eb="4">
      <t>ヨウキュウ</t>
    </rPh>
    <rPh sb="4" eb="5">
      <t>ガク</t>
    </rPh>
    <phoneticPr fontId="4"/>
  </si>
  <si>
    <t>分納誓約額</t>
    <rPh sb="0" eb="2">
      <t>ブンノウ</t>
    </rPh>
    <rPh sb="2" eb="4">
      <t>セイヤク</t>
    </rPh>
    <rPh sb="4" eb="5">
      <t>ガク</t>
    </rPh>
    <phoneticPr fontId="4"/>
  </si>
  <si>
    <t>その他</t>
    <rPh sb="0" eb="3">
      <t>ソノタ</t>
    </rPh>
    <phoneticPr fontId="4"/>
  </si>
  <si>
    <t>市町村分未納</t>
    <rPh sb="0" eb="3">
      <t>シチョウソン</t>
    </rPh>
    <rPh sb="3" eb="4">
      <t>ブン</t>
    </rPh>
    <rPh sb="4" eb="6">
      <t>ミノウ</t>
    </rPh>
    <phoneticPr fontId="4"/>
  </si>
  <si>
    <t>県民税株式等　譲渡所得割</t>
    <rPh sb="0" eb="3">
      <t>ケンミンゼイ</t>
    </rPh>
    <rPh sb="3" eb="5">
      <t>カブシキ</t>
    </rPh>
    <rPh sb="5" eb="6">
      <t>ナド</t>
    </rPh>
    <rPh sb="7" eb="9">
      <t>ジョウト</t>
    </rPh>
    <rPh sb="9" eb="12">
      <t>ショトクワリ</t>
    </rPh>
    <phoneticPr fontId="4"/>
  </si>
  <si>
    <t>未　　収　　入　　額　　の　　内　　訳</t>
    <rPh sb="0" eb="4">
      <t>ミシュウ</t>
    </rPh>
    <rPh sb="6" eb="7">
      <t>ニュウ</t>
    </rPh>
    <rPh sb="9" eb="10">
      <t>ガク</t>
    </rPh>
    <rPh sb="15" eb="19">
      <t>ウチワケ</t>
    </rPh>
    <phoneticPr fontId="4"/>
  </si>
  <si>
    <t>様式⑨-2</t>
    <rPh sb="0" eb="2">
      <t>ヨウシキ</t>
    </rPh>
    <phoneticPr fontId="4"/>
  </si>
  <si>
    <t>特別地方消費税</t>
    <rPh sb="0" eb="2">
      <t>トクベツ</t>
    </rPh>
    <rPh sb="2" eb="4">
      <t>チホウ</t>
    </rPh>
    <rPh sb="4" eb="7">
      <t>ショウヒゼイ</t>
    </rPh>
    <phoneticPr fontId="4"/>
  </si>
  <si>
    <t>様式⑨-3</t>
    <rPh sb="0" eb="2">
      <t>ヨウシキ</t>
    </rPh>
    <phoneticPr fontId="4"/>
  </si>
  <si>
    <t>自動車取得税</t>
    <rPh sb="0" eb="3">
      <t>ジドウシャ</t>
    </rPh>
    <rPh sb="3" eb="6">
      <t>シュトクゼイ</t>
    </rPh>
    <phoneticPr fontId="4"/>
  </si>
  <si>
    <t>合　計</t>
    <rPh sb="0" eb="3">
      <t>ゴウケイ</t>
    </rPh>
    <phoneticPr fontId="4"/>
  </si>
  <si>
    <t>６  令和４年度県税の滞納整理状況調（その２）</t>
    <rPh sb="3" eb="4">
      <t>レイ</t>
    </rPh>
    <rPh sb="4" eb="5">
      <t>ワ</t>
    </rPh>
    <rPh sb="6" eb="8">
      <t>ネンド</t>
    </rPh>
    <phoneticPr fontId="37"/>
  </si>
  <si>
    <t>６  令和４年度県税の滞納整理状況調（その３）</t>
    <rPh sb="3" eb="5">
      <t>レイワ</t>
    </rPh>
    <rPh sb="6" eb="8">
      <t>ネンド</t>
    </rPh>
    <phoneticPr fontId="37"/>
  </si>
  <si>
    <t>（２）振興局別</t>
    <rPh sb="3" eb="5">
      <t>シンコウ</t>
    </rPh>
    <rPh sb="5" eb="6">
      <t>キョク</t>
    </rPh>
    <phoneticPr fontId="18"/>
  </si>
  <si>
    <t>調　定　額</t>
    <phoneticPr fontId="39"/>
  </si>
  <si>
    <t>納期内納付額</t>
    <phoneticPr fontId="39"/>
  </si>
  <si>
    <t>滞納額</t>
    <phoneticPr fontId="39"/>
  </si>
  <si>
    <t>滞納額③のうち整理</t>
    <phoneticPr fontId="18"/>
  </si>
  <si>
    <t>済額</t>
    <phoneticPr fontId="18"/>
  </si>
  <si>
    <t>収　入　計</t>
    <phoneticPr fontId="39"/>
  </si>
  <si>
    <t>不納欠損額</t>
    <phoneticPr fontId="39"/>
  </si>
  <si>
    <t>収入歩合</t>
    <phoneticPr fontId="39"/>
  </si>
  <si>
    <t>振 興 局 名</t>
    <rPh sb="0" eb="1">
      <t>オサム</t>
    </rPh>
    <rPh sb="2" eb="3">
      <t>キョウ</t>
    </rPh>
    <rPh sb="4" eb="5">
      <t>キョク</t>
    </rPh>
    <phoneticPr fontId="39"/>
  </si>
  <si>
    <t>②</t>
  </si>
  <si>
    <t xml:space="preserve">    　       ③</t>
    <phoneticPr fontId="39"/>
  </si>
  <si>
    <t>公売収入  ④</t>
    <phoneticPr fontId="39"/>
  </si>
  <si>
    <t>公売</t>
    <phoneticPr fontId="39"/>
  </si>
  <si>
    <t>以外の収入 ⑤</t>
    <phoneticPr fontId="18"/>
  </si>
  <si>
    <t>（②＋④＋⑤＋⑥）　⑦</t>
  </si>
  <si>
    <t>（①－⑦－⑧）　⑨</t>
    <phoneticPr fontId="39"/>
  </si>
  <si>
    <t>税額</t>
    <phoneticPr fontId="39"/>
  </si>
  <si>
    <t>本年</t>
    <phoneticPr fontId="39"/>
  </si>
  <si>
    <t>前年</t>
    <phoneticPr fontId="39"/>
  </si>
  <si>
    <t>収入未済額縦軸合計</t>
    <rPh sb="0" eb="2">
      <t>シュウニュウ</t>
    </rPh>
    <rPh sb="2" eb="5">
      <t>ミサイガク</t>
    </rPh>
    <rPh sb="5" eb="7">
      <t>タテジク</t>
    </rPh>
    <rPh sb="7" eb="9">
      <t>ゴウケイ</t>
    </rPh>
    <phoneticPr fontId="18"/>
  </si>
  <si>
    <t>合計</t>
    <phoneticPr fontId="39"/>
  </si>
  <si>
    <t>長崎振興局</t>
    <rPh sb="0" eb="2">
      <t>ナガサキ</t>
    </rPh>
    <rPh sb="2" eb="5">
      <t>シンコウキョク</t>
    </rPh>
    <phoneticPr fontId="18"/>
  </si>
  <si>
    <t>県央振興局</t>
    <rPh sb="0" eb="2">
      <t>ケンオウ</t>
    </rPh>
    <rPh sb="2" eb="5">
      <t>シンコウキョク</t>
    </rPh>
    <phoneticPr fontId="18"/>
  </si>
  <si>
    <t>県北振興局</t>
    <rPh sb="0" eb="2">
      <t>ケンホク</t>
    </rPh>
    <rPh sb="2" eb="5">
      <t>シンコウキョク</t>
    </rPh>
    <phoneticPr fontId="18"/>
  </si>
  <si>
    <t>五島振興局</t>
    <rPh sb="0" eb="2">
      <t>ゴトウ</t>
    </rPh>
    <rPh sb="2" eb="5">
      <t>シンコウキョク</t>
    </rPh>
    <phoneticPr fontId="39"/>
  </si>
  <si>
    <t>壱岐振興局</t>
    <rPh sb="2" eb="5">
      <t>シンコウキョク</t>
    </rPh>
    <phoneticPr fontId="39"/>
  </si>
  <si>
    <t>対馬振興局</t>
    <rPh sb="0" eb="2">
      <t>ツシマ</t>
    </rPh>
    <rPh sb="2" eb="5">
      <t>シンコウキョク</t>
    </rPh>
    <phoneticPr fontId="39"/>
  </si>
  <si>
    <t>税務課</t>
    <phoneticPr fontId="39"/>
  </si>
  <si>
    <t>収入未済額の内訳</t>
    <phoneticPr fontId="39"/>
  </si>
  <si>
    <t>振興局名</t>
    <rPh sb="0" eb="2">
      <t>シンコウ</t>
    </rPh>
    <rPh sb="2" eb="4">
      <t>キョクメイ</t>
    </rPh>
    <phoneticPr fontId="39"/>
  </si>
  <si>
    <t xml:space="preserve"> 徴　収</t>
    <phoneticPr fontId="39"/>
  </si>
  <si>
    <t xml:space="preserve">  猶　予　額</t>
    <phoneticPr fontId="18"/>
  </si>
  <si>
    <t>そ　の　他</t>
    <phoneticPr fontId="39"/>
  </si>
  <si>
    <t>市町村分未済額</t>
  </si>
  <si>
    <t>令 和 ４ 年 度 に お け る 滞 納 整 理 状 況 調</t>
    <rPh sb="0" eb="1">
      <t>レイ</t>
    </rPh>
    <rPh sb="2" eb="3">
      <t>ワ</t>
    </rPh>
    <phoneticPr fontId="4"/>
  </si>
  <si>
    <t>長崎振興局</t>
  </si>
  <si>
    <t>県北振興局</t>
  </si>
  <si>
    <t>県北振興局</t>
    <phoneticPr fontId="4"/>
  </si>
  <si>
    <t>県央振興局</t>
  </si>
  <si>
    <t>五島振興局</t>
  </si>
  <si>
    <t>壱岐振興局</t>
  </si>
  <si>
    <t>対馬振興局</t>
  </si>
  <si>
    <t>税務課</t>
  </si>
  <si>
    <t>調定伸率</t>
    <rPh sb="0" eb="1">
      <t>チョウ</t>
    </rPh>
    <rPh sb="1" eb="2">
      <t>テイ</t>
    </rPh>
    <rPh sb="2" eb="4">
      <t>ノビリツ</t>
    </rPh>
    <phoneticPr fontId="4"/>
  </si>
  <si>
    <t>納付額</t>
    <rPh sb="0" eb="3">
      <t>ノウフガク</t>
    </rPh>
    <phoneticPr fontId="4"/>
  </si>
  <si>
    <t>127,2</t>
    <phoneticPr fontId="4"/>
  </si>
  <si>
    <t>平成 25 年 度 に お け る 滞 納 整 理 状 況 調</t>
    <phoneticPr fontId="4"/>
  </si>
  <si>
    <t>皆増</t>
    <rPh sb="0" eb="1">
      <t>ミナ</t>
    </rPh>
    <rPh sb="1" eb="2">
      <t>ゾウ</t>
    </rPh>
    <phoneticPr fontId="3"/>
  </si>
  <si>
    <t xml:space="preserve">６　令和４年度県税の滞納整理状況調（その４） </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</si>
</sst>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quot;△ &quot;#,##0"/>
    <numFmt numFmtId="178" formatCode="#,##0.0;[Red]\-#,##0.0"/>
    <numFmt numFmtId="179" formatCode="0.0"/>
    <numFmt numFmtId="180" formatCode="#,##0.000;[Red]\-#,##0.000"/>
    <numFmt numFmtId="181" formatCode="#,##0_ "/>
  </numFmts>
  <fonts count="48">
    <font>
      <sz val="11"/>
      <color theme="1"/>
      <name val="游ゴシック"/>
      <family val="2"/>
      <charset val="128"/>
      <scheme val="minor"/>
    </font>
    <font>
      <sz val="11"/>
      <color theme="1"/>
      <name val="游ゴシック"/>
      <family val="2"/>
      <charset val="128"/>
      <scheme val="minor"/>
    </font>
    <font>
      <sz val="20"/>
      <name val="MS UI Gothic"/>
      <family val="3"/>
      <charset val="128"/>
    </font>
    <font>
      <sz val="6"/>
      <name val="游ゴシック"/>
      <family val="2"/>
      <charset val="128"/>
      <scheme val="minor"/>
    </font>
    <font>
      <sz val="6"/>
      <name val="ＭＳ Ｐゴシック"/>
      <family val="3"/>
      <charset val="128"/>
    </font>
    <font>
      <sz val="11"/>
      <name val="Arial Narrow"/>
      <family val="2"/>
    </font>
    <font>
      <sz val="11"/>
      <name val="ＭＳ Ｐゴシック"/>
      <family val="3"/>
      <charset val="128"/>
    </font>
    <font>
      <sz val="14"/>
      <name val="MS UI Gothic"/>
      <family val="3"/>
      <charset val="128"/>
    </font>
    <font>
      <sz val="14"/>
      <name val="ＭＳ Ｐゴシック"/>
      <family val="3"/>
      <charset val="128"/>
    </font>
    <font>
      <sz val="14"/>
      <name val="Arial Narrow"/>
      <family val="2"/>
    </font>
    <font>
      <sz val="9"/>
      <name val="ＤＨＰ平成明朝体W3"/>
      <family val="3"/>
      <charset val="128"/>
    </font>
    <font>
      <b/>
      <sz val="16"/>
      <name val="ＭＳ Ｐゴシック"/>
      <family val="3"/>
      <charset val="128"/>
    </font>
    <font>
      <sz val="12"/>
      <name val="Arial Narrow"/>
      <family val="2"/>
    </font>
    <font>
      <b/>
      <sz val="12"/>
      <color indexed="81"/>
      <name val="ＭＳ Ｐゴシック"/>
      <family val="3"/>
      <charset val="128"/>
    </font>
    <font>
      <sz val="9"/>
      <color indexed="81"/>
      <name val="ＭＳ Ｐゴシック"/>
      <family val="3"/>
      <charset val="128"/>
    </font>
    <font>
      <b/>
      <sz val="9"/>
      <color indexed="81"/>
      <name val="MS P ゴシック"/>
      <family val="3"/>
      <charset val="128"/>
    </font>
    <font>
      <sz val="12"/>
      <name val="ＭＳ 明朝"/>
      <family val="1"/>
      <charset val="128"/>
    </font>
    <font>
      <sz val="16"/>
      <name val="ＭＳ 明朝"/>
      <family val="1"/>
      <charset val="128"/>
    </font>
    <font>
      <sz val="12"/>
      <color indexed="8"/>
      <name val="ＭＳ 明朝"/>
      <family val="1"/>
      <charset val="128"/>
    </font>
    <font>
      <sz val="14"/>
      <color theme="8" tint="-0.249977111117893"/>
      <name val="MS UI Gothic"/>
      <family val="3"/>
      <charset val="128"/>
    </font>
    <font>
      <sz val="14"/>
      <color theme="8" tint="-0.249977111117893"/>
      <name val="ＭＳ Ｐゴシック"/>
      <family val="3"/>
      <charset val="128"/>
    </font>
    <font>
      <sz val="14"/>
      <color theme="8" tint="-0.249977111117893"/>
      <name val="Arial Narrow"/>
      <family val="2"/>
    </font>
    <font>
      <sz val="12"/>
      <color theme="8" tint="-0.249977111117893"/>
      <name val="Arial Narrow"/>
      <family val="2"/>
    </font>
    <font>
      <sz val="11"/>
      <color theme="8" tint="-0.249977111117893"/>
      <name val="游ゴシック"/>
      <family val="2"/>
      <charset val="128"/>
      <scheme val="minor"/>
    </font>
    <font>
      <sz val="11"/>
      <color theme="8" tint="-0.249977111117893"/>
      <name val="Arial Narrow"/>
      <family val="2"/>
    </font>
    <font>
      <sz val="11"/>
      <name val="ＭＳ Ｐ明朝"/>
      <family val="1"/>
      <charset val="128"/>
    </font>
    <font>
      <sz val="10"/>
      <name val="ＭＳ Ｐ明朝"/>
      <family val="1"/>
      <charset val="128"/>
    </font>
    <font>
      <sz val="16"/>
      <name val="ＭＳ Ｐ明朝"/>
      <family val="1"/>
      <charset val="128"/>
    </font>
    <font>
      <sz val="16"/>
      <color indexed="10"/>
      <name val="ＭＳ Ｐ明朝"/>
      <family val="1"/>
      <charset val="128"/>
    </font>
    <font>
      <sz val="12"/>
      <name val="ＭＳ Ｐ明朝"/>
      <family val="1"/>
      <charset val="128"/>
    </font>
    <font>
      <sz val="14"/>
      <color rgb="FF0070C0"/>
      <name val="Arial Narrow"/>
      <family val="2"/>
    </font>
    <font>
      <sz val="11"/>
      <color rgb="FF0070C0"/>
      <name val="Arial Narrow"/>
      <family val="2"/>
    </font>
    <font>
      <sz val="11"/>
      <color rgb="FF0070C0"/>
      <name val="ＭＳ Ｐゴシック"/>
      <family val="3"/>
      <charset val="128"/>
    </font>
    <font>
      <b/>
      <sz val="16"/>
      <color rgb="FF0070C0"/>
      <name val="ＭＳ Ｐゴシック"/>
      <family val="3"/>
      <charset val="128"/>
    </font>
    <font>
      <sz val="12"/>
      <color rgb="FF0070C0"/>
      <name val="Arial Narrow"/>
      <family val="2"/>
    </font>
    <font>
      <sz val="11"/>
      <name val="游ゴシック Light"/>
      <family val="3"/>
      <charset val="128"/>
      <scheme val="major"/>
    </font>
    <font>
      <b/>
      <sz val="18"/>
      <name val="ＭＳ ゴシック"/>
      <family val="3"/>
      <charset val="128"/>
    </font>
    <font>
      <sz val="20"/>
      <color indexed="8"/>
      <name val="ＭＳ ゴシック"/>
      <family val="3"/>
      <charset val="128"/>
    </font>
    <font>
      <sz val="14"/>
      <name val="ＭＳ 明朝"/>
      <family val="1"/>
      <charset val="128"/>
    </font>
    <font>
      <sz val="6"/>
      <name val="ＭＳ Ｐ明朝"/>
      <family val="1"/>
      <charset val="128"/>
    </font>
    <font>
      <sz val="14"/>
      <name val="ＭＳ Ｐ明朝"/>
      <family val="1"/>
      <charset val="128"/>
    </font>
    <font>
      <sz val="11"/>
      <name val="ＭＳ 明朝"/>
      <family val="1"/>
      <charset val="128"/>
    </font>
    <font>
      <sz val="20"/>
      <name val="ＭＳ ゴシック"/>
      <family val="3"/>
      <charset val="128"/>
    </font>
    <font>
      <sz val="11"/>
      <color theme="1"/>
      <name val="游ゴシック"/>
      <family val="3"/>
      <charset val="128"/>
      <scheme val="minor"/>
    </font>
    <font>
      <sz val="11"/>
      <color theme="1"/>
      <name val="ＭＳ Ｐ明朝"/>
      <family val="1"/>
      <charset val="128"/>
    </font>
    <font>
      <sz val="20"/>
      <name val="ＭＳ Ｐ明朝"/>
      <family val="1"/>
      <charset val="128"/>
    </font>
    <font>
      <sz val="14"/>
      <color rgb="FFFF0000"/>
      <name val="ＭＳ Ｐ明朝"/>
      <family val="1"/>
      <charset val="128"/>
    </font>
    <font>
      <sz val="14"/>
      <color theme="1"/>
      <name val="ＭＳ Ｐ明朝"/>
      <family val="1"/>
      <charset val="128"/>
    </font>
  </fonts>
  <fills count="13">
    <fill>
      <patternFill patternType="none"/>
    </fill>
    <fill>
      <patternFill patternType="gray125"/>
    </fill>
    <fill>
      <patternFill patternType="solid">
        <fgColor rgb="FFFEFEA4"/>
        <bgColor indexed="64"/>
      </patternFill>
    </fill>
    <fill>
      <patternFill patternType="solid">
        <fgColor rgb="FFFFFF00"/>
        <bgColor indexed="64"/>
      </patternFill>
    </fill>
    <fill>
      <patternFill patternType="solid">
        <fgColor rgb="FFFFFF99"/>
        <bgColor indexed="64"/>
      </patternFill>
    </fill>
    <fill>
      <patternFill patternType="solid">
        <fgColor indexed="41"/>
        <bgColor indexed="64"/>
      </patternFill>
    </fill>
    <fill>
      <patternFill patternType="solid">
        <fgColor rgb="FFCCFFFF"/>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indexed="13"/>
        <bgColor indexed="64"/>
      </patternFill>
    </fill>
  </fills>
  <borders count="4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s>
  <cellStyleXfs count="8">
    <xf numFmtId="0" fontId="0" fillId="0" borderId="0">
      <alignment vertical="center"/>
    </xf>
    <xf numFmtId="38" fontId="1" fillId="0" borderId="0" applyFont="0" applyFill="0" applyBorder="0" applyAlignment="0" applyProtection="0">
      <alignment vertical="center"/>
    </xf>
    <xf numFmtId="0" fontId="16" fillId="0" borderId="0"/>
    <xf numFmtId="38" fontId="6" fillId="0" borderId="0" applyFont="0" applyFill="0" applyBorder="0" applyAlignment="0" applyProtection="0"/>
    <xf numFmtId="0" fontId="6" fillId="0" borderId="0"/>
    <xf numFmtId="0" fontId="16" fillId="0" borderId="0"/>
    <xf numFmtId="0" fontId="16" fillId="0" borderId="0"/>
    <xf numFmtId="38" fontId="43" fillId="0" borderId="0" applyFont="0" applyFill="0" applyBorder="0" applyAlignment="0" applyProtection="0">
      <alignment vertical="center"/>
    </xf>
  </cellStyleXfs>
  <cellXfs count="587">
    <xf numFmtId="0" fontId="0" fillId="0" borderId="0" xfId="0">
      <alignment vertical="center"/>
    </xf>
    <xf numFmtId="0" fontId="5" fillId="0" borderId="0" xfId="0" applyFont="1">
      <alignment vertical="center"/>
    </xf>
    <xf numFmtId="176" fontId="5" fillId="0" borderId="0" xfId="1" applyNumberFormat="1" applyFont="1" applyFill="1" applyAlignment="1">
      <alignment vertical="center"/>
    </xf>
    <xf numFmtId="0" fontId="7" fillId="0" borderId="0" xfId="0" applyFont="1" applyAlignment="1">
      <alignment horizontal="right" vertical="center"/>
    </xf>
    <xf numFmtId="0" fontId="7" fillId="0" borderId="2"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176" fontId="9" fillId="0" borderId="0" xfId="1" applyNumberFormat="1" applyFont="1" applyFill="1" applyBorder="1" applyAlignment="1">
      <alignment horizontal="center" vertical="center"/>
    </xf>
    <xf numFmtId="0" fontId="9" fillId="0" borderId="0" xfId="0" applyFont="1">
      <alignment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xf>
    <xf numFmtId="0" fontId="7" fillId="0" borderId="12" xfId="0" applyFont="1" applyBorder="1" applyAlignment="1">
      <alignment horizontal="center" vertical="center"/>
    </xf>
    <xf numFmtId="176" fontId="8" fillId="0" borderId="0" xfId="1" applyNumberFormat="1" applyFont="1" applyFill="1" applyBorder="1" applyAlignment="1">
      <alignment vertical="center"/>
    </xf>
    <xf numFmtId="0" fontId="7" fillId="2" borderId="1" xfId="0" applyFont="1" applyFill="1" applyBorder="1" applyAlignment="1">
      <alignment horizontal="distributed" vertical="center"/>
    </xf>
    <xf numFmtId="176" fontId="9" fillId="0" borderId="0" xfId="1" applyNumberFormat="1" applyFont="1" applyFill="1" applyBorder="1" applyAlignment="1">
      <alignment vertical="center"/>
    </xf>
    <xf numFmtId="0" fontId="7" fillId="0" borderId="1" xfId="0" applyFont="1" applyBorder="1" applyAlignment="1">
      <alignment horizontal="distributed" vertical="center"/>
    </xf>
    <xf numFmtId="0" fontId="7" fillId="2" borderId="1" xfId="0" applyFont="1" applyFill="1" applyBorder="1" applyAlignment="1">
      <alignment horizontal="distributed" vertical="center" wrapText="1"/>
    </xf>
    <xf numFmtId="0" fontId="7" fillId="4" borderId="1" xfId="0" applyFont="1" applyFill="1" applyBorder="1" applyAlignment="1">
      <alignment horizontal="distributed" vertical="center"/>
    </xf>
    <xf numFmtId="0" fontId="8" fillId="0" borderId="0" xfId="0" applyFont="1">
      <alignment vertical="center"/>
    </xf>
    <xf numFmtId="0" fontId="7" fillId="4" borderId="1" xfId="0" applyFont="1" applyFill="1" applyBorder="1" applyAlignment="1">
      <alignment horizontal="distributed" vertical="center" wrapText="1"/>
    </xf>
    <xf numFmtId="0" fontId="7" fillId="0" borderId="1" xfId="0" applyFont="1" applyBorder="1" applyAlignment="1">
      <alignment horizontal="center" vertical="center"/>
    </xf>
    <xf numFmtId="0" fontId="11" fillId="0" borderId="0" xfId="0" applyFont="1" applyAlignment="1">
      <alignment horizontal="left"/>
    </xf>
    <xf numFmtId="177" fontId="5" fillId="0" borderId="0" xfId="0" applyNumberFormat="1" applyFont="1">
      <alignment vertical="center"/>
    </xf>
    <xf numFmtId="0" fontId="5" fillId="0" borderId="0" xfId="0" applyFont="1" applyAlignment="1">
      <alignment vertical="center" shrinkToFit="1"/>
    </xf>
    <xf numFmtId="0" fontId="11" fillId="0" borderId="0" xfId="0" applyFont="1" applyAlignment="1">
      <alignment horizontal="center"/>
    </xf>
    <xf numFmtId="0" fontId="8" fillId="0" borderId="1" xfId="0" applyFont="1" applyBorder="1">
      <alignment vertical="center"/>
    </xf>
    <xf numFmtId="38" fontId="12" fillId="0" borderId="25" xfId="0" applyNumberFormat="1" applyFont="1" applyBorder="1">
      <alignment vertical="center"/>
    </xf>
    <xf numFmtId="38" fontId="12" fillId="0" borderId="26" xfId="0" applyNumberFormat="1" applyFont="1" applyBorder="1">
      <alignment vertical="center"/>
    </xf>
    <xf numFmtId="38" fontId="12" fillId="0" borderId="27" xfId="0" applyNumberFormat="1" applyFont="1" applyBorder="1">
      <alignment vertical="center"/>
    </xf>
    <xf numFmtId="178" fontId="9" fillId="0" borderId="25" xfId="0" applyNumberFormat="1" applyFont="1" applyBorder="1">
      <alignment vertical="center"/>
    </xf>
    <xf numFmtId="177" fontId="9" fillId="0" borderId="28" xfId="0" applyNumberFormat="1" applyFont="1" applyBorder="1">
      <alignment vertical="center"/>
    </xf>
    <xf numFmtId="38" fontId="9" fillId="0" borderId="24" xfId="0" applyNumberFormat="1" applyFont="1" applyBorder="1" applyAlignment="1">
      <alignment vertical="center" shrinkToFit="1"/>
    </xf>
    <xf numFmtId="38" fontId="9" fillId="0" borderId="25" xfId="0" applyNumberFormat="1" applyFont="1" applyBorder="1">
      <alignment vertical="center"/>
    </xf>
    <xf numFmtId="38" fontId="9" fillId="0" borderId="26" xfId="0" applyNumberFormat="1" applyFont="1" applyBorder="1">
      <alignment vertical="center"/>
    </xf>
    <xf numFmtId="3" fontId="17" fillId="0" borderId="40" xfId="2" applyNumberFormat="1" applyFont="1" applyBorder="1"/>
    <xf numFmtId="3" fontId="16" fillId="0" borderId="40" xfId="2" applyNumberFormat="1" applyBorder="1" applyAlignment="1">
      <alignment horizontal="center"/>
    </xf>
    <xf numFmtId="0" fontId="16" fillId="0" borderId="40" xfId="2" applyBorder="1"/>
    <xf numFmtId="3" fontId="16" fillId="0" borderId="40" xfId="2" applyNumberFormat="1" applyBorder="1"/>
    <xf numFmtId="3" fontId="16" fillId="0" borderId="40" xfId="2" applyNumberFormat="1" applyBorder="1" applyAlignment="1">
      <alignment horizontal="right"/>
    </xf>
    <xf numFmtId="0" fontId="16" fillId="0" borderId="0" xfId="2"/>
    <xf numFmtId="3" fontId="16" fillId="0" borderId="41" xfId="2" applyNumberFormat="1" applyBorder="1" applyAlignment="1">
      <alignment vertical="center"/>
    </xf>
    <xf numFmtId="3" fontId="16" fillId="0" borderId="41" xfId="2" applyNumberFormat="1" applyBorder="1" applyAlignment="1">
      <alignment horizontal="center" vertical="center"/>
    </xf>
    <xf numFmtId="0" fontId="16" fillId="0" borderId="42" xfId="2" applyBorder="1" applyAlignment="1">
      <alignment horizontal="centerContinuous" vertical="center"/>
    </xf>
    <xf numFmtId="3" fontId="16" fillId="0" borderId="41" xfId="2" applyNumberFormat="1" applyBorder="1" applyAlignment="1">
      <alignment horizontal="centerContinuous" vertical="center"/>
    </xf>
    <xf numFmtId="0" fontId="6" fillId="0" borderId="43" xfId="4" applyBorder="1" applyAlignment="1">
      <alignment horizontal="centerContinuous" vertical="center"/>
    </xf>
    <xf numFmtId="0" fontId="16" fillId="0" borderId="41" xfId="2" applyBorder="1" applyAlignment="1">
      <alignment horizontal="centerContinuous" vertical="center"/>
    </xf>
    <xf numFmtId="0" fontId="16" fillId="0" borderId="43" xfId="2" applyBorder="1" applyAlignment="1">
      <alignment horizontal="centerContinuous" vertical="center"/>
    </xf>
    <xf numFmtId="3" fontId="16" fillId="0" borderId="43" xfId="2" applyNumberFormat="1" applyBorder="1" applyAlignment="1">
      <alignment horizontal="centerContinuous" vertical="center"/>
    </xf>
    <xf numFmtId="3" fontId="16" fillId="0" borderId="1" xfId="2" applyNumberFormat="1" applyBorder="1" applyAlignment="1">
      <alignment horizontal="centerContinuous" vertical="center"/>
    </xf>
    <xf numFmtId="0" fontId="6" fillId="0" borderId="14" xfId="4" applyBorder="1" applyAlignment="1">
      <alignment horizontal="centerContinuous" vertical="center"/>
    </xf>
    <xf numFmtId="0" fontId="6" fillId="0" borderId="13" xfId="4" applyBorder="1" applyAlignment="1">
      <alignment horizontal="centerContinuous" vertical="center"/>
    </xf>
    <xf numFmtId="0" fontId="16" fillId="0" borderId="1" xfId="2" applyBorder="1" applyAlignment="1">
      <alignment horizontal="centerContinuous" vertical="center"/>
    </xf>
    <xf numFmtId="0" fontId="16" fillId="0" borderId="37" xfId="2" applyBorder="1" applyAlignment="1">
      <alignment vertical="center"/>
    </xf>
    <xf numFmtId="0" fontId="16" fillId="0" borderId="0" xfId="2" applyAlignment="1">
      <alignment vertical="center"/>
    </xf>
    <xf numFmtId="3" fontId="16" fillId="0" borderId="37" xfId="2" applyNumberFormat="1" applyBorder="1" applyAlignment="1">
      <alignment horizontal="center" vertical="center"/>
    </xf>
    <xf numFmtId="0" fontId="16" fillId="0" borderId="39" xfId="2" applyBorder="1" applyAlignment="1">
      <alignment horizontal="centerContinuous" vertical="center"/>
    </xf>
    <xf numFmtId="3" fontId="16" fillId="0" borderId="35" xfId="2" applyNumberFormat="1" applyBorder="1" applyAlignment="1">
      <alignment vertical="center"/>
    </xf>
    <xf numFmtId="3" fontId="16" fillId="0" borderId="40" xfId="2" applyNumberFormat="1" applyBorder="1" applyAlignment="1">
      <alignment horizontal="right" vertical="center" indent="1"/>
    </xf>
    <xf numFmtId="0" fontId="16" fillId="0" borderId="35" xfId="2" applyBorder="1" applyAlignment="1">
      <alignment horizontal="centerContinuous" vertical="center"/>
    </xf>
    <xf numFmtId="0" fontId="16" fillId="0" borderId="36" xfId="2" applyBorder="1" applyAlignment="1">
      <alignment horizontal="centerContinuous" vertical="center"/>
    </xf>
    <xf numFmtId="3" fontId="16" fillId="0" borderId="35" xfId="2" applyNumberFormat="1" applyBorder="1" applyAlignment="1">
      <alignment horizontal="centerContinuous" vertical="center"/>
    </xf>
    <xf numFmtId="3" fontId="16" fillId="0" borderId="36" xfId="2" applyNumberFormat="1" applyBorder="1" applyAlignment="1">
      <alignment horizontal="centerContinuous" vertical="center"/>
    </xf>
    <xf numFmtId="3" fontId="16" fillId="0" borderId="13" xfId="2" applyNumberFormat="1" applyBorder="1" applyAlignment="1">
      <alignment horizontal="centerContinuous" vertical="center"/>
    </xf>
    <xf numFmtId="0" fontId="6" fillId="0" borderId="36" xfId="4" applyBorder="1" applyAlignment="1">
      <alignment horizontal="centerContinuous" vertical="center"/>
    </xf>
    <xf numFmtId="3" fontId="16" fillId="0" borderId="35" xfId="2" applyNumberFormat="1" applyBorder="1" applyAlignment="1">
      <alignment horizontal="center" vertical="center"/>
    </xf>
    <xf numFmtId="0" fontId="16" fillId="0" borderId="34" xfId="2" applyBorder="1" applyAlignment="1">
      <alignment horizontal="centerContinuous" vertical="center"/>
    </xf>
    <xf numFmtId="0" fontId="16" fillId="0" borderId="35" xfId="2" applyBorder="1" applyAlignment="1">
      <alignment horizontal="center" vertical="center"/>
    </xf>
    <xf numFmtId="0" fontId="16" fillId="0" borderId="34" xfId="2" applyBorder="1" applyAlignment="1">
      <alignment horizontal="center" vertical="center"/>
    </xf>
    <xf numFmtId="3" fontId="16" fillId="0" borderId="37" xfId="2" applyNumberFormat="1" applyBorder="1"/>
    <xf numFmtId="3" fontId="16" fillId="0" borderId="37" xfId="2" applyNumberFormat="1" applyBorder="1" applyAlignment="1">
      <alignment horizontal="center"/>
    </xf>
    <xf numFmtId="0" fontId="16" fillId="0" borderId="37" xfId="2" applyBorder="1" applyAlignment="1">
      <alignment horizontal="right"/>
    </xf>
    <xf numFmtId="3" fontId="16" fillId="0" borderId="37" xfId="2" applyNumberFormat="1" applyBorder="1" applyAlignment="1">
      <alignment horizontal="right"/>
    </xf>
    <xf numFmtId="3" fontId="16" fillId="0" borderId="37" xfId="2" applyNumberFormat="1" applyBorder="1" applyAlignment="1">
      <alignment horizontal="right" shrinkToFit="1"/>
    </xf>
    <xf numFmtId="0" fontId="16" fillId="0" borderId="39" xfId="2" applyBorder="1" applyAlignment="1">
      <alignment horizontal="right"/>
    </xf>
    <xf numFmtId="0" fontId="16" fillId="0" borderId="37" xfId="2" applyBorder="1"/>
    <xf numFmtId="179" fontId="16" fillId="0" borderId="37" xfId="2" applyNumberFormat="1" applyBorder="1"/>
    <xf numFmtId="3" fontId="16" fillId="0" borderId="37" xfId="2" applyNumberFormat="1" applyBorder="1" applyAlignment="1">
      <alignment shrinkToFit="1"/>
    </xf>
    <xf numFmtId="179" fontId="16" fillId="0" borderId="39" xfId="2" applyNumberFormat="1" applyBorder="1"/>
    <xf numFmtId="3" fontId="16" fillId="0" borderId="37" xfId="2" applyNumberFormat="1" applyBorder="1" applyAlignment="1">
      <alignment horizontal="distributed"/>
    </xf>
    <xf numFmtId="0" fontId="16" fillId="0" borderId="37" xfId="2" applyBorder="1" applyAlignment="1">
      <alignment horizontal="center"/>
    </xf>
    <xf numFmtId="0" fontId="16" fillId="0" borderId="37" xfId="2" applyBorder="1" applyAlignment="1">
      <alignment horizontal="distributed"/>
    </xf>
    <xf numFmtId="179" fontId="16" fillId="0" borderId="37" xfId="2" applyNumberFormat="1" applyBorder="1" applyAlignment="1">
      <alignment horizontal="right"/>
    </xf>
    <xf numFmtId="179" fontId="16" fillId="0" borderId="37" xfId="2" applyNumberFormat="1" applyBorder="1" applyAlignment="1">
      <alignment horizontal="center"/>
    </xf>
    <xf numFmtId="179" fontId="16" fillId="0" borderId="39" xfId="2" applyNumberFormat="1" applyBorder="1" applyAlignment="1">
      <alignment horizontal="right"/>
    </xf>
    <xf numFmtId="179" fontId="16" fillId="0" borderId="37" xfId="2" applyNumberFormat="1" applyBorder="1" applyAlignment="1">
      <alignment shrinkToFit="1"/>
    </xf>
    <xf numFmtId="0" fontId="16" fillId="0" borderId="35" xfId="2" applyBorder="1" applyAlignment="1">
      <alignment horizontal="distributed"/>
    </xf>
    <xf numFmtId="3" fontId="16" fillId="0" borderId="35" xfId="2" applyNumberFormat="1" applyBorder="1" applyAlignment="1">
      <alignment horizontal="center"/>
    </xf>
    <xf numFmtId="3" fontId="16" fillId="0" borderId="35" xfId="2" applyNumberFormat="1" applyBorder="1"/>
    <xf numFmtId="179" fontId="16" fillId="0" borderId="35" xfId="2" applyNumberFormat="1" applyBorder="1"/>
    <xf numFmtId="179" fontId="16" fillId="0" borderId="35" xfId="2" applyNumberFormat="1" applyBorder="1" applyAlignment="1">
      <alignment horizontal="center"/>
    </xf>
    <xf numFmtId="179" fontId="16" fillId="0" borderId="34" xfId="2" applyNumberFormat="1" applyBorder="1" applyAlignment="1">
      <alignment horizontal="center"/>
    </xf>
    <xf numFmtId="3" fontId="16" fillId="0" borderId="34" xfId="2" applyNumberFormat="1" applyBorder="1"/>
    <xf numFmtId="179" fontId="16" fillId="0" borderId="34" xfId="2" applyNumberFormat="1" applyBorder="1"/>
    <xf numFmtId="179" fontId="16" fillId="0" borderId="35" xfId="2" applyNumberFormat="1" applyBorder="1" applyAlignment="1">
      <alignment horizontal="right"/>
    </xf>
    <xf numFmtId="179" fontId="16" fillId="0" borderId="34" xfId="2" applyNumberFormat="1" applyBorder="1" applyAlignment="1">
      <alignment horizontal="right"/>
    </xf>
    <xf numFmtId="0" fontId="16" fillId="0" borderId="0" xfId="2" applyAlignment="1">
      <alignment horizontal="center"/>
    </xf>
    <xf numFmtId="0" fontId="16" fillId="0" borderId="10" xfId="2" applyBorder="1"/>
    <xf numFmtId="3" fontId="16" fillId="0" borderId="10" xfId="2" applyNumberFormat="1" applyBorder="1"/>
    <xf numFmtId="0" fontId="20" fillId="0" borderId="5"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shrinkToFit="1"/>
    </xf>
    <xf numFmtId="38" fontId="21" fillId="2" borderId="13" xfId="1" applyFont="1" applyFill="1" applyBorder="1" applyAlignment="1">
      <alignment vertical="center"/>
    </xf>
    <xf numFmtId="38" fontId="21" fillId="2" borderId="10" xfId="1" applyFont="1" applyFill="1" applyBorder="1" applyAlignment="1">
      <alignment vertical="center"/>
    </xf>
    <xf numFmtId="38" fontId="21" fillId="2" borderId="12" xfId="1" applyFont="1" applyFill="1" applyBorder="1" applyAlignment="1">
      <alignment vertical="center"/>
    </xf>
    <xf numFmtId="38" fontId="21" fillId="0" borderId="13" xfId="1" applyFont="1" applyFill="1" applyBorder="1" applyAlignment="1">
      <alignment vertical="center"/>
    </xf>
    <xf numFmtId="38" fontId="21" fillId="0" borderId="10" xfId="1" applyFont="1" applyFill="1" applyBorder="1" applyAlignment="1">
      <alignment vertical="center"/>
    </xf>
    <xf numFmtId="38" fontId="21" fillId="0" borderId="12" xfId="1" applyFont="1" applyFill="1" applyBorder="1" applyAlignment="1">
      <alignment vertical="center"/>
    </xf>
    <xf numFmtId="38" fontId="21" fillId="4" borderId="13" xfId="1" applyFont="1" applyFill="1" applyBorder="1" applyAlignment="1">
      <alignment vertical="center"/>
    </xf>
    <xf numFmtId="38" fontId="21" fillId="4" borderId="10" xfId="1" applyFont="1" applyFill="1" applyBorder="1" applyAlignment="1">
      <alignment vertical="center"/>
    </xf>
    <xf numFmtId="38" fontId="21" fillId="4" borderId="12" xfId="1" applyFont="1" applyFill="1" applyBorder="1" applyAlignment="1">
      <alignment vertical="center"/>
    </xf>
    <xf numFmtId="38" fontId="21" fillId="0" borderId="14" xfId="1" applyFont="1" applyFill="1" applyBorder="1" applyAlignment="1">
      <alignment vertical="center"/>
    </xf>
    <xf numFmtId="177" fontId="21" fillId="4" borderId="16" xfId="1" applyNumberFormat="1" applyFont="1" applyFill="1" applyBorder="1" applyAlignment="1">
      <alignment vertical="center"/>
    </xf>
    <xf numFmtId="177" fontId="21" fillId="4" borderId="10" xfId="1" applyNumberFormat="1" applyFont="1" applyFill="1" applyBorder="1" applyAlignment="1">
      <alignment vertical="center" shrinkToFit="1"/>
    </xf>
    <xf numFmtId="177" fontId="21" fillId="0" borderId="18" xfId="1" applyNumberFormat="1" applyFont="1" applyFill="1" applyBorder="1" applyAlignment="1">
      <alignment vertical="center"/>
    </xf>
    <xf numFmtId="177" fontId="21" fillId="0" borderId="19" xfId="1" applyNumberFormat="1" applyFont="1" applyFill="1" applyBorder="1" applyAlignment="1">
      <alignment vertical="center"/>
    </xf>
    <xf numFmtId="38" fontId="21" fillId="0" borderId="20" xfId="1" applyFont="1" applyFill="1" applyBorder="1" applyAlignment="1">
      <alignment vertical="center"/>
    </xf>
    <xf numFmtId="38" fontId="22" fillId="0" borderId="23" xfId="0" applyNumberFormat="1" applyFont="1" applyBorder="1">
      <alignment vertical="center"/>
    </xf>
    <xf numFmtId="0" fontId="23" fillId="0" borderId="0" xfId="0" applyFont="1" applyAlignment="1"/>
    <xf numFmtId="0" fontId="24" fillId="0" borderId="0" xfId="0" applyFont="1">
      <alignment vertical="center"/>
    </xf>
    <xf numFmtId="38" fontId="22" fillId="0" borderId="27" xfId="0" applyNumberFormat="1" applyFont="1" applyBorder="1">
      <alignment vertical="center"/>
    </xf>
    <xf numFmtId="38" fontId="21" fillId="0" borderId="31" xfId="1" applyFont="1" applyFill="1" applyBorder="1" applyAlignment="1">
      <alignment vertical="center" shrinkToFit="1"/>
    </xf>
    <xf numFmtId="38" fontId="21" fillId="0" borderId="7" xfId="1" applyFont="1" applyFill="1" applyBorder="1" applyAlignment="1">
      <alignment vertical="center" shrinkToFit="1"/>
    </xf>
    <xf numFmtId="38" fontId="21" fillId="0" borderId="8" xfId="1" applyFont="1" applyFill="1" applyBorder="1" applyAlignment="1">
      <alignment vertical="center" shrinkToFit="1"/>
    </xf>
    <xf numFmtId="38" fontId="21" fillId="2" borderId="33" xfId="1" applyFont="1" applyFill="1" applyBorder="1" applyAlignment="1">
      <alignment vertical="center" shrinkToFit="1"/>
    </xf>
    <xf numFmtId="38" fontId="21" fillId="2" borderId="32" xfId="1" applyFont="1" applyFill="1" applyBorder="1" applyAlignment="1">
      <alignment vertical="center" shrinkToFit="1"/>
    </xf>
    <xf numFmtId="38" fontId="21" fillId="2" borderId="20" xfId="1" applyFont="1" applyFill="1" applyBorder="1" applyAlignment="1">
      <alignment vertical="center" shrinkToFit="1"/>
    </xf>
    <xf numFmtId="38" fontId="21" fillId="0" borderId="6" xfId="1" applyFont="1" applyFill="1" applyBorder="1" applyAlignment="1">
      <alignment vertical="center"/>
    </xf>
    <xf numFmtId="38" fontId="21" fillId="0" borderId="7" xfId="1" applyFont="1" applyFill="1" applyBorder="1" applyAlignment="1">
      <alignment vertical="center"/>
    </xf>
    <xf numFmtId="38" fontId="21" fillId="0" borderId="8" xfId="1" applyFont="1" applyFill="1" applyBorder="1" applyAlignment="1">
      <alignment vertical="center"/>
    </xf>
    <xf numFmtId="38" fontId="21" fillId="0" borderId="21" xfId="1" applyFont="1" applyFill="1" applyBorder="1" applyAlignment="1">
      <alignment vertical="center"/>
    </xf>
    <xf numFmtId="38" fontId="21" fillId="0" borderId="32" xfId="1" applyFont="1" applyFill="1" applyBorder="1" applyAlignment="1">
      <alignment vertical="center"/>
    </xf>
    <xf numFmtId="0" fontId="2" fillId="0" borderId="0" xfId="0" applyFont="1" applyAlignment="1">
      <alignment horizontal="left" vertical="center"/>
    </xf>
    <xf numFmtId="38" fontId="25" fillId="0" borderId="0" xfId="3" applyFont="1" applyFill="1" applyAlignment="1">
      <alignment horizontal="center"/>
    </xf>
    <xf numFmtId="38" fontId="26" fillId="0" borderId="0" xfId="3" applyFont="1" applyFill="1" applyAlignment="1"/>
    <xf numFmtId="38" fontId="26" fillId="0" borderId="0" xfId="3" applyFont="1" applyFill="1" applyAlignment="1">
      <alignment horizontal="center"/>
    </xf>
    <xf numFmtId="38" fontId="25" fillId="0" borderId="0" xfId="3" applyFont="1" applyFill="1" applyBorder="1" applyAlignment="1"/>
    <xf numFmtId="38" fontId="26" fillId="0" borderId="0" xfId="3" applyFont="1" applyFill="1" applyBorder="1" applyAlignment="1"/>
    <xf numFmtId="38" fontId="25" fillId="0" borderId="0" xfId="3" applyFont="1" applyFill="1" applyAlignment="1"/>
    <xf numFmtId="38" fontId="25" fillId="0" borderId="0" xfId="3" applyFont="1" applyFill="1" applyAlignment="1">
      <alignment horizontal="right"/>
    </xf>
    <xf numFmtId="38" fontId="25" fillId="0" borderId="42" xfId="3" applyFont="1" applyFill="1" applyBorder="1" applyAlignment="1"/>
    <xf numFmtId="38" fontId="25" fillId="0" borderId="42" xfId="3" applyFont="1" applyFill="1" applyBorder="1" applyAlignment="1">
      <alignment horizontal="center"/>
    </xf>
    <xf numFmtId="38" fontId="25" fillId="0" borderId="41" xfId="3" applyFont="1" applyFill="1" applyBorder="1" applyAlignment="1">
      <alignment horizontal="center"/>
    </xf>
    <xf numFmtId="38" fontId="25" fillId="0" borderId="37" xfId="3" applyFont="1" applyFill="1" applyBorder="1" applyAlignment="1">
      <alignment horizontal="right"/>
    </xf>
    <xf numFmtId="38" fontId="25" fillId="0" borderId="0" xfId="3" applyFont="1" applyFill="1" applyBorder="1" applyAlignment="1">
      <alignment horizontal="right"/>
    </xf>
    <xf numFmtId="38" fontId="25" fillId="0" borderId="38" xfId="3" applyFont="1" applyFill="1" applyBorder="1" applyAlignment="1">
      <alignment horizontal="right"/>
    </xf>
    <xf numFmtId="38" fontId="25" fillId="0" borderId="38" xfId="3" applyFont="1" applyFill="1" applyBorder="1" applyAlignment="1">
      <alignment horizontal="center"/>
    </xf>
    <xf numFmtId="38" fontId="25" fillId="0" borderId="39" xfId="3" applyFont="1" applyFill="1" applyBorder="1" applyAlignment="1">
      <alignment horizontal="center"/>
    </xf>
    <xf numFmtId="38" fontId="25" fillId="0" borderId="0" xfId="3" applyFont="1" applyFill="1" applyBorder="1" applyAlignment="1">
      <alignment horizontal="center"/>
    </xf>
    <xf numFmtId="38" fontId="25" fillId="0" borderId="37" xfId="3" applyFont="1" applyFill="1" applyBorder="1" applyAlignment="1"/>
    <xf numFmtId="38" fontId="25" fillId="0" borderId="34" xfId="3" applyFont="1" applyFill="1" applyBorder="1" applyAlignment="1">
      <alignment horizontal="center"/>
    </xf>
    <xf numFmtId="38" fontId="25" fillId="0" borderId="10" xfId="3" applyFont="1" applyFill="1" applyBorder="1" applyAlignment="1">
      <alignment horizontal="center"/>
    </xf>
    <xf numFmtId="38" fontId="25" fillId="0" borderId="10" xfId="3" applyFont="1" applyFill="1" applyBorder="1" applyAlignment="1"/>
    <xf numFmtId="38" fontId="25" fillId="5" borderId="10" xfId="3" applyFont="1" applyFill="1" applyBorder="1" applyAlignment="1"/>
    <xf numFmtId="38" fontId="25" fillId="0" borderId="37" xfId="3" applyFont="1" applyFill="1" applyBorder="1" applyAlignment="1">
      <alignment horizontal="center"/>
    </xf>
    <xf numFmtId="40" fontId="25" fillId="0" borderId="0" xfId="3" applyNumberFormat="1" applyFont="1" applyFill="1" applyBorder="1" applyAlignment="1"/>
    <xf numFmtId="38" fontId="25" fillId="6" borderId="10" xfId="3" applyFont="1" applyFill="1" applyBorder="1" applyAlignment="1"/>
    <xf numFmtId="40" fontId="25" fillId="0" borderId="0" xfId="3" applyNumberFormat="1" applyFont="1" applyFill="1" applyAlignment="1"/>
    <xf numFmtId="40" fontId="26" fillId="0" borderId="0" xfId="3" applyNumberFormat="1" applyFont="1" applyFill="1" applyBorder="1" applyAlignment="1"/>
    <xf numFmtId="38" fontId="25" fillId="0" borderId="0" xfId="3" applyFont="1" applyAlignment="1"/>
    <xf numFmtId="40" fontId="25" fillId="0" borderId="0" xfId="3" applyNumberFormat="1" applyFont="1" applyAlignment="1"/>
    <xf numFmtId="38" fontId="25" fillId="0" borderId="41" xfId="3" applyFont="1" applyFill="1" applyBorder="1" applyAlignment="1">
      <alignment horizontal="right"/>
    </xf>
    <xf numFmtId="38" fontId="25" fillId="0" borderId="44" xfId="3" applyFont="1" applyFill="1" applyBorder="1" applyAlignment="1">
      <alignment horizontal="right"/>
    </xf>
    <xf numFmtId="38" fontId="25" fillId="0" borderId="43" xfId="3" applyFont="1" applyFill="1" applyBorder="1" applyAlignment="1">
      <alignment horizontal="right"/>
    </xf>
    <xf numFmtId="0" fontId="7" fillId="0" borderId="9" xfId="0" applyFont="1" applyBorder="1" applyAlignment="1">
      <alignment horizontal="center" vertical="center"/>
    </xf>
    <xf numFmtId="0" fontId="7" fillId="0" borderId="1" xfId="0" applyFont="1" applyBorder="1" applyAlignment="1">
      <alignment horizontal="center" vertical="center"/>
    </xf>
    <xf numFmtId="3" fontId="16" fillId="0" borderId="37" xfId="2" applyNumberFormat="1" applyFont="1" applyBorder="1"/>
    <xf numFmtId="38" fontId="25" fillId="0" borderId="41" xfId="3" applyFont="1" applyFill="1" applyBorder="1" applyAlignment="1">
      <alignment horizontal="right"/>
    </xf>
    <xf numFmtId="38" fontId="25" fillId="0" borderId="44" xfId="3" applyFont="1" applyFill="1" applyBorder="1" applyAlignment="1">
      <alignment horizontal="right"/>
    </xf>
    <xf numFmtId="38" fontId="25" fillId="0" borderId="43" xfId="3" applyFont="1" applyFill="1" applyBorder="1" applyAlignment="1">
      <alignment horizontal="right"/>
    </xf>
    <xf numFmtId="181" fontId="0" fillId="0" borderId="0" xfId="0" applyNumberFormat="1">
      <alignment vertical="center"/>
    </xf>
    <xf numFmtId="181" fontId="0" fillId="0" borderId="0" xfId="0" applyNumberFormat="1" applyAlignment="1">
      <alignment horizontal="center" vertical="center"/>
    </xf>
    <xf numFmtId="181" fontId="0" fillId="0" borderId="0" xfId="0" applyNumberFormat="1" applyAlignment="1">
      <alignment horizontal="right" vertical="center"/>
    </xf>
    <xf numFmtId="0" fontId="0" fillId="7" borderId="0" xfId="0" applyFill="1" applyAlignment="1">
      <alignment horizontal="center" vertical="center"/>
    </xf>
    <xf numFmtId="180" fontId="29" fillId="0" borderId="0" xfId="3" applyNumberFormat="1" applyFont="1" applyFill="1" applyAlignment="1">
      <alignment horizontal="right"/>
    </xf>
    <xf numFmtId="178" fontId="26" fillId="0" borderId="0" xfId="3" applyNumberFormat="1" applyFont="1" applyFill="1" applyAlignment="1">
      <alignment horizontal="center" shrinkToFit="1"/>
    </xf>
    <xf numFmtId="178" fontId="25" fillId="0" borderId="40" xfId="3" applyNumberFormat="1" applyFont="1" applyFill="1" applyBorder="1" applyAlignment="1">
      <alignment horizontal="right"/>
    </xf>
    <xf numFmtId="178" fontId="25" fillId="0" borderId="0" xfId="3" applyNumberFormat="1" applyFont="1" applyFill="1" applyAlignment="1">
      <alignment horizontal="right" shrinkToFit="1"/>
    </xf>
    <xf numFmtId="38" fontId="25" fillId="0" borderId="44" xfId="3" applyFont="1" applyFill="1" applyBorder="1" applyAlignment="1"/>
    <xf numFmtId="178" fontId="25" fillId="0" borderId="39" xfId="3" applyNumberFormat="1" applyFont="1" applyFill="1" applyBorder="1" applyAlignment="1">
      <alignment horizontal="center" shrinkToFit="1"/>
    </xf>
    <xf numFmtId="178" fontId="25" fillId="0" borderId="10" xfId="3" applyNumberFormat="1" applyFont="1" applyFill="1" applyBorder="1" applyAlignment="1">
      <alignment shrinkToFit="1"/>
    </xf>
    <xf numFmtId="178" fontId="25" fillId="5" borderId="10" xfId="3" applyNumberFormat="1" applyFont="1" applyFill="1" applyBorder="1" applyAlignment="1">
      <alignment shrinkToFit="1"/>
    </xf>
    <xf numFmtId="38" fontId="29" fillId="0" borderId="0" xfId="3" applyFont="1" applyFill="1" applyAlignment="1">
      <alignment horizontal="right"/>
    </xf>
    <xf numFmtId="38" fontId="25" fillId="0" borderId="40" xfId="3" applyFont="1" applyFill="1" applyBorder="1" applyAlignment="1">
      <alignment horizontal="right"/>
    </xf>
    <xf numFmtId="178" fontId="25" fillId="0" borderId="0" xfId="3" applyNumberFormat="1" applyFont="1" applyFill="1" applyBorder="1" applyAlignment="1">
      <alignment shrinkToFit="1"/>
    </xf>
    <xf numFmtId="178" fontId="25" fillId="0" borderId="0" xfId="3" applyNumberFormat="1" applyFont="1" applyFill="1" applyAlignment="1">
      <alignment shrinkToFit="1"/>
    </xf>
    <xf numFmtId="178" fontId="25" fillId="0" borderId="0" xfId="3" applyNumberFormat="1" applyFont="1" applyAlignment="1">
      <alignment shrinkToFit="1"/>
    </xf>
    <xf numFmtId="0" fontId="8" fillId="0" borderId="4" xfId="0" applyFont="1" applyBorder="1" applyAlignment="1">
      <alignment horizontal="center" vertical="center"/>
    </xf>
    <xf numFmtId="176" fontId="5" fillId="0" borderId="0" xfId="3" applyNumberFormat="1" applyFont="1" applyFill="1" applyAlignment="1">
      <alignment vertical="center"/>
    </xf>
    <xf numFmtId="177" fontId="8" fillId="0" borderId="5" xfId="0" applyNumberFormat="1" applyFont="1" applyBorder="1" applyAlignment="1">
      <alignment horizontal="center" vertical="center"/>
    </xf>
    <xf numFmtId="176" fontId="9" fillId="0" borderId="0" xfId="3" applyNumberFormat="1" applyFont="1" applyFill="1" applyBorder="1" applyAlignment="1">
      <alignment horizontal="center" vertical="center"/>
    </xf>
    <xf numFmtId="0" fontId="7" fillId="8" borderId="11" xfId="0" applyFont="1" applyFill="1" applyBorder="1" applyAlignment="1">
      <alignment horizontal="center" vertical="center" shrinkToFit="1"/>
    </xf>
    <xf numFmtId="0" fontId="7" fillId="8" borderId="9" xfId="0" applyFont="1" applyFill="1" applyBorder="1" applyAlignment="1">
      <alignment horizontal="center" vertical="center" shrinkToFit="1"/>
    </xf>
    <xf numFmtId="0" fontId="7" fillId="8" borderId="10" xfId="0" applyFont="1" applyFill="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3" xfId="0" applyFont="1" applyBorder="1" applyAlignment="1">
      <alignment horizontal="center" vertical="center"/>
    </xf>
    <xf numFmtId="176" fontId="8" fillId="0" borderId="0" xfId="3" applyNumberFormat="1" applyFont="1" applyFill="1" applyBorder="1" applyAlignment="1">
      <alignment vertical="center"/>
    </xf>
    <xf numFmtId="38" fontId="9" fillId="2" borderId="15" xfId="3" applyFont="1" applyFill="1" applyBorder="1" applyAlignment="1">
      <alignment vertical="center"/>
    </xf>
    <xf numFmtId="177" fontId="9" fillId="2" borderId="9" xfId="3" applyNumberFormat="1" applyFont="1" applyFill="1" applyBorder="1" applyAlignment="1">
      <alignment vertical="center"/>
    </xf>
    <xf numFmtId="177" fontId="9" fillId="2" borderId="10" xfId="3" applyNumberFormat="1" applyFont="1" applyFill="1" applyBorder="1" applyAlignment="1">
      <alignment vertical="center"/>
    </xf>
    <xf numFmtId="177" fontId="30" fillId="2" borderId="1" xfId="3" applyNumberFormat="1" applyFont="1" applyFill="1" applyBorder="1" applyAlignment="1">
      <alignment vertical="center"/>
    </xf>
    <xf numFmtId="38" fontId="30" fillId="2" borderId="9" xfId="3" applyFont="1" applyFill="1" applyBorder="1" applyAlignment="1">
      <alignment vertical="center"/>
    </xf>
    <xf numFmtId="38" fontId="30" fillId="2" borderId="10" xfId="3" applyFont="1" applyFill="1" applyBorder="1" applyAlignment="1">
      <alignment vertical="center"/>
    </xf>
    <xf numFmtId="38" fontId="30" fillId="2" borderId="12" xfId="3" applyFont="1" applyFill="1" applyBorder="1" applyAlignment="1">
      <alignment vertical="center"/>
    </xf>
    <xf numFmtId="38" fontId="9" fillId="2" borderId="13" xfId="3" applyFont="1" applyFill="1" applyBorder="1" applyAlignment="1">
      <alignment vertical="center"/>
    </xf>
    <xf numFmtId="38" fontId="9" fillId="2" borderId="10" xfId="3" applyFont="1" applyFill="1" applyBorder="1" applyAlignment="1">
      <alignment vertical="center"/>
    </xf>
    <xf numFmtId="178" fontId="9" fillId="2" borderId="9" xfId="3" applyNumberFormat="1" applyFont="1" applyFill="1" applyBorder="1" applyAlignment="1">
      <alignment vertical="center" shrinkToFit="1"/>
    </xf>
    <xf numFmtId="177" fontId="9" fillId="2" borderId="14" xfId="3" applyNumberFormat="1" applyFont="1" applyFill="1" applyBorder="1" applyAlignment="1">
      <alignment vertical="center" shrinkToFit="1"/>
    </xf>
    <xf numFmtId="38" fontId="8" fillId="2" borderId="15" xfId="3" applyFont="1" applyFill="1" applyBorder="1" applyAlignment="1">
      <alignment vertical="center" shrinkToFit="1"/>
    </xf>
    <xf numFmtId="38" fontId="9" fillId="2" borderId="9" xfId="3" applyFont="1" applyFill="1" applyBorder="1" applyAlignment="1">
      <alignment vertical="center" shrinkToFit="1"/>
    </xf>
    <xf numFmtId="38" fontId="9" fillId="2" borderId="10" xfId="3" applyFont="1" applyFill="1" applyBorder="1" applyAlignment="1">
      <alignment vertical="center" shrinkToFit="1"/>
    </xf>
    <xf numFmtId="38" fontId="30" fillId="2" borderId="12" xfId="3" applyFont="1" applyFill="1" applyBorder="1" applyAlignment="1">
      <alignment vertical="center" shrinkToFit="1"/>
    </xf>
    <xf numFmtId="38" fontId="30" fillId="4" borderId="16" xfId="3" applyFont="1" applyFill="1" applyBorder="1" applyAlignment="1">
      <alignment vertical="center" shrinkToFit="1"/>
    </xf>
    <xf numFmtId="38" fontId="30" fillId="2" borderId="10" xfId="3" applyFont="1" applyFill="1" applyBorder="1" applyAlignment="1">
      <alignment vertical="center" shrinkToFit="1"/>
    </xf>
    <xf numFmtId="177" fontId="30" fillId="2" borderId="9" xfId="3" applyNumberFormat="1" applyFont="1" applyFill="1" applyBorder="1" applyAlignment="1">
      <alignment vertical="center"/>
    </xf>
    <xf numFmtId="177" fontId="30" fillId="2" borderId="10" xfId="3" applyNumberFormat="1" applyFont="1" applyFill="1" applyBorder="1" applyAlignment="1">
      <alignment vertical="center"/>
    </xf>
    <xf numFmtId="176" fontId="9" fillId="0" borderId="0" xfId="3" applyNumberFormat="1" applyFont="1" applyFill="1" applyBorder="1" applyAlignment="1">
      <alignment vertical="center"/>
    </xf>
    <xf numFmtId="38" fontId="9" fillId="0" borderId="15" xfId="3" applyFont="1" applyFill="1" applyBorder="1" applyAlignment="1">
      <alignment vertical="center"/>
    </xf>
    <xf numFmtId="177" fontId="9" fillId="0" borderId="9" xfId="3" applyNumberFormat="1" applyFont="1" applyFill="1" applyBorder="1" applyAlignment="1">
      <alignment vertical="center"/>
    </xf>
    <xf numFmtId="177" fontId="9" fillId="0" borderId="10" xfId="3" applyNumberFormat="1" applyFont="1" applyFill="1" applyBorder="1" applyAlignment="1">
      <alignment vertical="center"/>
    </xf>
    <xf numFmtId="177" fontId="30" fillId="0" borderId="1" xfId="3" applyNumberFormat="1" applyFont="1" applyFill="1" applyBorder="1" applyAlignment="1">
      <alignment vertical="center"/>
    </xf>
    <xf numFmtId="38" fontId="30" fillId="0" borderId="9" xfId="3" applyFont="1" applyFill="1" applyBorder="1" applyAlignment="1">
      <alignment vertical="center"/>
    </xf>
    <xf numFmtId="38" fontId="30" fillId="0" borderId="10" xfId="3" applyFont="1" applyFill="1" applyBorder="1" applyAlignment="1">
      <alignment vertical="center"/>
    </xf>
    <xf numFmtId="38" fontId="30" fillId="0" borderId="12" xfId="3" applyFont="1" applyFill="1" applyBorder="1" applyAlignment="1">
      <alignment vertical="center"/>
    </xf>
    <xf numFmtId="38" fontId="9" fillId="0" borderId="13" xfId="3" applyFont="1" applyFill="1" applyBorder="1" applyAlignment="1">
      <alignment vertical="center"/>
    </xf>
    <xf numFmtId="38" fontId="9" fillId="0" borderId="10" xfId="3" applyFont="1" applyFill="1" applyBorder="1" applyAlignment="1">
      <alignment vertical="center"/>
    </xf>
    <xf numFmtId="178" fontId="9" fillId="0" borderId="9" xfId="3" applyNumberFormat="1" applyFont="1" applyFill="1" applyBorder="1" applyAlignment="1">
      <alignment vertical="center" shrinkToFit="1"/>
    </xf>
    <xf numFmtId="177" fontId="9" fillId="0" borderId="14" xfId="3" applyNumberFormat="1" applyFont="1" applyFill="1" applyBorder="1" applyAlignment="1">
      <alignment vertical="center" shrinkToFit="1"/>
    </xf>
    <xf numFmtId="38" fontId="8" fillId="0" borderId="15" xfId="3" applyFont="1" applyFill="1" applyBorder="1" applyAlignment="1">
      <alignment vertical="center" shrinkToFit="1"/>
    </xf>
    <xf numFmtId="38" fontId="9" fillId="0" borderId="9" xfId="3" applyFont="1" applyFill="1" applyBorder="1" applyAlignment="1">
      <alignment vertical="center" shrinkToFit="1"/>
    </xf>
    <xf numFmtId="38" fontId="9" fillId="0" borderId="10" xfId="3" applyFont="1" applyFill="1" applyBorder="1" applyAlignment="1">
      <alignment vertical="center" shrinkToFit="1"/>
    </xf>
    <xf numFmtId="38" fontId="30" fillId="0" borderId="12" xfId="3" applyFont="1" applyFill="1" applyBorder="1" applyAlignment="1">
      <alignment vertical="center" shrinkToFit="1"/>
    </xf>
    <xf numFmtId="38" fontId="30" fillId="0" borderId="16" xfId="3" applyFont="1" applyFill="1" applyBorder="1" applyAlignment="1">
      <alignment vertical="center" shrinkToFit="1"/>
    </xf>
    <xf numFmtId="38" fontId="30" fillId="3" borderId="10" xfId="3" applyFont="1" applyFill="1" applyBorder="1" applyAlignment="1">
      <alignment vertical="center" shrinkToFit="1"/>
    </xf>
    <xf numFmtId="177" fontId="30" fillId="0" borderId="9" xfId="3" applyNumberFormat="1" applyFont="1" applyFill="1" applyBorder="1" applyAlignment="1">
      <alignment vertical="center"/>
    </xf>
    <xf numFmtId="177" fontId="30" fillId="0" borderId="10" xfId="3" applyNumberFormat="1" applyFont="1" applyFill="1" applyBorder="1" applyAlignment="1">
      <alignment vertical="center"/>
    </xf>
    <xf numFmtId="38" fontId="30" fillId="2" borderId="16" xfId="3" applyFont="1" applyFill="1" applyBorder="1" applyAlignment="1">
      <alignment vertical="center" shrinkToFit="1"/>
    </xf>
    <xf numFmtId="38" fontId="30" fillId="0" borderId="10" xfId="3" applyFont="1" applyFill="1" applyBorder="1" applyAlignment="1">
      <alignment vertical="center" shrinkToFit="1"/>
    </xf>
    <xf numFmtId="38" fontId="30" fillId="3" borderId="16" xfId="3" applyFont="1" applyFill="1" applyBorder="1" applyAlignment="1">
      <alignment vertical="center" shrinkToFit="1"/>
    </xf>
    <xf numFmtId="38" fontId="9" fillId="4" borderId="15" xfId="3" applyFont="1" applyFill="1" applyBorder="1" applyAlignment="1">
      <alignment vertical="center"/>
    </xf>
    <xf numFmtId="177" fontId="9" fillId="4" borderId="9" xfId="3" applyNumberFormat="1" applyFont="1" applyFill="1" applyBorder="1" applyAlignment="1">
      <alignment vertical="center"/>
    </xf>
    <xf numFmtId="177" fontId="9" fillId="4" borderId="10" xfId="3" applyNumberFormat="1" applyFont="1" applyFill="1" applyBorder="1" applyAlignment="1">
      <alignment vertical="center"/>
    </xf>
    <xf numFmtId="177" fontId="30" fillId="4" borderId="1" xfId="3" applyNumberFormat="1" applyFont="1" applyFill="1" applyBorder="1" applyAlignment="1">
      <alignment vertical="center"/>
    </xf>
    <xf numFmtId="38" fontId="30" fillId="4" borderId="9" xfId="3" applyFont="1" applyFill="1" applyBorder="1" applyAlignment="1">
      <alignment vertical="center"/>
    </xf>
    <xf numFmtId="38" fontId="30" fillId="4" borderId="10" xfId="3" applyFont="1" applyFill="1" applyBorder="1" applyAlignment="1">
      <alignment vertical="center"/>
    </xf>
    <xf numFmtId="38" fontId="30" fillId="4" borderId="12" xfId="3" applyFont="1" applyFill="1" applyBorder="1" applyAlignment="1">
      <alignment vertical="center"/>
    </xf>
    <xf numFmtId="38" fontId="9" fillId="4" borderId="13" xfId="3" applyFont="1" applyFill="1" applyBorder="1" applyAlignment="1">
      <alignment vertical="center"/>
    </xf>
    <xf numFmtId="38" fontId="9" fillId="4" borderId="10" xfId="3" applyFont="1" applyFill="1" applyBorder="1" applyAlignment="1">
      <alignment vertical="center"/>
    </xf>
    <xf numFmtId="178" fontId="9" fillId="4" borderId="9" xfId="3" applyNumberFormat="1" applyFont="1" applyFill="1" applyBorder="1" applyAlignment="1">
      <alignment vertical="center" shrinkToFit="1"/>
    </xf>
    <xf numFmtId="177" fontId="9" fillId="4" borderId="14" xfId="3" applyNumberFormat="1" applyFont="1" applyFill="1" applyBorder="1" applyAlignment="1">
      <alignment vertical="center" shrinkToFit="1"/>
    </xf>
    <xf numFmtId="38" fontId="8" fillId="4" borderId="15" xfId="3" applyFont="1" applyFill="1" applyBorder="1" applyAlignment="1">
      <alignment vertical="center" shrinkToFit="1"/>
    </xf>
    <xf numFmtId="38" fontId="9" fillId="4" borderId="9" xfId="3" applyFont="1" applyFill="1" applyBorder="1" applyAlignment="1">
      <alignment vertical="center" shrinkToFit="1"/>
    </xf>
    <xf numFmtId="38" fontId="9" fillId="4" borderId="10" xfId="3" applyFont="1" applyFill="1" applyBorder="1" applyAlignment="1">
      <alignment vertical="center" shrinkToFit="1"/>
    </xf>
    <xf numFmtId="38" fontId="30" fillId="4" borderId="12" xfId="3" applyFont="1" applyFill="1" applyBorder="1" applyAlignment="1">
      <alignment vertical="center" shrinkToFit="1"/>
    </xf>
    <xf numFmtId="38" fontId="30" fillId="4" borderId="10" xfId="3" applyFont="1" applyFill="1" applyBorder="1" applyAlignment="1">
      <alignment vertical="center" shrinkToFit="1"/>
    </xf>
    <xf numFmtId="177" fontId="30" fillId="4" borderId="9" xfId="3" applyNumberFormat="1" applyFont="1" applyFill="1" applyBorder="1" applyAlignment="1">
      <alignment vertical="center"/>
    </xf>
    <xf numFmtId="177" fontId="30" fillId="4" borderId="10" xfId="3" applyNumberFormat="1" applyFont="1" applyFill="1" applyBorder="1" applyAlignment="1">
      <alignment vertical="center"/>
    </xf>
    <xf numFmtId="38" fontId="9" fillId="0" borderId="14" xfId="3" applyFont="1" applyFill="1" applyBorder="1" applyAlignment="1">
      <alignment vertical="center"/>
    </xf>
    <xf numFmtId="177" fontId="9" fillId="4" borderId="16" xfId="3" applyNumberFormat="1" applyFont="1" applyFill="1" applyBorder="1" applyAlignment="1">
      <alignment vertical="center"/>
    </xf>
    <xf numFmtId="177" fontId="9" fillId="4" borderId="10" xfId="3" applyNumberFormat="1" applyFont="1" applyFill="1" applyBorder="1" applyAlignment="1">
      <alignment vertical="center" shrinkToFit="1"/>
    </xf>
    <xf numFmtId="38" fontId="30" fillId="0" borderId="17" xfId="3" applyFont="1" applyFill="1" applyBorder="1" applyAlignment="1">
      <alignment vertical="center" shrinkToFit="1"/>
    </xf>
    <xf numFmtId="177" fontId="30" fillId="0" borderId="18" xfId="3" applyNumberFormat="1" applyFont="1" applyFill="1" applyBorder="1" applyAlignment="1">
      <alignment vertical="center"/>
    </xf>
    <xf numFmtId="177" fontId="30" fillId="0" borderId="19" xfId="3" applyNumberFormat="1" applyFont="1" applyFill="1" applyBorder="1" applyAlignment="1">
      <alignment vertical="center"/>
    </xf>
    <xf numFmtId="177" fontId="30" fillId="0" borderId="20" xfId="3" applyNumberFormat="1" applyFont="1" applyFill="1" applyBorder="1" applyAlignment="1">
      <alignment vertical="center"/>
    </xf>
    <xf numFmtId="38" fontId="30" fillId="0" borderId="20" xfId="3" applyFont="1" applyFill="1" applyBorder="1" applyAlignment="1">
      <alignment vertical="center"/>
    </xf>
    <xf numFmtId="178" fontId="30" fillId="0" borderId="21" xfId="3" applyNumberFormat="1" applyFont="1" applyFill="1" applyBorder="1" applyAlignment="1">
      <alignment vertical="center" shrinkToFit="1"/>
    </xf>
    <xf numFmtId="177" fontId="30" fillId="0" borderId="22" xfId="3" applyNumberFormat="1" applyFont="1" applyFill="1" applyBorder="1" applyAlignment="1">
      <alignment vertical="center" shrinkToFit="1"/>
    </xf>
    <xf numFmtId="177" fontId="30" fillId="0" borderId="17" xfId="3" applyNumberFormat="1" applyFont="1" applyFill="1" applyBorder="1" applyAlignment="1">
      <alignment vertical="center" shrinkToFit="1"/>
    </xf>
    <xf numFmtId="177" fontId="30" fillId="0" borderId="18" xfId="3" applyNumberFormat="1" applyFont="1" applyFill="1" applyBorder="1" applyAlignment="1">
      <alignment vertical="center" shrinkToFit="1"/>
    </xf>
    <xf numFmtId="177" fontId="30" fillId="0" borderId="19" xfId="3" applyNumberFormat="1" applyFont="1" applyFill="1" applyBorder="1" applyAlignment="1">
      <alignment vertical="center" shrinkToFit="1"/>
    </xf>
    <xf numFmtId="177" fontId="30" fillId="0" borderId="20" xfId="3" applyNumberFormat="1" applyFont="1" applyFill="1" applyBorder="1" applyAlignment="1">
      <alignment vertical="center" shrinkToFit="1"/>
    </xf>
    <xf numFmtId="177" fontId="30" fillId="0" borderId="16" xfId="3" applyNumberFormat="1" applyFont="1" applyFill="1" applyBorder="1" applyAlignment="1">
      <alignment vertical="center"/>
    </xf>
    <xf numFmtId="0" fontId="31" fillId="0" borderId="0" xfId="0" applyFont="1">
      <alignment vertical="center"/>
    </xf>
    <xf numFmtId="0" fontId="32" fillId="0" borderId="0" xfId="0" applyFont="1" applyAlignment="1"/>
    <xf numFmtId="38" fontId="12" fillId="0" borderId="23" xfId="0" applyNumberFormat="1" applyFont="1" applyBorder="1">
      <alignment vertical="center"/>
    </xf>
    <xf numFmtId="0" fontId="6" fillId="0" borderId="0" xfId="0" applyFont="1" applyAlignment="1"/>
    <xf numFmtId="0" fontId="33" fillId="0" borderId="0" xfId="0" applyFont="1" applyAlignment="1">
      <alignment horizontal="center"/>
    </xf>
    <xf numFmtId="38" fontId="12" fillId="0" borderId="24" xfId="0" applyNumberFormat="1" applyFont="1" applyBorder="1">
      <alignment vertical="center"/>
    </xf>
    <xf numFmtId="38" fontId="34" fillId="0" borderId="27" xfId="0" applyNumberFormat="1" applyFont="1" applyBorder="1">
      <alignment vertical="center"/>
    </xf>
    <xf numFmtId="38" fontId="34" fillId="0" borderId="25" xfId="0" applyNumberFormat="1" applyFont="1" applyBorder="1">
      <alignment vertical="center"/>
    </xf>
    <xf numFmtId="38" fontId="34" fillId="0" borderId="26" xfId="0" applyNumberFormat="1" applyFont="1" applyBorder="1">
      <alignment vertical="center"/>
    </xf>
    <xf numFmtId="38" fontId="30" fillId="0" borderId="27" xfId="0" applyNumberFormat="1" applyFont="1" applyBorder="1">
      <alignment vertical="center"/>
    </xf>
    <xf numFmtId="38" fontId="30" fillId="0" borderId="25" xfId="0" applyNumberFormat="1" applyFont="1" applyBorder="1">
      <alignment vertical="center"/>
    </xf>
    <xf numFmtId="38" fontId="30" fillId="0" borderId="26" xfId="0" applyNumberFormat="1" applyFont="1" applyBorder="1">
      <alignment vertical="center"/>
    </xf>
    <xf numFmtId="38" fontId="30" fillId="0" borderId="13" xfId="0" applyNumberFormat="1" applyFont="1" applyBorder="1">
      <alignment vertical="center"/>
    </xf>
    <xf numFmtId="38" fontId="30" fillId="0" borderId="10" xfId="0" applyNumberFormat="1" applyFont="1" applyBorder="1">
      <alignment vertical="center"/>
    </xf>
    <xf numFmtId="38" fontId="9" fillId="0" borderId="29" xfId="3" applyFont="1" applyFill="1" applyBorder="1" applyAlignment="1">
      <alignment vertical="center" shrinkToFit="1"/>
    </xf>
    <xf numFmtId="38" fontId="9" fillId="0" borderId="6" xfId="3" applyFont="1" applyFill="1" applyBorder="1" applyAlignment="1">
      <alignment vertical="center" shrinkToFit="1"/>
    </xf>
    <xf numFmtId="38" fontId="9" fillId="0" borderId="7" xfId="3" applyFont="1" applyFill="1" applyBorder="1" applyAlignment="1">
      <alignment vertical="center" shrinkToFit="1"/>
    </xf>
    <xf numFmtId="38" fontId="30" fillId="0" borderId="30" xfId="3" applyFont="1" applyFill="1" applyBorder="1" applyAlignment="1">
      <alignment vertical="center" shrinkToFit="1"/>
    </xf>
    <xf numFmtId="38" fontId="30" fillId="0" borderId="6" xfId="3" applyFont="1" applyFill="1" applyBorder="1" applyAlignment="1">
      <alignment vertical="center" shrinkToFit="1"/>
    </xf>
    <xf numFmtId="38" fontId="30" fillId="0" borderId="7" xfId="3" applyFont="1" applyFill="1" applyBorder="1" applyAlignment="1">
      <alignment vertical="center" shrinkToFit="1"/>
    </xf>
    <xf numFmtId="38" fontId="30" fillId="0" borderId="8" xfId="3" applyFont="1" applyFill="1" applyBorder="1" applyAlignment="1">
      <alignment vertical="center" shrinkToFit="1"/>
    </xf>
    <xf numFmtId="38" fontId="9" fillId="0" borderId="31" xfId="3" applyFont="1" applyFill="1" applyBorder="1" applyAlignment="1">
      <alignment vertical="center" shrinkToFit="1"/>
    </xf>
    <xf numFmtId="178" fontId="9" fillId="0" borderId="6" xfId="3" applyNumberFormat="1" applyFont="1" applyFill="1" applyBorder="1" applyAlignment="1">
      <alignment vertical="center" shrinkToFit="1"/>
    </xf>
    <xf numFmtId="177" fontId="9" fillId="0" borderId="5" xfId="3" applyNumberFormat="1" applyFont="1" applyFill="1" applyBorder="1" applyAlignment="1">
      <alignment vertical="center" shrinkToFit="1"/>
    </xf>
    <xf numFmtId="38" fontId="8" fillId="0" borderId="29" xfId="3" applyFont="1" applyFill="1" applyBorder="1" applyAlignment="1">
      <alignment vertical="center" shrinkToFit="1"/>
    </xf>
    <xf numFmtId="38" fontId="30" fillId="0" borderId="3" xfId="3" applyFont="1" applyFill="1" applyBorder="1" applyAlignment="1">
      <alignment vertical="center" shrinkToFit="1"/>
    </xf>
    <xf numFmtId="177" fontId="30" fillId="0" borderId="13" xfId="3" applyNumberFormat="1" applyFont="1" applyFill="1" applyBorder="1" applyAlignment="1">
      <alignment vertical="center" shrinkToFit="1"/>
    </xf>
    <xf numFmtId="177" fontId="30" fillId="0" borderId="10" xfId="3" applyNumberFormat="1" applyFont="1" applyFill="1" applyBorder="1" applyAlignment="1">
      <alignment vertical="center" shrinkToFit="1"/>
    </xf>
    <xf numFmtId="38" fontId="9" fillId="2" borderId="17" xfId="3" applyFont="1" applyFill="1" applyBorder="1" applyAlignment="1">
      <alignment vertical="center" shrinkToFit="1"/>
    </xf>
    <xf numFmtId="38" fontId="9" fillId="2" borderId="21" xfId="3" applyFont="1" applyFill="1" applyBorder="1" applyAlignment="1">
      <alignment vertical="center" shrinkToFit="1"/>
    </xf>
    <xf numFmtId="38" fontId="9" fillId="2" borderId="32" xfId="3" applyFont="1" applyFill="1" applyBorder="1" applyAlignment="1">
      <alignment vertical="center" shrinkToFit="1"/>
    </xf>
    <xf numFmtId="177" fontId="30" fillId="2" borderId="19" xfId="3" applyNumberFormat="1" applyFont="1" applyFill="1" applyBorder="1" applyAlignment="1">
      <alignment vertical="center"/>
    </xf>
    <xf numFmtId="38" fontId="30" fillId="2" borderId="21" xfId="3" applyFont="1" applyFill="1" applyBorder="1" applyAlignment="1">
      <alignment vertical="center" shrinkToFit="1"/>
    </xf>
    <xf numFmtId="38" fontId="30" fillId="2" borderId="32" xfId="3" applyFont="1" applyFill="1" applyBorder="1" applyAlignment="1">
      <alignment vertical="center" shrinkToFit="1"/>
    </xf>
    <xf numFmtId="38" fontId="30" fillId="2" borderId="20" xfId="3" applyFont="1" applyFill="1" applyBorder="1" applyAlignment="1">
      <alignment vertical="center" shrinkToFit="1"/>
    </xf>
    <xf numFmtId="38" fontId="9" fillId="2" borderId="33" xfId="3" applyFont="1" applyFill="1" applyBorder="1" applyAlignment="1">
      <alignment vertical="center" shrinkToFit="1"/>
    </xf>
    <xf numFmtId="178" fontId="9" fillId="2" borderId="21" xfId="3" applyNumberFormat="1" applyFont="1" applyFill="1" applyBorder="1" applyAlignment="1">
      <alignment vertical="center" shrinkToFit="1"/>
    </xf>
    <xf numFmtId="177" fontId="9" fillId="2" borderId="22" xfId="3" applyNumberFormat="1" applyFont="1" applyFill="1" applyBorder="1" applyAlignment="1">
      <alignment vertical="center" shrinkToFit="1"/>
    </xf>
    <xf numFmtId="38" fontId="8" fillId="2" borderId="17" xfId="3" applyFont="1" applyFill="1" applyBorder="1" applyAlignment="1">
      <alignment vertical="center" shrinkToFit="1"/>
    </xf>
    <xf numFmtId="38" fontId="30" fillId="2" borderId="18" xfId="3" applyFont="1" applyFill="1" applyBorder="1" applyAlignment="1">
      <alignment vertical="center" shrinkToFit="1"/>
    </xf>
    <xf numFmtId="177" fontId="30" fillId="2" borderId="13" xfId="3" applyNumberFormat="1" applyFont="1" applyFill="1" applyBorder="1" applyAlignment="1">
      <alignment vertical="center" shrinkToFit="1"/>
    </xf>
    <xf numFmtId="177" fontId="30" fillId="2" borderId="10" xfId="3" applyNumberFormat="1" applyFont="1" applyFill="1" applyBorder="1" applyAlignment="1">
      <alignment vertical="center" shrinkToFit="1"/>
    </xf>
    <xf numFmtId="38" fontId="9" fillId="0" borderId="34" xfId="3" applyFont="1" applyFill="1" applyBorder="1" applyAlignment="1">
      <alignment vertical="center"/>
    </xf>
    <xf numFmtId="38" fontId="9" fillId="0" borderId="29" xfId="3" applyFont="1" applyFill="1" applyBorder="1" applyAlignment="1">
      <alignment vertical="center"/>
    </xf>
    <xf numFmtId="177" fontId="9" fillId="0" borderId="6" xfId="3" applyNumberFormat="1" applyFont="1" applyFill="1" applyBorder="1" applyAlignment="1">
      <alignment vertical="center"/>
    </xf>
    <xf numFmtId="177" fontId="9" fillId="0" borderId="7" xfId="3" applyNumberFormat="1" applyFont="1" applyFill="1" applyBorder="1" applyAlignment="1">
      <alignment vertical="center"/>
    </xf>
    <xf numFmtId="177" fontId="30" fillId="0" borderId="8" xfId="3" applyNumberFormat="1" applyFont="1" applyFill="1" applyBorder="1" applyAlignment="1">
      <alignment vertical="center"/>
    </xf>
    <xf numFmtId="177" fontId="30" fillId="0" borderId="6" xfId="3" applyNumberFormat="1" applyFont="1" applyFill="1" applyBorder="1" applyAlignment="1">
      <alignment vertical="center"/>
    </xf>
    <xf numFmtId="177" fontId="30" fillId="0" borderId="7" xfId="3" applyNumberFormat="1" applyFont="1" applyFill="1" applyBorder="1" applyAlignment="1">
      <alignment vertical="center"/>
    </xf>
    <xf numFmtId="38" fontId="9" fillId="0" borderId="6" xfId="3" applyFont="1" applyFill="1" applyBorder="1" applyAlignment="1">
      <alignment vertical="center"/>
    </xf>
    <xf numFmtId="38" fontId="9" fillId="0" borderId="7" xfId="3" applyFont="1" applyFill="1" applyBorder="1" applyAlignment="1">
      <alignment vertical="center"/>
    </xf>
    <xf numFmtId="38" fontId="30" fillId="0" borderId="8" xfId="3" applyFont="1" applyFill="1" applyBorder="1" applyAlignment="1">
      <alignment vertical="center"/>
    </xf>
    <xf numFmtId="177" fontId="9" fillId="0" borderId="5" xfId="3" applyNumberFormat="1" applyFont="1" applyFill="1" applyBorder="1" applyAlignment="1">
      <alignment vertical="center"/>
    </xf>
    <xf numFmtId="38" fontId="30" fillId="0" borderId="6" xfId="3" applyFont="1" applyFill="1" applyBorder="1" applyAlignment="1">
      <alignment vertical="center"/>
    </xf>
    <xf numFmtId="38" fontId="30" fillId="0" borderId="7" xfId="3" applyFont="1" applyFill="1" applyBorder="1" applyAlignment="1">
      <alignment vertical="center"/>
    </xf>
    <xf numFmtId="38" fontId="9" fillId="0" borderId="17" xfId="3" applyFont="1" applyFill="1" applyBorder="1" applyAlignment="1">
      <alignment vertical="center"/>
    </xf>
    <xf numFmtId="177" fontId="9" fillId="0" borderId="21" xfId="3" applyNumberFormat="1" applyFont="1" applyFill="1" applyBorder="1" applyAlignment="1">
      <alignment vertical="center"/>
    </xf>
    <xf numFmtId="177" fontId="9" fillId="0" borderId="32" xfId="3" applyNumberFormat="1" applyFont="1" applyFill="1" applyBorder="1" applyAlignment="1">
      <alignment vertical="center"/>
    </xf>
    <xf numFmtId="177" fontId="30" fillId="0" borderId="21" xfId="3" applyNumberFormat="1" applyFont="1" applyFill="1" applyBorder="1" applyAlignment="1">
      <alignment vertical="center"/>
    </xf>
    <xf numFmtId="177" fontId="30" fillId="0" borderId="32" xfId="3" applyNumberFormat="1" applyFont="1" applyFill="1" applyBorder="1" applyAlignment="1">
      <alignment vertical="center"/>
    </xf>
    <xf numFmtId="38" fontId="9" fillId="0" borderId="21" xfId="3" applyFont="1" applyFill="1" applyBorder="1" applyAlignment="1">
      <alignment vertical="center"/>
    </xf>
    <xf numFmtId="38" fontId="9" fillId="0" borderId="32" xfId="3" applyFont="1" applyFill="1" applyBorder="1" applyAlignment="1">
      <alignment vertical="center"/>
    </xf>
    <xf numFmtId="178" fontId="9" fillId="0" borderId="21" xfId="3" applyNumberFormat="1" applyFont="1" applyFill="1" applyBorder="1" applyAlignment="1">
      <alignment vertical="center" shrinkToFit="1"/>
    </xf>
    <xf numFmtId="177" fontId="9" fillId="0" borderId="22" xfId="3" applyNumberFormat="1" applyFont="1" applyFill="1" applyBorder="1" applyAlignment="1">
      <alignment vertical="center"/>
    </xf>
    <xf numFmtId="38" fontId="8" fillId="0" borderId="17" xfId="3" applyFont="1" applyFill="1" applyBorder="1" applyAlignment="1">
      <alignment vertical="center" shrinkToFit="1"/>
    </xf>
    <xf numFmtId="38" fontId="30" fillId="0" borderId="21" xfId="3" applyFont="1" applyFill="1" applyBorder="1" applyAlignment="1">
      <alignment vertical="center"/>
    </xf>
    <xf numFmtId="38" fontId="30" fillId="0" borderId="32" xfId="3" applyFont="1" applyFill="1" applyBorder="1" applyAlignment="1">
      <alignment vertical="center"/>
    </xf>
    <xf numFmtId="0" fontId="35" fillId="0" borderId="0" xfId="0" applyFont="1">
      <alignment vertical="center"/>
    </xf>
    <xf numFmtId="0" fontId="16" fillId="0" borderId="0" xfId="5"/>
    <xf numFmtId="0" fontId="16" fillId="0" borderId="0" xfId="5" applyAlignment="1">
      <alignment horizontal="center" vertical="center"/>
    </xf>
    <xf numFmtId="3" fontId="17" fillId="0" borderId="40" xfId="5" applyNumberFormat="1" applyFont="1" applyBorder="1" applyAlignment="1">
      <alignment vertical="center"/>
    </xf>
    <xf numFmtId="3" fontId="16" fillId="0" borderId="40" xfId="5" applyNumberFormat="1" applyBorder="1" applyAlignment="1">
      <alignment horizontal="center" vertical="center"/>
    </xf>
    <xf numFmtId="3" fontId="16" fillId="0" borderId="40" xfId="5" applyNumberFormat="1" applyBorder="1"/>
    <xf numFmtId="3" fontId="16" fillId="0" borderId="40" xfId="5" applyNumberFormat="1" applyBorder="1" applyAlignment="1">
      <alignment horizontal="right"/>
    </xf>
    <xf numFmtId="3" fontId="16" fillId="0" borderId="0" xfId="5" applyNumberFormat="1"/>
    <xf numFmtId="3" fontId="38" fillId="0" borderId="41" xfId="5" applyNumberFormat="1" applyFont="1" applyBorder="1" applyAlignment="1">
      <alignment vertical="center"/>
    </xf>
    <xf numFmtId="3" fontId="38" fillId="0" borderId="41" xfId="5" applyNumberFormat="1" applyFont="1" applyBorder="1" applyAlignment="1">
      <alignment horizontal="center" vertical="center"/>
    </xf>
    <xf numFmtId="3" fontId="38" fillId="0" borderId="41" xfId="5" applyNumberFormat="1" applyFont="1" applyBorder="1" applyAlignment="1">
      <alignment horizontal="centerContinuous" vertical="center"/>
    </xf>
    <xf numFmtId="3" fontId="38" fillId="0" borderId="43" xfId="5" applyNumberFormat="1" applyFont="1" applyBorder="1" applyAlignment="1">
      <alignment horizontal="centerContinuous" vertical="center"/>
    </xf>
    <xf numFmtId="3" fontId="38" fillId="0" borderId="37" xfId="5" applyNumberFormat="1" applyFont="1" applyBorder="1" applyAlignment="1">
      <alignment vertical="center"/>
    </xf>
    <xf numFmtId="0" fontId="38" fillId="0" borderId="0" xfId="5" applyFont="1" applyAlignment="1">
      <alignment vertical="center"/>
    </xf>
    <xf numFmtId="3" fontId="38" fillId="0" borderId="37" xfId="5" applyNumberFormat="1" applyFont="1" applyBorder="1" applyAlignment="1">
      <alignment horizontal="center" vertical="center"/>
    </xf>
    <xf numFmtId="3" fontId="38" fillId="0" borderId="35" xfId="5" applyNumberFormat="1" applyFont="1" applyBorder="1" applyAlignment="1">
      <alignment horizontal="centerContinuous" vertical="center"/>
    </xf>
    <xf numFmtId="3" fontId="38" fillId="0" borderId="36" xfId="5" applyNumberFormat="1" applyFont="1" applyBorder="1" applyAlignment="1">
      <alignment horizontal="centerContinuous" vertical="center"/>
    </xf>
    <xf numFmtId="3" fontId="38" fillId="0" borderId="1" xfId="5" applyNumberFormat="1" applyFont="1" applyBorder="1" applyAlignment="1">
      <alignment horizontal="centerContinuous" vertical="center"/>
    </xf>
    <xf numFmtId="3" fontId="38" fillId="0" borderId="13" xfId="5" applyNumberFormat="1" applyFont="1" applyBorder="1" applyAlignment="1">
      <alignment horizontal="centerContinuous" vertical="center"/>
    </xf>
    <xf numFmtId="3" fontId="38" fillId="0" borderId="35" xfId="5" applyNumberFormat="1" applyFont="1" applyBorder="1" applyAlignment="1">
      <alignment vertical="center"/>
    </xf>
    <xf numFmtId="3" fontId="38" fillId="0" borderId="35" xfId="5" applyNumberFormat="1" applyFont="1" applyBorder="1" applyAlignment="1">
      <alignment horizontal="center" vertical="center"/>
    </xf>
    <xf numFmtId="3" fontId="38" fillId="0" borderId="35" xfId="5" applyNumberFormat="1" applyFont="1" applyBorder="1" applyAlignment="1">
      <alignment horizontal="left" vertical="center"/>
    </xf>
    <xf numFmtId="3" fontId="38" fillId="0" borderId="10" xfId="5" applyNumberFormat="1" applyFont="1" applyBorder="1" applyAlignment="1">
      <alignment horizontal="center" vertical="center"/>
    </xf>
    <xf numFmtId="3" fontId="38" fillId="0" borderId="34" xfId="5" applyNumberFormat="1" applyFont="1" applyBorder="1" applyAlignment="1">
      <alignment horizontal="center" vertical="center"/>
    </xf>
    <xf numFmtId="3" fontId="38" fillId="0" borderId="40" xfId="5" applyNumberFormat="1" applyFont="1" applyBorder="1" applyAlignment="1">
      <alignment horizontal="center" vertical="center"/>
    </xf>
    <xf numFmtId="0" fontId="38" fillId="0" borderId="37" xfId="5" applyFont="1" applyBorder="1" applyAlignment="1">
      <alignment vertical="center"/>
    </xf>
    <xf numFmtId="0" fontId="38" fillId="0" borderId="37" xfId="5" applyFont="1" applyBorder="1" applyAlignment="1">
      <alignment horizontal="center" vertical="center"/>
    </xf>
    <xf numFmtId="0" fontId="38" fillId="0" borderId="37" xfId="5" applyFont="1" applyBorder="1" applyAlignment="1">
      <alignment horizontal="right"/>
    </xf>
    <xf numFmtId="0" fontId="38" fillId="0" borderId="39" xfId="5" applyFont="1" applyBorder="1" applyAlignment="1">
      <alignment horizontal="right"/>
    </xf>
    <xf numFmtId="0" fontId="38" fillId="0" borderId="42" xfId="5" applyFont="1" applyBorder="1" applyAlignment="1">
      <alignment horizontal="right"/>
    </xf>
    <xf numFmtId="0" fontId="38" fillId="0" borderId="0" xfId="5" applyFont="1" applyAlignment="1">
      <alignment horizontal="right"/>
    </xf>
    <xf numFmtId="0" fontId="38" fillId="0" borderId="37" xfId="5" applyFont="1" applyBorder="1"/>
    <xf numFmtId="0" fontId="38" fillId="0" borderId="0" xfId="5" applyFont="1"/>
    <xf numFmtId="3" fontId="38" fillId="0" borderId="37" xfId="5" applyNumberFormat="1" applyFont="1" applyBorder="1"/>
    <xf numFmtId="3" fontId="38" fillId="0" borderId="39" xfId="5" applyNumberFormat="1" applyFont="1" applyBorder="1"/>
    <xf numFmtId="3" fontId="38" fillId="0" borderId="0" xfId="5" applyNumberFormat="1" applyFont="1"/>
    <xf numFmtId="3" fontId="38" fillId="0" borderId="37" xfId="5" applyNumberFormat="1" applyFont="1" applyBorder="1" applyAlignment="1">
      <alignment horizontal="distributed" vertical="center"/>
    </xf>
    <xf numFmtId="0" fontId="38" fillId="0" borderId="39" xfId="5" applyFont="1" applyBorder="1"/>
    <xf numFmtId="0" fontId="38" fillId="0" borderId="37" xfId="5" applyFont="1" applyBorder="1" applyAlignment="1">
      <alignment horizontal="distributed" vertical="center"/>
    </xf>
    <xf numFmtId="3" fontId="38" fillId="0" borderId="37" xfId="5" applyNumberFormat="1" applyFont="1" applyBorder="1" applyAlignment="1">
      <alignment horizontal="right" vertical="center"/>
    </xf>
    <xf numFmtId="0" fontId="38" fillId="0" borderId="35" xfId="5" applyFont="1" applyBorder="1" applyAlignment="1">
      <alignment vertical="center"/>
    </xf>
    <xf numFmtId="0" fontId="38" fillId="0" borderId="35" xfId="5" applyFont="1" applyBorder="1" applyAlignment="1">
      <alignment horizontal="center" vertical="center"/>
    </xf>
    <xf numFmtId="0" fontId="38" fillId="0" borderId="35" xfId="5" applyFont="1" applyBorder="1"/>
    <xf numFmtId="0" fontId="38" fillId="0" borderId="34" xfId="5" applyFont="1" applyBorder="1"/>
    <xf numFmtId="0" fontId="38" fillId="0" borderId="40" xfId="5" applyFont="1" applyBorder="1"/>
    <xf numFmtId="3" fontId="38" fillId="0" borderId="14" xfId="5" applyNumberFormat="1" applyFont="1" applyBorder="1" applyAlignment="1">
      <alignment horizontal="centerContinuous" vertical="center"/>
    </xf>
    <xf numFmtId="3" fontId="38" fillId="0" borderId="10" xfId="5" applyNumberFormat="1" applyFont="1" applyBorder="1" applyAlignment="1">
      <alignment horizontal="centerContinuous" vertical="center"/>
    </xf>
    <xf numFmtId="3" fontId="38" fillId="0" borderId="34" xfId="5" applyNumberFormat="1" applyFont="1" applyBorder="1" applyAlignment="1">
      <alignment horizontal="centerContinuous" vertical="center"/>
    </xf>
    <xf numFmtId="3" fontId="38" fillId="0" borderId="40" xfId="5" applyNumberFormat="1" applyFont="1" applyBorder="1" applyAlignment="1">
      <alignment horizontal="centerContinuous" vertical="center"/>
    </xf>
    <xf numFmtId="3" fontId="38" fillId="0" borderId="37" xfId="5" applyNumberFormat="1" applyFont="1" applyBorder="1" applyAlignment="1">
      <alignment horizontal="distributed" vertical="center" wrapText="1"/>
    </xf>
    <xf numFmtId="0" fontId="38" fillId="0" borderId="37" xfId="2" applyFont="1" applyBorder="1" applyAlignment="1">
      <alignment horizontal="distributed" vertical="center"/>
    </xf>
    <xf numFmtId="3" fontId="16" fillId="0" borderId="10" xfId="5" applyNumberFormat="1" applyBorder="1"/>
    <xf numFmtId="0" fontId="27" fillId="0" borderId="0" xfId="4" applyFont="1" applyAlignment="1">
      <alignment horizontal="center"/>
    </xf>
    <xf numFmtId="0" fontId="25" fillId="0" borderId="0" xfId="4" applyFont="1"/>
    <xf numFmtId="0" fontId="25" fillId="0" borderId="0" xfId="4" applyFont="1" applyAlignment="1">
      <alignment horizontal="center"/>
    </xf>
    <xf numFmtId="0" fontId="25" fillId="0" borderId="0" xfId="4" applyFont="1" applyAlignment="1">
      <alignment horizontal="right"/>
    </xf>
    <xf numFmtId="0" fontId="25" fillId="0" borderId="42" xfId="4" applyFont="1" applyBorder="1" applyAlignment="1">
      <alignment horizontal="center"/>
    </xf>
    <xf numFmtId="0" fontId="25" fillId="0" borderId="37" xfId="4" applyFont="1" applyBorder="1"/>
    <xf numFmtId="0" fontId="25" fillId="0" borderId="34" xfId="4" applyFont="1" applyBorder="1" applyAlignment="1">
      <alignment horizontal="center"/>
    </xf>
    <xf numFmtId="0" fontId="25" fillId="0" borderId="38" xfId="4" applyFont="1" applyBorder="1" applyAlignment="1">
      <alignment horizontal="center"/>
    </xf>
    <xf numFmtId="0" fontId="25" fillId="0" borderId="39" xfId="4" applyFont="1" applyBorder="1" applyAlignment="1">
      <alignment horizontal="center"/>
    </xf>
    <xf numFmtId="38" fontId="40" fillId="5" borderId="34" xfId="3" applyFont="1" applyFill="1" applyBorder="1" applyAlignment="1"/>
    <xf numFmtId="38" fontId="40" fillId="0" borderId="10" xfId="3" applyFont="1" applyFill="1" applyBorder="1" applyAlignment="1"/>
    <xf numFmtId="38" fontId="40" fillId="0" borderId="10" xfId="3" applyFont="1" applyFill="1" applyBorder="1" applyAlignment="1">
      <alignment shrinkToFit="1"/>
    </xf>
    <xf numFmtId="49" fontId="25" fillId="0" borderId="34" xfId="3" applyNumberFormat="1" applyFont="1" applyFill="1" applyBorder="1" applyAlignment="1">
      <alignment horizontal="center"/>
    </xf>
    <xf numFmtId="49" fontId="25" fillId="0" borderId="42" xfId="3" applyNumberFormat="1" applyFont="1" applyFill="1" applyBorder="1" applyAlignment="1">
      <alignment horizontal="center"/>
    </xf>
    <xf numFmtId="0" fontId="25" fillId="0" borderId="37" xfId="4" applyFont="1" applyBorder="1" applyAlignment="1">
      <alignment horizontal="center"/>
    </xf>
    <xf numFmtId="0" fontId="26" fillId="0" borderId="0" xfId="4" applyFont="1"/>
    <xf numFmtId="38" fontId="40" fillId="0" borderId="0" xfId="3" applyFont="1" applyFill="1" applyBorder="1" applyAlignment="1"/>
    <xf numFmtId="0" fontId="40" fillId="0" borderId="0" xfId="4" applyFont="1"/>
    <xf numFmtId="0" fontId="27" fillId="7" borderId="0" xfId="4" applyFont="1" applyFill="1" applyAlignment="1">
      <alignment horizontal="center"/>
    </xf>
    <xf numFmtId="0" fontId="25" fillId="7" borderId="0" xfId="4" applyFont="1" applyFill="1"/>
    <xf numFmtId="38" fontId="40" fillId="7" borderId="10" xfId="3" applyFont="1" applyFill="1" applyBorder="1" applyAlignment="1"/>
    <xf numFmtId="38" fontId="40" fillId="7" borderId="10" xfId="4" applyNumberFormat="1" applyFont="1" applyFill="1" applyBorder="1"/>
    <xf numFmtId="0" fontId="25" fillId="7" borderId="0" xfId="4" applyFont="1" applyFill="1" applyAlignment="1">
      <alignment horizontal="center"/>
    </xf>
    <xf numFmtId="0" fontId="25" fillId="7" borderId="39" xfId="4" applyFont="1" applyFill="1" applyBorder="1" applyAlignment="1">
      <alignment horizontal="center"/>
    </xf>
    <xf numFmtId="0" fontId="27" fillId="0" borderId="0" xfId="4" applyFont="1" applyFill="1" applyAlignment="1">
      <alignment horizontal="center"/>
    </xf>
    <xf numFmtId="0" fontId="25" fillId="0" borderId="0" xfId="4" applyFont="1" applyFill="1"/>
    <xf numFmtId="0" fontId="25" fillId="0" borderId="38" xfId="4" applyFont="1" applyFill="1" applyBorder="1" applyAlignment="1">
      <alignment horizontal="center"/>
    </xf>
    <xf numFmtId="38" fontId="40" fillId="0" borderId="10" xfId="4" applyNumberFormat="1" applyFont="1" applyFill="1" applyBorder="1"/>
    <xf numFmtId="0" fontId="25" fillId="0" borderId="39" xfId="4" applyFont="1" applyFill="1" applyBorder="1" applyAlignment="1">
      <alignment horizontal="center"/>
    </xf>
    <xf numFmtId="0" fontId="25" fillId="0" borderId="0" xfId="4" applyFont="1" applyFill="1" applyAlignment="1">
      <alignment shrinkToFit="1"/>
    </xf>
    <xf numFmtId="0" fontId="25" fillId="0" borderId="39" xfId="4" applyFont="1" applyFill="1" applyBorder="1" applyAlignment="1">
      <alignment horizontal="center" shrinkToFit="1"/>
    </xf>
    <xf numFmtId="38" fontId="40" fillId="0" borderId="10" xfId="4" applyNumberFormat="1" applyFont="1" applyFill="1" applyBorder="1" applyAlignment="1">
      <alignment shrinkToFit="1"/>
    </xf>
    <xf numFmtId="0" fontId="25" fillId="0" borderId="38" xfId="4" applyFont="1" applyFill="1" applyBorder="1" applyAlignment="1">
      <alignment horizontal="center" shrinkToFit="1"/>
    </xf>
    <xf numFmtId="0" fontId="25" fillId="0" borderId="0" xfId="4" applyFont="1" applyFill="1" applyAlignment="1">
      <alignment horizontal="center"/>
    </xf>
    <xf numFmtId="0" fontId="29" fillId="0" borderId="0" xfId="4" applyFont="1" applyFill="1" applyAlignment="1">
      <alignment horizontal="center"/>
    </xf>
    <xf numFmtId="0" fontId="41" fillId="0" borderId="0" xfId="6" applyFont="1" applyAlignment="1">
      <alignment vertical="center"/>
    </xf>
    <xf numFmtId="0" fontId="42" fillId="0" borderId="0" xfId="6" applyFont="1" applyAlignment="1">
      <alignment horizontal="right" vertical="center"/>
    </xf>
    <xf numFmtId="0" fontId="42" fillId="0" borderId="0" xfId="6" applyFont="1" applyAlignment="1">
      <alignment horizontal="left" vertical="center"/>
    </xf>
    <xf numFmtId="3" fontId="17" fillId="0" borderId="40" xfId="6" applyNumberFormat="1" applyFont="1" applyBorder="1" applyAlignment="1">
      <alignment vertical="center"/>
    </xf>
    <xf numFmtId="3" fontId="41" fillId="0" borderId="40" xfId="6" applyNumberFormat="1" applyFont="1" applyBorder="1" applyAlignment="1">
      <alignment vertical="center"/>
    </xf>
    <xf numFmtId="3" fontId="41" fillId="0" borderId="40" xfId="6" applyNumberFormat="1" applyFont="1" applyBorder="1" applyAlignment="1">
      <alignment horizontal="right" vertical="center"/>
    </xf>
    <xf numFmtId="0" fontId="41" fillId="0" borderId="40" xfId="6" applyFont="1" applyBorder="1" applyAlignment="1">
      <alignment vertical="center"/>
    </xf>
    <xf numFmtId="3" fontId="16" fillId="0" borderId="42" xfId="6" applyNumberFormat="1" applyBorder="1" applyAlignment="1">
      <alignment horizontal="centerContinuous" vertical="center"/>
    </xf>
    <xf numFmtId="3" fontId="16" fillId="0" borderId="41" xfId="6" applyNumberFormat="1" applyBorder="1" applyAlignment="1">
      <alignment horizontal="centerContinuous" vertical="center"/>
    </xf>
    <xf numFmtId="3" fontId="16" fillId="0" borderId="43" xfId="6" applyNumberFormat="1" applyBorder="1" applyAlignment="1">
      <alignment horizontal="centerContinuous" vertical="center"/>
    </xf>
    <xf numFmtId="3" fontId="16" fillId="0" borderId="1" xfId="6" applyNumberFormat="1" applyBorder="1" applyAlignment="1">
      <alignment horizontal="left" vertical="center"/>
    </xf>
    <xf numFmtId="3" fontId="16" fillId="0" borderId="14" xfId="6" applyNumberFormat="1" applyBorder="1" applyAlignment="1">
      <alignment horizontal="centerContinuous" vertical="center"/>
    </xf>
    <xf numFmtId="3" fontId="16" fillId="0" borderId="14" xfId="6" applyNumberFormat="1" applyBorder="1" applyAlignment="1">
      <alignment horizontal="right" vertical="center"/>
    </xf>
    <xf numFmtId="3" fontId="16" fillId="0" borderId="13" xfId="6" applyNumberFormat="1" applyBorder="1" applyAlignment="1">
      <alignment horizontal="left" vertical="center"/>
    </xf>
    <xf numFmtId="0" fontId="16" fillId="0" borderId="41" xfId="6" applyBorder="1" applyAlignment="1">
      <alignment horizontal="centerContinuous" vertical="center"/>
    </xf>
    <xf numFmtId="0" fontId="16" fillId="0" borderId="43" xfId="6" applyBorder="1" applyAlignment="1">
      <alignment horizontal="centerContinuous" vertical="center"/>
    </xf>
    <xf numFmtId="0" fontId="16" fillId="0" borderId="37" xfId="6" applyBorder="1" applyAlignment="1">
      <alignment vertical="center"/>
    </xf>
    <xf numFmtId="0" fontId="16" fillId="0" borderId="0" xfId="6" applyAlignment="1">
      <alignment vertical="center"/>
    </xf>
    <xf numFmtId="3" fontId="16" fillId="0" borderId="39" xfId="6" applyNumberFormat="1" applyBorder="1" applyAlignment="1">
      <alignment horizontal="centerContinuous" vertical="center"/>
    </xf>
    <xf numFmtId="3" fontId="16" fillId="0" borderId="35" xfId="6" applyNumberFormat="1" applyBorder="1" applyAlignment="1">
      <alignment vertical="center"/>
    </xf>
    <xf numFmtId="3" fontId="16" fillId="0" borderId="40" xfId="6" applyNumberFormat="1" applyBorder="1" applyAlignment="1">
      <alignment horizontal="right" vertical="center"/>
    </xf>
    <xf numFmtId="3" fontId="16" fillId="0" borderId="1" xfId="6" applyNumberFormat="1" applyBorder="1" applyAlignment="1">
      <alignment horizontal="centerContinuous" vertical="center"/>
    </xf>
    <xf numFmtId="3" fontId="16" fillId="0" borderId="13" xfId="6" applyNumberFormat="1" applyBorder="1" applyAlignment="1">
      <alignment horizontal="centerContinuous" vertical="center"/>
    </xf>
    <xf numFmtId="3" fontId="16" fillId="0" borderId="1" xfId="6" applyNumberFormat="1" applyBorder="1" applyAlignment="1">
      <alignment horizontal="right" vertical="center"/>
    </xf>
    <xf numFmtId="3" fontId="16" fillId="0" borderId="35" xfId="6" applyNumberFormat="1" applyBorder="1" applyAlignment="1">
      <alignment horizontal="centerContinuous" vertical="center"/>
    </xf>
    <xf numFmtId="3" fontId="16" fillId="0" borderId="36" xfId="6" applyNumberFormat="1" applyBorder="1" applyAlignment="1">
      <alignment horizontal="centerContinuous" vertical="center"/>
    </xf>
    <xf numFmtId="0" fontId="16" fillId="0" borderId="35" xfId="6" applyBorder="1" applyAlignment="1">
      <alignment horizontal="left" vertical="center"/>
    </xf>
    <xf numFmtId="0" fontId="16" fillId="0" borderId="36" xfId="6" applyBorder="1" applyAlignment="1">
      <alignment horizontal="centerContinuous" vertical="center"/>
    </xf>
    <xf numFmtId="3" fontId="16" fillId="0" borderId="34" xfId="6" applyNumberFormat="1" applyBorder="1" applyAlignment="1">
      <alignment horizontal="centerContinuous" vertical="center"/>
    </xf>
    <xf numFmtId="3" fontId="16" fillId="0" borderId="35" xfId="6" applyNumberFormat="1" applyBorder="1" applyAlignment="1">
      <alignment horizontal="distributed" vertical="center" justifyLastLine="1"/>
    </xf>
    <xf numFmtId="3" fontId="16" fillId="0" borderId="10" xfId="6" applyNumberFormat="1" applyBorder="1" applyAlignment="1">
      <alignment horizontal="distributed" vertical="center" justifyLastLine="1"/>
    </xf>
    <xf numFmtId="0" fontId="16" fillId="0" borderId="35" xfId="6" applyBorder="1" applyAlignment="1">
      <alignment horizontal="distributed" vertical="center" justifyLastLine="1"/>
    </xf>
    <xf numFmtId="0" fontId="16" fillId="0" borderId="34" xfId="6" applyBorder="1" applyAlignment="1">
      <alignment horizontal="distributed" vertical="center" justifyLastLine="1"/>
    </xf>
    <xf numFmtId="3" fontId="16" fillId="0" borderId="37" xfId="6" applyNumberFormat="1" applyBorder="1" applyAlignment="1">
      <alignment horizontal="distributed" vertical="center"/>
    </xf>
    <xf numFmtId="3" fontId="16" fillId="0" borderId="37" xfId="6" applyNumberFormat="1" applyBorder="1" applyAlignment="1">
      <alignment horizontal="right" vertical="center"/>
    </xf>
    <xf numFmtId="3" fontId="16" fillId="0" borderId="39" xfId="6" applyNumberFormat="1" applyBorder="1" applyAlignment="1">
      <alignment horizontal="right" vertical="center"/>
    </xf>
    <xf numFmtId="0" fontId="16" fillId="0" borderId="37" xfId="6" applyBorder="1" applyAlignment="1">
      <alignment horizontal="right" vertical="center"/>
    </xf>
    <xf numFmtId="0" fontId="16" fillId="0" borderId="39" xfId="6" applyBorder="1" applyAlignment="1">
      <alignment horizontal="right" vertical="center"/>
    </xf>
    <xf numFmtId="0" fontId="16" fillId="0" borderId="37" xfId="6" applyBorder="1" applyAlignment="1">
      <alignment horizontal="distributed" vertical="center"/>
    </xf>
    <xf numFmtId="3" fontId="16" fillId="0" borderId="37" xfId="6" applyNumberFormat="1" applyBorder="1" applyAlignment="1">
      <alignment vertical="center"/>
    </xf>
    <xf numFmtId="3" fontId="16" fillId="0" borderId="39" xfId="6" applyNumberFormat="1" applyBorder="1" applyAlignment="1">
      <alignment vertical="center"/>
    </xf>
    <xf numFmtId="179" fontId="16" fillId="0" borderId="37" xfId="6" applyNumberFormat="1" applyBorder="1" applyAlignment="1">
      <alignment vertical="center"/>
    </xf>
    <xf numFmtId="179" fontId="16" fillId="0" borderId="39" xfId="6" applyNumberFormat="1" applyBorder="1" applyAlignment="1">
      <alignment vertical="center"/>
    </xf>
    <xf numFmtId="3" fontId="16" fillId="0" borderId="10" xfId="6" applyNumberFormat="1" applyBorder="1" applyAlignment="1">
      <alignment vertical="center"/>
    </xf>
    <xf numFmtId="0" fontId="16" fillId="0" borderId="37" xfId="6" applyBorder="1" applyAlignment="1">
      <alignment horizontal="distributed" vertical="center" shrinkToFit="1"/>
    </xf>
    <xf numFmtId="179" fontId="16" fillId="0" borderId="39" xfId="6" applyNumberFormat="1" applyBorder="1" applyAlignment="1">
      <alignment horizontal="right" vertical="center"/>
    </xf>
    <xf numFmtId="0" fontId="16" fillId="0" borderId="35" xfId="6" applyBorder="1" applyAlignment="1">
      <alignment horizontal="distributed" vertical="center"/>
    </xf>
    <xf numFmtId="3" fontId="16" fillId="0" borderId="34" xfId="6" applyNumberFormat="1" applyBorder="1" applyAlignment="1">
      <alignment vertical="center"/>
    </xf>
    <xf numFmtId="179" fontId="16" fillId="0" borderId="35" xfId="6" applyNumberFormat="1" applyBorder="1" applyAlignment="1">
      <alignment vertical="center"/>
    </xf>
    <xf numFmtId="179" fontId="16" fillId="0" borderId="34" xfId="6" applyNumberFormat="1" applyBorder="1" applyAlignment="1">
      <alignment vertical="center"/>
    </xf>
    <xf numFmtId="0" fontId="16" fillId="0" borderId="0" xfId="6" applyAlignment="1">
      <alignment horizontal="distributed" vertical="center" justifyLastLine="1"/>
    </xf>
    <xf numFmtId="3" fontId="16" fillId="0" borderId="40" xfId="6" applyNumberFormat="1" applyBorder="1" applyAlignment="1">
      <alignment horizontal="distributed" vertical="center" justifyLastLine="1"/>
    </xf>
    <xf numFmtId="3" fontId="16" fillId="0" borderId="40" xfId="6" applyNumberFormat="1" applyBorder="1" applyAlignment="1">
      <alignment vertical="center"/>
    </xf>
    <xf numFmtId="3" fontId="16" fillId="0" borderId="35" xfId="6" applyNumberFormat="1" applyBorder="1" applyAlignment="1">
      <alignment horizontal="left" vertical="center"/>
    </xf>
    <xf numFmtId="0" fontId="16" fillId="0" borderId="13" xfId="6" applyBorder="1" applyAlignment="1">
      <alignment horizontal="centerContinuous" vertical="center"/>
    </xf>
    <xf numFmtId="3" fontId="16" fillId="0" borderId="10" xfId="6" applyNumberFormat="1" applyBorder="1" applyAlignment="1">
      <alignment horizontal="centerContinuous" vertical="center"/>
    </xf>
    <xf numFmtId="0" fontId="16" fillId="0" borderId="38" xfId="6" applyBorder="1" applyAlignment="1">
      <alignment horizontal="right" vertical="center"/>
    </xf>
    <xf numFmtId="3" fontId="16" fillId="0" borderId="37" xfId="6" applyNumberFormat="1" applyBorder="1" applyAlignment="1">
      <alignment vertical="center"/>
    </xf>
    <xf numFmtId="0" fontId="16" fillId="0" borderId="38" xfId="6" applyBorder="1" applyAlignment="1">
      <alignment vertical="center"/>
    </xf>
    <xf numFmtId="0" fontId="16" fillId="0" borderId="36" xfId="6" applyBorder="1" applyAlignment="1">
      <alignment vertical="center"/>
    </xf>
    <xf numFmtId="38" fontId="44" fillId="0" borderId="10" xfId="7" applyFont="1" applyBorder="1">
      <alignment vertical="center"/>
    </xf>
    <xf numFmtId="38" fontId="25" fillId="0" borderId="10" xfId="3" applyFont="1" applyFill="1" applyBorder="1" applyAlignment="1">
      <alignment vertical="center"/>
    </xf>
    <xf numFmtId="178" fontId="25" fillId="9" borderId="10" xfId="3" applyNumberFormat="1" applyFont="1" applyFill="1" applyBorder="1" applyAlignment="1">
      <alignment shrinkToFit="1"/>
    </xf>
    <xf numFmtId="38" fontId="25" fillId="0" borderId="10" xfId="3" applyFont="1" applyBorder="1" applyAlignment="1">
      <alignment vertical="center"/>
    </xf>
    <xf numFmtId="40" fontId="25" fillId="3" borderId="0" xfId="3" applyNumberFormat="1" applyFont="1" applyFill="1" applyBorder="1" applyAlignment="1"/>
    <xf numFmtId="38" fontId="25" fillId="0" borderId="10" xfId="3" applyFont="1" applyFill="1" applyBorder="1"/>
    <xf numFmtId="38" fontId="44" fillId="0" borderId="10" xfId="7" applyFont="1" applyFill="1" applyBorder="1">
      <alignment vertical="center"/>
    </xf>
    <xf numFmtId="38" fontId="25" fillId="0" borderId="0" xfId="3" applyFont="1" applyAlignment="1">
      <alignment vertical="center"/>
    </xf>
    <xf numFmtId="38" fontId="25" fillId="10" borderId="10" xfId="3" applyFont="1" applyFill="1" applyBorder="1" applyAlignment="1"/>
    <xf numFmtId="38" fontId="25" fillId="10" borderId="10" xfId="3" applyFont="1" applyFill="1" applyBorder="1" applyAlignment="1">
      <alignment vertical="center"/>
    </xf>
    <xf numFmtId="0" fontId="25" fillId="0" borderId="10" xfId="4" applyFont="1" applyBorder="1"/>
    <xf numFmtId="178" fontId="25" fillId="11" borderId="10" xfId="3" applyNumberFormat="1" applyFont="1" applyFill="1" applyBorder="1" applyAlignment="1">
      <alignment shrinkToFit="1"/>
    </xf>
    <xf numFmtId="38" fontId="0" fillId="0" borderId="0" xfId="3" applyFont="1" applyAlignment="1">
      <alignment vertical="center"/>
    </xf>
    <xf numFmtId="0" fontId="25" fillId="3" borderId="0" xfId="3" applyNumberFormat="1" applyFont="1" applyFill="1" applyBorder="1" applyAlignment="1"/>
    <xf numFmtId="178" fontId="25" fillId="0" borderId="10" xfId="4" applyNumberFormat="1" applyFont="1" applyBorder="1" applyAlignment="1">
      <alignment vertical="center"/>
    </xf>
    <xf numFmtId="38" fontId="25" fillId="0" borderId="0" xfId="3" applyFont="1" applyFill="1" applyBorder="1" applyAlignment="1">
      <alignment horizontal="center"/>
    </xf>
    <xf numFmtId="180" fontId="25" fillId="0" borderId="0" xfId="3" applyNumberFormat="1" applyFont="1" applyFill="1" applyAlignment="1">
      <alignment horizontal="right"/>
    </xf>
    <xf numFmtId="178" fontId="25" fillId="0" borderId="0" xfId="3" applyNumberFormat="1" applyFont="1" applyFill="1" applyAlignment="1">
      <alignment horizontal="center" shrinkToFit="1"/>
    </xf>
    <xf numFmtId="178" fontId="40" fillId="5" borderId="10" xfId="3" applyNumberFormat="1" applyFont="1" applyFill="1" applyBorder="1"/>
    <xf numFmtId="38" fontId="25" fillId="6" borderId="39" xfId="3" applyFont="1" applyFill="1" applyBorder="1" applyAlignment="1">
      <alignment horizontal="center"/>
    </xf>
    <xf numFmtId="38" fontId="45" fillId="0" borderId="0" xfId="3" applyFont="1" applyFill="1" applyBorder="1" applyAlignment="1"/>
    <xf numFmtId="179" fontId="16" fillId="0" borderId="39" xfId="6" applyNumberFormat="1" applyFill="1" applyBorder="1" applyAlignment="1">
      <alignment vertical="center"/>
    </xf>
    <xf numFmtId="0" fontId="16" fillId="0" borderId="37" xfId="6" applyFont="1" applyBorder="1" applyAlignment="1">
      <alignment horizontal="distributed" vertical="center"/>
    </xf>
    <xf numFmtId="0" fontId="29" fillId="0" borderId="0" xfId="4" applyFont="1" applyAlignment="1">
      <alignment horizontal="center"/>
    </xf>
    <xf numFmtId="38" fontId="40" fillId="0" borderId="10" xfId="3" applyFont="1" applyFill="1" applyBorder="1"/>
    <xf numFmtId="38" fontId="40" fillId="5" borderId="10" xfId="3" applyFont="1" applyFill="1" applyBorder="1" applyAlignment="1"/>
    <xf numFmtId="38" fontId="40" fillId="0" borderId="10" xfId="4" applyNumberFormat="1" applyFont="1" applyBorder="1"/>
    <xf numFmtId="38" fontId="40" fillId="5" borderId="10" xfId="4" applyNumberFormat="1" applyFont="1" applyFill="1" applyBorder="1"/>
    <xf numFmtId="38" fontId="40" fillId="5" borderId="10" xfId="4" applyNumberFormat="1" applyFont="1" applyFill="1" applyBorder="1" applyAlignment="1">
      <alignment shrinkToFit="1"/>
    </xf>
    <xf numFmtId="38" fontId="40" fillId="5" borderId="10" xfId="3" applyFont="1" applyFill="1" applyBorder="1" applyAlignment="1">
      <alignment shrinkToFit="1"/>
    </xf>
    <xf numFmtId="38" fontId="46" fillId="5" borderId="34" xfId="3" applyFont="1" applyFill="1" applyBorder="1" applyAlignment="1"/>
    <xf numFmtId="38" fontId="46" fillId="0" borderId="10" xfId="3" applyFont="1" applyFill="1" applyBorder="1" applyAlignment="1"/>
    <xf numFmtId="38" fontId="47" fillId="0" borderId="10" xfId="3" applyFont="1" applyFill="1" applyBorder="1" applyAlignment="1"/>
    <xf numFmtId="38" fontId="47" fillId="0" borderId="10" xfId="4" applyNumberFormat="1" applyFont="1" applyBorder="1"/>
    <xf numFmtId="38" fontId="47" fillId="5" borderId="10" xfId="3" applyFont="1" applyFill="1" applyBorder="1" applyAlignment="1"/>
    <xf numFmtId="0" fontId="25" fillId="12" borderId="0" xfId="4" applyFont="1" applyFill="1"/>
    <xf numFmtId="38" fontId="46" fillId="0" borderId="10" xfId="4" applyNumberFormat="1" applyFont="1" applyBorder="1"/>
    <xf numFmtId="38" fontId="46" fillId="5" borderId="10" xfId="3" applyFont="1" applyFill="1" applyBorder="1" applyAlignment="1"/>
    <xf numFmtId="3" fontId="16" fillId="0" borderId="0" xfId="6" applyNumberFormat="1" applyAlignment="1">
      <alignment vertical="center"/>
    </xf>
    <xf numFmtId="0" fontId="16" fillId="0" borderId="42" xfId="2" applyBorder="1" applyAlignment="1">
      <alignment horizontal="center" vertical="center"/>
    </xf>
    <xf numFmtId="0" fontId="16" fillId="0" borderId="34" xfId="2" applyBorder="1" applyAlignment="1">
      <alignment horizontal="center" vertical="center"/>
    </xf>
    <xf numFmtId="0" fontId="36" fillId="0" borderId="0" xfId="5" applyFont="1" applyAlignment="1">
      <alignment horizontal="center" vertical="center"/>
    </xf>
    <xf numFmtId="3" fontId="38" fillId="0" borderId="1" xfId="5" applyNumberFormat="1" applyFont="1" applyBorder="1" applyAlignment="1">
      <alignment horizontal="distributed" vertical="center" indent="20"/>
    </xf>
    <xf numFmtId="3" fontId="38" fillId="0" borderId="14" xfId="5" applyNumberFormat="1" applyFont="1" applyBorder="1" applyAlignment="1">
      <alignment horizontal="distributed" vertical="center" indent="20"/>
    </xf>
    <xf numFmtId="3" fontId="38" fillId="0" borderId="13" xfId="5" applyNumberFormat="1" applyFont="1" applyBorder="1" applyAlignment="1">
      <alignment horizontal="distributed" vertical="center" indent="20"/>
    </xf>
    <xf numFmtId="3" fontId="36" fillId="0" borderId="0" xfId="5" applyNumberFormat="1" applyFont="1" applyAlignment="1">
      <alignment horizontal="center"/>
    </xf>
    <xf numFmtId="0" fontId="16" fillId="0" borderId="41" xfId="5" applyBorder="1" applyAlignment="1">
      <alignment horizontal="center"/>
    </xf>
    <xf numFmtId="0" fontId="16" fillId="0" borderId="43" xfId="5" applyBorder="1" applyAlignment="1">
      <alignment horizontal="center"/>
    </xf>
    <xf numFmtId="3" fontId="16" fillId="0" borderId="37" xfId="6" applyNumberFormat="1" applyBorder="1" applyAlignment="1">
      <alignment vertical="center"/>
    </xf>
    <xf numFmtId="0" fontId="16" fillId="0" borderId="38" xfId="6" applyBorder="1" applyAlignment="1">
      <alignment vertical="center"/>
    </xf>
    <xf numFmtId="0" fontId="16" fillId="0" borderId="1" xfId="6" applyBorder="1" applyAlignment="1">
      <alignment horizontal="center" vertical="center"/>
    </xf>
    <xf numFmtId="0" fontId="16" fillId="0" borderId="13" xfId="6" applyBorder="1" applyAlignment="1">
      <alignment horizontal="center" vertical="center"/>
    </xf>
    <xf numFmtId="3" fontId="16" fillId="0" borderId="1" xfId="6" applyNumberFormat="1" applyBorder="1" applyAlignment="1">
      <alignment horizontal="distributed" vertical="center" indent="20"/>
    </xf>
    <xf numFmtId="0" fontId="6" fillId="0" borderId="14" xfId="4" applyBorder="1" applyAlignment="1">
      <alignment horizontal="distributed" vertical="center" indent="20"/>
    </xf>
    <xf numFmtId="0" fontId="6" fillId="0" borderId="13" xfId="4" applyBorder="1" applyAlignment="1">
      <alignment horizontal="distributed" vertical="center" indent="20"/>
    </xf>
    <xf numFmtId="0" fontId="36" fillId="0" borderId="0" xfId="6" applyFont="1" applyAlignment="1">
      <alignment horizontal="center" vertical="center"/>
    </xf>
    <xf numFmtId="3" fontId="16" fillId="0" borderId="35" xfId="6" applyNumberFormat="1" applyBorder="1" applyAlignment="1">
      <alignment horizontal="right" vertical="center"/>
    </xf>
    <xf numFmtId="3" fontId="16" fillId="0" borderId="36" xfId="6" applyNumberFormat="1" applyBorder="1" applyAlignment="1">
      <alignment horizontal="right" vertical="center"/>
    </xf>
    <xf numFmtId="0" fontId="25" fillId="0" borderId="41" xfId="4" applyFont="1" applyBorder="1" applyAlignment="1">
      <alignment horizontal="right"/>
    </xf>
    <xf numFmtId="0" fontId="25" fillId="0" borderId="44" xfId="4" applyFont="1" applyBorder="1" applyAlignment="1">
      <alignment horizontal="right"/>
    </xf>
    <xf numFmtId="0" fontId="25" fillId="0" borderId="43" xfId="4" applyFont="1" applyBorder="1" applyAlignment="1">
      <alignment horizontal="right"/>
    </xf>
    <xf numFmtId="0" fontId="25" fillId="0" borderId="1" xfId="4" applyFont="1" applyBorder="1" applyAlignment="1">
      <alignment horizontal="center"/>
    </xf>
    <xf numFmtId="0" fontId="25" fillId="0" borderId="14" xfId="4" applyFont="1" applyBorder="1" applyAlignment="1">
      <alignment horizontal="center"/>
    </xf>
    <xf numFmtId="0" fontId="25" fillId="0" borderId="13" xfId="4" applyFont="1" applyBorder="1" applyAlignment="1">
      <alignment horizontal="center"/>
    </xf>
    <xf numFmtId="0" fontId="27" fillId="0" borderId="0" xfId="4" applyFont="1" applyAlignment="1">
      <alignment horizontal="center"/>
    </xf>
    <xf numFmtId="0" fontId="25" fillId="0" borderId="42" xfId="4" applyFont="1" applyBorder="1" applyAlignment="1">
      <alignment horizontal="center" vertical="center" wrapText="1"/>
    </xf>
    <xf numFmtId="0" fontId="6" fillId="0" borderId="39" xfId="4" applyBorder="1" applyAlignment="1">
      <alignment horizontal="center" vertical="center" wrapText="1"/>
    </xf>
    <xf numFmtId="0" fontId="6" fillId="0" borderId="34" xfId="4" applyBorder="1" applyAlignment="1">
      <alignment horizontal="center" vertical="center" wrapText="1"/>
    </xf>
    <xf numFmtId="181" fontId="0" fillId="0" borderId="0" xfId="0" applyNumberFormat="1" applyFill="1" applyBorder="1" applyAlignment="1">
      <alignment horizontal="center" vertical="center" wrapText="1"/>
    </xf>
    <xf numFmtId="0" fontId="27" fillId="7" borderId="0" xfId="4" applyFont="1" applyFill="1" applyAlignment="1">
      <alignment horizontal="center"/>
    </xf>
    <xf numFmtId="178" fontId="25" fillId="0" borderId="1" xfId="3" applyNumberFormat="1" applyFont="1" applyFill="1" applyBorder="1" applyAlignment="1">
      <alignment horizontal="center" shrinkToFit="1"/>
    </xf>
    <xf numFmtId="178" fontId="25" fillId="0" borderId="13" xfId="3" applyNumberFormat="1" applyFont="1" applyFill="1" applyBorder="1" applyAlignment="1">
      <alignment horizontal="center" shrinkToFit="1"/>
    </xf>
    <xf numFmtId="38" fontId="25" fillId="0" borderId="42" xfId="3" applyFont="1" applyFill="1" applyBorder="1" applyAlignment="1">
      <alignment horizontal="center" vertical="center" wrapText="1"/>
    </xf>
    <xf numFmtId="0" fontId="0" fillId="0" borderId="39" xfId="0" applyBorder="1" applyAlignment="1">
      <alignment horizontal="center" vertical="center" wrapText="1"/>
    </xf>
    <xf numFmtId="0" fontId="0" fillId="0" borderId="34" xfId="0" applyBorder="1" applyAlignment="1">
      <alignment horizontal="center" vertical="center" wrapText="1"/>
    </xf>
    <xf numFmtId="38" fontId="27" fillId="0" borderId="0" xfId="3" applyFont="1" applyFill="1" applyBorder="1" applyAlignment="1">
      <alignment horizontal="center"/>
    </xf>
    <xf numFmtId="38" fontId="25" fillId="0" borderId="41" xfId="3" applyFont="1" applyFill="1" applyBorder="1" applyAlignment="1">
      <alignment horizontal="right"/>
    </xf>
    <xf numFmtId="38" fontId="25" fillId="0" borderId="44" xfId="3" applyFont="1" applyFill="1" applyBorder="1" applyAlignment="1">
      <alignment horizontal="right"/>
    </xf>
    <xf numFmtId="38" fontId="25" fillId="0" borderId="43" xfId="3" applyFont="1" applyFill="1" applyBorder="1" applyAlignment="1">
      <alignment horizontal="right"/>
    </xf>
    <xf numFmtId="38" fontId="25" fillId="0" borderId="14" xfId="3" applyFont="1" applyFill="1" applyBorder="1" applyAlignment="1">
      <alignment horizontal="center"/>
    </xf>
    <xf numFmtId="38" fontId="25" fillId="0" borderId="13" xfId="3" applyFont="1" applyFill="1" applyBorder="1" applyAlignment="1">
      <alignment horizontal="center"/>
    </xf>
    <xf numFmtId="38" fontId="25" fillId="0" borderId="0" xfId="3" applyFont="1" applyFill="1" applyBorder="1" applyAlignment="1">
      <alignment horizontal="center"/>
    </xf>
    <xf numFmtId="177" fontId="2" fillId="0" borderId="0" xfId="0" applyNumberFormat="1" applyFont="1" applyAlignment="1">
      <alignment horizontal="left" vertical="center"/>
    </xf>
    <xf numFmtId="0" fontId="7"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7" fillId="0" borderId="9" xfId="0" applyFont="1" applyBorder="1" applyAlignment="1">
      <alignment horizontal="center" vertical="center"/>
    </xf>
    <xf numFmtId="0" fontId="9" fillId="0" borderId="10" xfId="0" applyFont="1" applyBorder="1" applyAlignment="1">
      <alignment horizontal="center" vertical="center"/>
    </xf>
    <xf numFmtId="0" fontId="7" fillId="0" borderId="1" xfId="0" applyFont="1" applyBorder="1" applyAlignment="1">
      <alignment horizontal="center" vertical="center"/>
    </xf>
    <xf numFmtId="0" fontId="9" fillId="0" borderId="1" xfId="0" applyFont="1" applyBorder="1" applyAlignment="1">
      <alignment horizontal="center" vertical="center"/>
    </xf>
    <xf numFmtId="177" fontId="7" fillId="0" borderId="3" xfId="0" applyNumberFormat="1" applyFont="1" applyBorder="1" applyAlignment="1">
      <alignment horizontal="center" vertical="center"/>
    </xf>
    <xf numFmtId="177" fontId="7" fillId="0" borderId="4" xfId="0" applyNumberFormat="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cellXfs>
  <cellStyles count="8">
    <cellStyle name="桁区切り" xfId="1" builtinId="6"/>
    <cellStyle name="桁区切り 2" xfId="3" xr:uid="{7E52F54F-8A41-429D-A198-1B87B7646392}"/>
    <cellStyle name="桁区切り 5" xfId="7" xr:uid="{B03C14DB-D3B8-4794-94C2-8F4A24EBB20F}"/>
    <cellStyle name="標準" xfId="0" builtinId="0"/>
    <cellStyle name="標準 2" xfId="4" xr:uid="{621DDA4E-A92F-4874-8086-85FD0040374B}"/>
    <cellStyle name="標準_県税の滞納整理状況調（所庁別）" xfId="6" xr:uid="{26F206AB-903B-4E9A-AA7A-8F3DAE8E7E47}"/>
    <cellStyle name="標準_滞納整理状況調（科目別）" xfId="2" xr:uid="{04FEDD35-EDF2-4FC4-94F1-1D82C50134CE}"/>
    <cellStyle name="標準_未収内訳" xfId="5" xr:uid="{E889E051-EA05-4D4D-8F5D-09313BBEB2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18.xml><?xml version="1.0" encoding="utf-8"?>
<ax:ocx xmlns:ax="http://schemas.microsoft.com/office/2006/activeX" xmlns:r="http://schemas.openxmlformats.org/officeDocument/2006/relationships" ax:classid="{D7053240-CE69-11CD-A777-00DD01143C57}" ax:persistence="persistStreamInit" r:id="rId1"/>
</file>

<file path=xl/activeX/activeX19.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20.xml><?xml version="1.0" encoding="utf-8"?>
<ax:ocx xmlns:ax="http://schemas.microsoft.com/office/2006/activeX" xmlns:r="http://schemas.openxmlformats.org/officeDocument/2006/relationships" ax:classid="{D7053240-CE69-11CD-A777-00DD01143C57}" ax:persistence="persistStreamInit" r:id="rId1"/>
</file>

<file path=xl/activeX/activeX21.xml><?xml version="1.0" encoding="utf-8"?>
<ax:ocx xmlns:ax="http://schemas.microsoft.com/office/2006/activeX" xmlns:r="http://schemas.openxmlformats.org/officeDocument/2006/relationships" ax:classid="{D7053240-CE69-11CD-A777-00DD01143C57}" ax:persistence="persistStreamInit" r:id="rId1"/>
</file>

<file path=xl/activeX/activeX22.xml><?xml version="1.0" encoding="utf-8"?>
<ax:ocx xmlns:ax="http://schemas.microsoft.com/office/2006/activeX" xmlns:r="http://schemas.openxmlformats.org/officeDocument/2006/relationships" ax:classid="{D7053240-CE69-11CD-A777-00DD01143C57}" ax:persistence="persistStreamInit" r:id="rId1"/>
</file>

<file path=xl/activeX/activeX23.xml><?xml version="1.0" encoding="utf-8"?>
<ax:ocx xmlns:ax="http://schemas.microsoft.com/office/2006/activeX" xmlns:r="http://schemas.openxmlformats.org/officeDocument/2006/relationships" ax:classid="{D7053240-CE69-11CD-A777-00DD01143C57}" ax:persistence="persistStreamInit" r:id="rId1"/>
</file>

<file path=xl/activeX/activeX24.xml><?xml version="1.0" encoding="utf-8"?>
<ax:ocx xmlns:ax="http://schemas.microsoft.com/office/2006/activeX" xmlns:r="http://schemas.openxmlformats.org/officeDocument/2006/relationships" ax:classid="{D7053240-CE69-11CD-A777-00DD01143C57}" ax:persistence="persistStreamInit" r:id="rId1"/>
</file>

<file path=xl/activeX/activeX25.xml><?xml version="1.0" encoding="utf-8"?>
<ax:ocx xmlns:ax="http://schemas.microsoft.com/office/2006/activeX" xmlns:r="http://schemas.openxmlformats.org/officeDocument/2006/relationships" ax:classid="{D7053240-CE69-11CD-A777-00DD01143C57}" ax:persistence="persistStreamInit" r:id="rId1"/>
</file>

<file path=xl/activeX/activeX26.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3.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4.emf"/><Relationship Id="rId1" Type="http://schemas.openxmlformats.org/officeDocument/2006/relationships/image" Target="../media/image23.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6.emf"/><Relationship Id="rId1" Type="http://schemas.openxmlformats.org/officeDocument/2006/relationships/image" Target="../media/image25.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8.emf"/><Relationship Id="rId1" Type="http://schemas.openxmlformats.org/officeDocument/2006/relationships/image" Target="../media/image27.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30.emf"/><Relationship Id="rId1" Type="http://schemas.openxmlformats.org/officeDocument/2006/relationships/image" Target="../media/image29.emf"/></Relationships>
</file>

<file path=xl/drawings/_rels/vmlDrawing14.vml.rels><?xml version="1.0" encoding="UTF-8" standalone="yes"?>
<Relationships xmlns="http://schemas.openxmlformats.org/package/2006/relationships"><Relationship Id="rId2" Type="http://schemas.openxmlformats.org/officeDocument/2006/relationships/image" Target="../media/image32.emf"/><Relationship Id="rId1" Type="http://schemas.openxmlformats.org/officeDocument/2006/relationships/image" Target="../media/image3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6.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20.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22.emf"/><Relationship Id="rId1"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1074420</xdr:colOff>
          <xdr:row>1</xdr:row>
          <xdr:rowOff>137160</xdr:rowOff>
        </xdr:to>
        <xdr:sp macro="" textlink="">
          <xdr:nvSpPr>
            <xdr:cNvPr id="28673" name="CommandButton1" hidden="1">
              <a:extLst>
                <a:ext uri="{63B3BB69-23CF-44E3-9099-C40C66FF867C}">
                  <a14:compatExt spid="_x0000_s28673"/>
                </a:ext>
                <a:ext uri="{FF2B5EF4-FFF2-40B4-BE49-F238E27FC236}">
                  <a16:creationId xmlns:a16="http://schemas.microsoft.com/office/drawing/2014/main" id="{00000000-0008-0000-0300-000001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297180</xdr:colOff>
          <xdr:row>1</xdr:row>
          <xdr:rowOff>137160</xdr:rowOff>
        </xdr:to>
        <xdr:sp macro="" textlink="">
          <xdr:nvSpPr>
            <xdr:cNvPr id="28674" name="CommandButton2" hidden="1">
              <a:extLst>
                <a:ext uri="{63B3BB69-23CF-44E3-9099-C40C66FF867C}">
                  <a14:compatExt spid="_x0000_s28674"/>
                </a:ext>
                <a:ext uri="{FF2B5EF4-FFF2-40B4-BE49-F238E27FC236}">
                  <a16:creationId xmlns:a16="http://schemas.microsoft.com/office/drawing/2014/main" id="{00000000-0008-0000-0300-000002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xdr:colOff>
          <xdr:row>1</xdr:row>
          <xdr:rowOff>106680</xdr:rowOff>
        </xdr:to>
        <xdr:sp macro="" textlink="">
          <xdr:nvSpPr>
            <xdr:cNvPr id="14337" name="CommandButton1" hidden="1">
              <a:extLst>
                <a:ext uri="{63B3BB69-23CF-44E3-9099-C40C66FF867C}">
                  <a14:compatExt spid="_x0000_s14337"/>
                </a:ext>
                <a:ext uri="{FF2B5EF4-FFF2-40B4-BE49-F238E27FC236}">
                  <a16:creationId xmlns:a16="http://schemas.microsoft.com/office/drawing/2014/main" id="{00000000-0008-0000-0E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0</xdr:row>
          <xdr:rowOff>0</xdr:rowOff>
        </xdr:from>
        <xdr:to>
          <xdr:col>3</xdr:col>
          <xdr:colOff>358140</xdr:colOff>
          <xdr:row>1</xdr:row>
          <xdr:rowOff>106680</xdr:rowOff>
        </xdr:to>
        <xdr:sp macro="" textlink="">
          <xdr:nvSpPr>
            <xdr:cNvPr id="14338" name="CommandButton2" hidden="1">
              <a:extLst>
                <a:ext uri="{63B3BB69-23CF-44E3-9099-C40C66FF867C}">
                  <a14:compatExt spid="_x0000_s14338"/>
                </a:ext>
                <a:ext uri="{FF2B5EF4-FFF2-40B4-BE49-F238E27FC236}">
                  <a16:creationId xmlns:a16="http://schemas.microsoft.com/office/drawing/2014/main" id="{00000000-0008-0000-0E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xdr:colOff>
          <xdr:row>1</xdr:row>
          <xdr:rowOff>106680</xdr:rowOff>
        </xdr:to>
        <xdr:sp macro="" textlink="">
          <xdr:nvSpPr>
            <xdr:cNvPr id="16385" name="CommandButton1" hidden="1">
              <a:extLst>
                <a:ext uri="{63B3BB69-23CF-44E3-9099-C40C66FF867C}">
                  <a14:compatExt spid="_x0000_s16385"/>
                </a:ext>
                <a:ext uri="{FF2B5EF4-FFF2-40B4-BE49-F238E27FC236}">
                  <a16:creationId xmlns:a16="http://schemas.microsoft.com/office/drawing/2014/main" id="{00000000-0008-0000-0F00-000001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0</xdr:row>
          <xdr:rowOff>0</xdr:rowOff>
        </xdr:from>
        <xdr:to>
          <xdr:col>3</xdr:col>
          <xdr:colOff>358140</xdr:colOff>
          <xdr:row>1</xdr:row>
          <xdr:rowOff>106680</xdr:rowOff>
        </xdr:to>
        <xdr:sp macro="" textlink="">
          <xdr:nvSpPr>
            <xdr:cNvPr id="16386" name="CommandButton2" hidden="1">
              <a:extLst>
                <a:ext uri="{63B3BB69-23CF-44E3-9099-C40C66FF867C}">
                  <a14:compatExt spid="_x0000_s16386"/>
                </a:ext>
                <a:ext uri="{FF2B5EF4-FFF2-40B4-BE49-F238E27FC236}">
                  <a16:creationId xmlns:a16="http://schemas.microsoft.com/office/drawing/2014/main" id="{00000000-0008-0000-0F00-000002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xdr:colOff>
          <xdr:row>1</xdr:row>
          <xdr:rowOff>182880</xdr:rowOff>
        </xdr:to>
        <xdr:sp macro="" textlink="">
          <xdr:nvSpPr>
            <xdr:cNvPr id="17409" name="CommandButton1" hidden="1">
              <a:extLst>
                <a:ext uri="{63B3BB69-23CF-44E3-9099-C40C66FF867C}">
                  <a14:compatExt spid="_x0000_s17409"/>
                </a:ext>
                <a:ext uri="{FF2B5EF4-FFF2-40B4-BE49-F238E27FC236}">
                  <a16:creationId xmlns:a16="http://schemas.microsoft.com/office/drawing/2014/main" id="{00000000-0008-0000-1000-000001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0</xdr:row>
          <xdr:rowOff>0</xdr:rowOff>
        </xdr:from>
        <xdr:to>
          <xdr:col>3</xdr:col>
          <xdr:colOff>358140</xdr:colOff>
          <xdr:row>1</xdr:row>
          <xdr:rowOff>182880</xdr:rowOff>
        </xdr:to>
        <xdr:sp macro="" textlink="">
          <xdr:nvSpPr>
            <xdr:cNvPr id="17410" name="CommandButton2" hidden="1">
              <a:extLst>
                <a:ext uri="{63B3BB69-23CF-44E3-9099-C40C66FF867C}">
                  <a14:compatExt spid="_x0000_s17410"/>
                </a:ext>
                <a:ext uri="{FF2B5EF4-FFF2-40B4-BE49-F238E27FC236}">
                  <a16:creationId xmlns:a16="http://schemas.microsoft.com/office/drawing/2014/main" id="{00000000-0008-0000-1000-000002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xdr:colOff>
          <xdr:row>1</xdr:row>
          <xdr:rowOff>106680</xdr:rowOff>
        </xdr:to>
        <xdr:sp macro="" textlink="">
          <xdr:nvSpPr>
            <xdr:cNvPr id="18433" name="CommandButton1" hidden="1">
              <a:extLst>
                <a:ext uri="{63B3BB69-23CF-44E3-9099-C40C66FF867C}">
                  <a14:compatExt spid="_x0000_s18433"/>
                </a:ext>
                <a:ext uri="{FF2B5EF4-FFF2-40B4-BE49-F238E27FC236}">
                  <a16:creationId xmlns:a16="http://schemas.microsoft.com/office/drawing/2014/main" id="{00000000-0008-0000-1100-000001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0</xdr:row>
          <xdr:rowOff>0</xdr:rowOff>
        </xdr:from>
        <xdr:to>
          <xdr:col>3</xdr:col>
          <xdr:colOff>358140</xdr:colOff>
          <xdr:row>1</xdr:row>
          <xdr:rowOff>106680</xdr:rowOff>
        </xdr:to>
        <xdr:sp macro="" textlink="">
          <xdr:nvSpPr>
            <xdr:cNvPr id="18434" name="CommandButton2" hidden="1">
              <a:extLst>
                <a:ext uri="{63B3BB69-23CF-44E3-9099-C40C66FF867C}">
                  <a14:compatExt spid="_x0000_s18434"/>
                </a:ext>
                <a:ext uri="{FF2B5EF4-FFF2-40B4-BE49-F238E27FC236}">
                  <a16:creationId xmlns:a16="http://schemas.microsoft.com/office/drawing/2014/main" id="{00000000-0008-0000-1100-0000024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83820</xdr:colOff>
          <xdr:row>1</xdr:row>
          <xdr:rowOff>144780</xdr:rowOff>
        </xdr:to>
        <xdr:sp macro="" textlink="">
          <xdr:nvSpPr>
            <xdr:cNvPr id="29697" name="CommandButton1" hidden="1">
              <a:extLst>
                <a:ext uri="{63B3BB69-23CF-44E3-9099-C40C66FF867C}">
                  <a14:compatExt spid="_x0000_s29697"/>
                </a:ext>
                <a:ext uri="{FF2B5EF4-FFF2-40B4-BE49-F238E27FC236}">
                  <a16:creationId xmlns:a16="http://schemas.microsoft.com/office/drawing/2014/main" id="{00000000-0008-0000-04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358140</xdr:colOff>
          <xdr:row>1</xdr:row>
          <xdr:rowOff>144780</xdr:rowOff>
        </xdr:to>
        <xdr:sp macro="" textlink="">
          <xdr:nvSpPr>
            <xdr:cNvPr id="29698" name="CommandButton2" hidden="1">
              <a:extLst>
                <a:ext uri="{63B3BB69-23CF-44E3-9099-C40C66FF867C}">
                  <a14:compatExt spid="_x0000_s29698"/>
                </a:ext>
                <a:ext uri="{FF2B5EF4-FFF2-40B4-BE49-F238E27FC236}">
                  <a16:creationId xmlns:a16="http://schemas.microsoft.com/office/drawing/2014/main" id="{00000000-0008-0000-0400-000002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83820</xdr:colOff>
          <xdr:row>1</xdr:row>
          <xdr:rowOff>144780</xdr:rowOff>
        </xdr:to>
        <xdr:sp macro="" textlink="">
          <xdr:nvSpPr>
            <xdr:cNvPr id="30721" name="CommandButton1" hidden="1">
              <a:extLst>
                <a:ext uri="{63B3BB69-23CF-44E3-9099-C40C66FF867C}">
                  <a14:compatExt spid="_x0000_s30721"/>
                </a:ext>
                <a:ext uri="{FF2B5EF4-FFF2-40B4-BE49-F238E27FC236}">
                  <a16:creationId xmlns:a16="http://schemas.microsoft.com/office/drawing/2014/main" id="{00000000-0008-0000-0500-00000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358140</xdr:colOff>
          <xdr:row>1</xdr:row>
          <xdr:rowOff>144780</xdr:rowOff>
        </xdr:to>
        <xdr:sp macro="" textlink="">
          <xdr:nvSpPr>
            <xdr:cNvPr id="30722" name="CommandButton2" hidden="1">
              <a:extLst>
                <a:ext uri="{63B3BB69-23CF-44E3-9099-C40C66FF867C}">
                  <a14:compatExt spid="_x0000_s30722"/>
                </a:ext>
                <a:ext uri="{FF2B5EF4-FFF2-40B4-BE49-F238E27FC236}">
                  <a16:creationId xmlns:a16="http://schemas.microsoft.com/office/drawing/2014/main" id="{00000000-0008-0000-05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0</xdr:rowOff>
    </xdr:from>
    <xdr:to>
      <xdr:col>1</xdr:col>
      <xdr:colOff>0</xdr:colOff>
      <xdr:row>1</xdr:row>
      <xdr:rowOff>133350</xdr:rowOff>
    </xdr:to>
    <xdr:pic>
      <xdr:nvPicPr>
        <xdr:cNvPr id="4" name="CommandButton1">
          <a:extLst>
            <a:ext uri="{FF2B5EF4-FFF2-40B4-BE49-F238E27FC236}">
              <a16:creationId xmlns:a16="http://schemas.microsoft.com/office/drawing/2014/main" id="{00000000-0008-0000-05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0</xdr:colOff>
      <xdr:row>0</xdr:row>
      <xdr:rowOff>0</xdr:rowOff>
    </xdr:from>
    <xdr:to>
      <xdr:col>3</xdr:col>
      <xdr:colOff>295275</xdr:colOff>
      <xdr:row>1</xdr:row>
      <xdr:rowOff>133350</xdr:rowOff>
    </xdr:to>
    <xdr:pic>
      <xdr:nvPicPr>
        <xdr:cNvPr id="5" name="CommandButton2">
          <a:extLst>
            <a:ext uri="{FF2B5EF4-FFF2-40B4-BE49-F238E27FC236}">
              <a16:creationId xmlns:a16="http://schemas.microsoft.com/office/drawing/2014/main" id="{00000000-0008-0000-05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0"/>
          <a:ext cx="1076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83820</xdr:colOff>
          <xdr:row>1</xdr:row>
          <xdr:rowOff>129540</xdr:rowOff>
        </xdr:to>
        <xdr:sp macro="" textlink="">
          <xdr:nvSpPr>
            <xdr:cNvPr id="31745" name="CommandButton1" hidden="1">
              <a:extLst>
                <a:ext uri="{63B3BB69-23CF-44E3-9099-C40C66FF867C}">
                  <a14:compatExt spid="_x0000_s31745"/>
                </a:ext>
                <a:ext uri="{FF2B5EF4-FFF2-40B4-BE49-F238E27FC236}">
                  <a16:creationId xmlns:a16="http://schemas.microsoft.com/office/drawing/2014/main" id="{00000000-0008-0000-0600-000001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358140</xdr:colOff>
          <xdr:row>1</xdr:row>
          <xdr:rowOff>129540</xdr:rowOff>
        </xdr:to>
        <xdr:sp macro="" textlink="">
          <xdr:nvSpPr>
            <xdr:cNvPr id="31746" name="CommandButton2" hidden="1">
              <a:extLst>
                <a:ext uri="{63B3BB69-23CF-44E3-9099-C40C66FF867C}">
                  <a14:compatExt spid="_x0000_s31746"/>
                </a:ext>
                <a:ext uri="{FF2B5EF4-FFF2-40B4-BE49-F238E27FC236}">
                  <a16:creationId xmlns:a16="http://schemas.microsoft.com/office/drawing/2014/main" id="{00000000-0008-0000-0600-0000027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0</xdr:rowOff>
    </xdr:from>
    <xdr:to>
      <xdr:col>1</xdr:col>
      <xdr:colOff>76200</xdr:colOff>
      <xdr:row>1</xdr:row>
      <xdr:rowOff>133350</xdr:rowOff>
    </xdr:to>
    <xdr:pic>
      <xdr:nvPicPr>
        <xdr:cNvPr id="4" name="CommandButton1">
          <a:extLst>
            <a:ext uri="{FF2B5EF4-FFF2-40B4-BE49-F238E27FC236}">
              <a16:creationId xmlns:a16="http://schemas.microsoft.com/office/drawing/2014/main" id="{00000000-0008-0000-06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20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0</xdr:colOff>
      <xdr:row>0</xdr:row>
      <xdr:rowOff>0</xdr:rowOff>
    </xdr:from>
    <xdr:to>
      <xdr:col>3</xdr:col>
      <xdr:colOff>352425</xdr:colOff>
      <xdr:row>1</xdr:row>
      <xdr:rowOff>133350</xdr:rowOff>
    </xdr:to>
    <xdr:pic>
      <xdr:nvPicPr>
        <xdr:cNvPr id="5" name="CommandButton2">
          <a:extLst>
            <a:ext uri="{FF2B5EF4-FFF2-40B4-BE49-F238E27FC236}">
              <a16:creationId xmlns:a16="http://schemas.microsoft.com/office/drawing/2014/main" id="{00000000-0008-0000-06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0"/>
          <a:ext cx="1133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83820</xdr:colOff>
          <xdr:row>1</xdr:row>
          <xdr:rowOff>137160</xdr:rowOff>
        </xdr:to>
        <xdr:sp macro="" textlink="">
          <xdr:nvSpPr>
            <xdr:cNvPr id="32769" name="CommandButton1" hidden="1">
              <a:extLst>
                <a:ext uri="{63B3BB69-23CF-44E3-9099-C40C66FF867C}">
                  <a14:compatExt spid="_x0000_s32769"/>
                </a:ext>
                <a:ext uri="{FF2B5EF4-FFF2-40B4-BE49-F238E27FC236}">
                  <a16:creationId xmlns:a16="http://schemas.microsoft.com/office/drawing/2014/main" id="{00000000-0008-0000-0700-000001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358140</xdr:colOff>
          <xdr:row>1</xdr:row>
          <xdr:rowOff>137160</xdr:rowOff>
        </xdr:to>
        <xdr:sp macro="" textlink="">
          <xdr:nvSpPr>
            <xdr:cNvPr id="32770" name="CommandButton2" hidden="1">
              <a:extLst>
                <a:ext uri="{63B3BB69-23CF-44E3-9099-C40C66FF867C}">
                  <a14:compatExt spid="_x0000_s32770"/>
                </a:ext>
                <a:ext uri="{FF2B5EF4-FFF2-40B4-BE49-F238E27FC236}">
                  <a16:creationId xmlns:a16="http://schemas.microsoft.com/office/drawing/2014/main" id="{00000000-0008-0000-0700-0000028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83820</xdr:colOff>
          <xdr:row>1</xdr:row>
          <xdr:rowOff>129540</xdr:rowOff>
        </xdr:to>
        <xdr:sp macro="" textlink="">
          <xdr:nvSpPr>
            <xdr:cNvPr id="33793" name="CommandButton1" hidden="1">
              <a:extLst>
                <a:ext uri="{63B3BB69-23CF-44E3-9099-C40C66FF867C}">
                  <a14:compatExt spid="_x0000_s33793"/>
                </a:ext>
                <a:ext uri="{FF2B5EF4-FFF2-40B4-BE49-F238E27FC236}">
                  <a16:creationId xmlns:a16="http://schemas.microsoft.com/office/drawing/2014/main" id="{00000000-0008-0000-0800-000001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3</xdr:col>
          <xdr:colOff>358140</xdr:colOff>
          <xdr:row>1</xdr:row>
          <xdr:rowOff>129540</xdr:rowOff>
        </xdr:to>
        <xdr:sp macro="" textlink="">
          <xdr:nvSpPr>
            <xdr:cNvPr id="33794" name="CommandButton2" hidden="1">
              <a:extLst>
                <a:ext uri="{63B3BB69-23CF-44E3-9099-C40C66FF867C}">
                  <a14:compatExt spid="_x0000_s33794"/>
                </a:ext>
                <a:ext uri="{FF2B5EF4-FFF2-40B4-BE49-F238E27FC236}">
                  <a16:creationId xmlns:a16="http://schemas.microsoft.com/office/drawing/2014/main" id="{00000000-0008-0000-0800-0000028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0</xdr:rowOff>
    </xdr:from>
    <xdr:to>
      <xdr:col>1</xdr:col>
      <xdr:colOff>0</xdr:colOff>
      <xdr:row>1</xdr:row>
      <xdr:rowOff>133350</xdr:rowOff>
    </xdr:to>
    <xdr:pic>
      <xdr:nvPicPr>
        <xdr:cNvPr id="4" name="CommandButton1">
          <a:extLst>
            <a:ext uri="{FF2B5EF4-FFF2-40B4-BE49-F238E27FC236}">
              <a16:creationId xmlns:a16="http://schemas.microsoft.com/office/drawing/2014/main" id="{00000000-0008-0000-0800-00000400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58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xdr:col>
      <xdr:colOff>0</xdr:colOff>
      <xdr:row>0</xdr:row>
      <xdr:rowOff>0</xdr:rowOff>
    </xdr:from>
    <xdr:to>
      <xdr:col>3</xdr:col>
      <xdr:colOff>295275</xdr:colOff>
      <xdr:row>1</xdr:row>
      <xdr:rowOff>133350</xdr:rowOff>
    </xdr:to>
    <xdr:pic>
      <xdr:nvPicPr>
        <xdr:cNvPr id="5" name="CommandButton2">
          <a:extLst>
            <a:ext uri="{FF2B5EF4-FFF2-40B4-BE49-F238E27FC236}">
              <a16:creationId xmlns:a16="http://schemas.microsoft.com/office/drawing/2014/main" id="{00000000-0008-0000-0800-00000500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0"/>
          <a:ext cx="10763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1074420</xdr:colOff>
          <xdr:row>1</xdr:row>
          <xdr:rowOff>137160</xdr:rowOff>
        </xdr:to>
        <xdr:sp macro="" textlink="">
          <xdr:nvSpPr>
            <xdr:cNvPr id="10241" name="CommandButton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2</xdr:col>
          <xdr:colOff>510540</xdr:colOff>
          <xdr:row>1</xdr:row>
          <xdr:rowOff>137160</xdr:rowOff>
        </xdr:to>
        <xdr:sp macro="" textlink="">
          <xdr:nvSpPr>
            <xdr:cNvPr id="10242" name="CommandButton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30480</xdr:colOff>
          <xdr:row>1</xdr:row>
          <xdr:rowOff>106680</xdr:rowOff>
        </xdr:to>
        <xdr:sp macro="" textlink="">
          <xdr:nvSpPr>
            <xdr:cNvPr id="13313" name="CommandButton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0</xdr:row>
          <xdr:rowOff>0</xdr:rowOff>
        </xdr:from>
        <xdr:to>
          <xdr:col>3</xdr:col>
          <xdr:colOff>358140</xdr:colOff>
          <xdr:row>1</xdr:row>
          <xdr:rowOff>106680</xdr:rowOff>
        </xdr:to>
        <xdr:sp macro="" textlink="">
          <xdr:nvSpPr>
            <xdr:cNvPr id="13314" name="CommandButton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30480</xdr:colOff>
          <xdr:row>5</xdr:row>
          <xdr:rowOff>144780</xdr:rowOff>
        </xdr:to>
        <xdr:sp macro="" textlink="">
          <xdr:nvSpPr>
            <xdr:cNvPr id="15361" name="CommandButton1" hidden="1">
              <a:extLst>
                <a:ext uri="{63B3BB69-23CF-44E3-9099-C40C66FF867C}">
                  <a14:compatExt spid="_x0000_s15361"/>
                </a:ext>
                <a:ext uri="{FF2B5EF4-FFF2-40B4-BE49-F238E27FC236}">
                  <a16:creationId xmlns:a16="http://schemas.microsoft.com/office/drawing/2014/main" id="{00000000-0008-0000-0D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4</xdr:row>
          <xdr:rowOff>0</xdr:rowOff>
        </xdr:from>
        <xdr:to>
          <xdr:col>3</xdr:col>
          <xdr:colOff>358140</xdr:colOff>
          <xdr:row>5</xdr:row>
          <xdr:rowOff>144780</xdr:rowOff>
        </xdr:to>
        <xdr:sp macro="" textlink="">
          <xdr:nvSpPr>
            <xdr:cNvPr id="15362" name="CommandButton2" hidden="1">
              <a:extLst>
                <a:ext uri="{63B3BB69-23CF-44E3-9099-C40C66FF867C}">
                  <a14:compatExt spid="_x0000_s15362"/>
                </a:ext>
                <a:ext uri="{FF2B5EF4-FFF2-40B4-BE49-F238E27FC236}">
                  <a16:creationId xmlns:a16="http://schemas.microsoft.com/office/drawing/2014/main" id="{00000000-0008-0000-0D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20.emf"/><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ontrol" Target="../activeX/activeX14.xml"/><Relationship Id="rId5" Type="http://schemas.openxmlformats.org/officeDocument/2006/relationships/image" Target="../media/image19.emf"/><Relationship Id="rId4" Type="http://schemas.openxmlformats.org/officeDocument/2006/relationships/control" Target="../activeX/activeX13.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22.emf"/><Relationship Id="rId2" Type="http://schemas.openxmlformats.org/officeDocument/2006/relationships/drawing" Target="../drawings/drawing8.xml"/><Relationship Id="rId1" Type="http://schemas.openxmlformats.org/officeDocument/2006/relationships/printerSettings" Target="../printerSettings/printerSettings11.bin"/><Relationship Id="rId6" Type="http://schemas.openxmlformats.org/officeDocument/2006/relationships/control" Target="../activeX/activeX16.xml"/><Relationship Id="rId5" Type="http://schemas.openxmlformats.org/officeDocument/2006/relationships/image" Target="../media/image21.emf"/><Relationship Id="rId4" Type="http://schemas.openxmlformats.org/officeDocument/2006/relationships/control" Target="../activeX/activeX1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24.emf"/><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ontrol" Target="../activeX/activeX18.xml"/><Relationship Id="rId5" Type="http://schemas.openxmlformats.org/officeDocument/2006/relationships/image" Target="../media/image23.emf"/><Relationship Id="rId4" Type="http://schemas.openxmlformats.org/officeDocument/2006/relationships/control" Target="../activeX/activeX1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6.emf"/><Relationship Id="rId2" Type="http://schemas.openxmlformats.org/officeDocument/2006/relationships/drawing" Target="../drawings/drawing10.xml"/><Relationship Id="rId1" Type="http://schemas.openxmlformats.org/officeDocument/2006/relationships/printerSettings" Target="../printerSettings/printerSettings13.bin"/><Relationship Id="rId6" Type="http://schemas.openxmlformats.org/officeDocument/2006/relationships/control" Target="../activeX/activeX20.xml"/><Relationship Id="rId5" Type="http://schemas.openxmlformats.org/officeDocument/2006/relationships/image" Target="../media/image25.emf"/><Relationship Id="rId4" Type="http://schemas.openxmlformats.org/officeDocument/2006/relationships/control" Target="../activeX/activeX1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8.emf"/><Relationship Id="rId2" Type="http://schemas.openxmlformats.org/officeDocument/2006/relationships/drawing" Target="../drawings/drawing11.xml"/><Relationship Id="rId1" Type="http://schemas.openxmlformats.org/officeDocument/2006/relationships/printerSettings" Target="../printerSettings/printerSettings14.bin"/><Relationship Id="rId6" Type="http://schemas.openxmlformats.org/officeDocument/2006/relationships/control" Target="../activeX/activeX22.xml"/><Relationship Id="rId5" Type="http://schemas.openxmlformats.org/officeDocument/2006/relationships/image" Target="../media/image27.emf"/><Relationship Id="rId4" Type="http://schemas.openxmlformats.org/officeDocument/2006/relationships/control" Target="../activeX/activeX21.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image" Target="../media/image30.emf"/><Relationship Id="rId2" Type="http://schemas.openxmlformats.org/officeDocument/2006/relationships/drawing" Target="../drawings/drawing12.xml"/><Relationship Id="rId1" Type="http://schemas.openxmlformats.org/officeDocument/2006/relationships/printerSettings" Target="../printerSettings/printerSettings15.bin"/><Relationship Id="rId6" Type="http://schemas.openxmlformats.org/officeDocument/2006/relationships/control" Target="../activeX/activeX24.xml"/><Relationship Id="rId5" Type="http://schemas.openxmlformats.org/officeDocument/2006/relationships/image" Target="../media/image29.emf"/><Relationship Id="rId4" Type="http://schemas.openxmlformats.org/officeDocument/2006/relationships/control" Target="../activeX/activeX23.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image" Target="../media/image32.emf"/><Relationship Id="rId2" Type="http://schemas.openxmlformats.org/officeDocument/2006/relationships/drawing" Target="../drawings/drawing13.xml"/><Relationship Id="rId1" Type="http://schemas.openxmlformats.org/officeDocument/2006/relationships/printerSettings" Target="../printerSettings/printerSettings16.bin"/><Relationship Id="rId6" Type="http://schemas.openxmlformats.org/officeDocument/2006/relationships/control" Target="../activeX/activeX26.xml"/><Relationship Id="rId5" Type="http://schemas.openxmlformats.org/officeDocument/2006/relationships/image" Target="../media/image31.emf"/><Relationship Id="rId4" Type="http://schemas.openxmlformats.org/officeDocument/2006/relationships/control" Target="../activeX/activeX2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15.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6.emf"/><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ntrol" Target="../activeX/activeX6.xml"/><Relationship Id="rId5" Type="http://schemas.openxmlformats.org/officeDocument/2006/relationships/image" Target="../media/image5.emf"/><Relationship Id="rId4" Type="http://schemas.openxmlformats.org/officeDocument/2006/relationships/control" Target="../activeX/activeX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10.emf"/><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ntrol" Target="../activeX/activeX8.xml"/><Relationship Id="rId5" Type="http://schemas.openxmlformats.org/officeDocument/2006/relationships/image" Target="../media/image9.emf"/><Relationship Id="rId4" Type="http://schemas.openxmlformats.org/officeDocument/2006/relationships/control" Target="../activeX/activeX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4.emf"/><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ontrol" Target="../activeX/activeX10.xml"/><Relationship Id="rId5" Type="http://schemas.openxmlformats.org/officeDocument/2006/relationships/image" Target="../media/image13.emf"/><Relationship Id="rId4" Type="http://schemas.openxmlformats.org/officeDocument/2006/relationships/control" Target="../activeX/activeX9.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6.emf"/><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ontrol" Target="../activeX/activeX12.xml"/><Relationship Id="rId5" Type="http://schemas.openxmlformats.org/officeDocument/2006/relationships/image" Target="../media/image15.emf"/><Relationship Id="rId4" Type="http://schemas.openxmlformats.org/officeDocument/2006/relationships/control" Target="../activeX/activeX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D112F-3B88-4349-911F-437E2FDDCD64}">
  <sheetPr>
    <pageSetUpPr fitToPage="1"/>
  </sheetPr>
  <dimension ref="A1:AC109"/>
  <sheetViews>
    <sheetView showGridLines="0" tabSelected="1" view="pageBreakPreview" zoomScale="85" zoomScaleNormal="85" zoomScaleSheetLayoutView="85" workbookViewId="0">
      <pane xSplit="2" ySplit="4" topLeftCell="C5" activePane="bottomRight" state="frozenSplit"/>
      <selection pane="topRight" activeCell="L1" sqref="L1"/>
      <selection pane="bottomLeft" activeCell="A22" sqref="A22"/>
      <selection pane="bottomRight" activeCell="A105" sqref="A105"/>
    </sheetView>
  </sheetViews>
  <sheetFormatPr defaultRowHeight="14.4"/>
  <cols>
    <col min="1" max="1" width="17.3984375" style="42" customWidth="1"/>
    <col min="2" max="2" width="3.19921875" style="98" customWidth="1"/>
    <col min="3" max="3" width="19.09765625" style="42" customWidth="1"/>
    <col min="4" max="4" width="11.59765625" style="42" customWidth="1"/>
    <col min="5" max="5" width="19.09765625" style="42" customWidth="1"/>
    <col min="6" max="6" width="9.59765625" style="42" customWidth="1"/>
    <col min="7" max="7" width="19.09765625" style="42" bestFit="1" customWidth="1"/>
    <col min="8" max="9" width="6.69921875" style="42" customWidth="1"/>
    <col min="10" max="10" width="11.59765625" style="42" customWidth="1"/>
    <col min="11" max="11" width="19.09765625" style="42" bestFit="1" customWidth="1"/>
    <col min="12" max="12" width="7" style="42" customWidth="1"/>
    <col min="13" max="13" width="12.8984375" style="42" customWidth="1"/>
    <col min="14" max="14" width="9.59765625" style="42" customWidth="1"/>
    <col min="15" max="15" width="17.69921875" style="42" bestFit="1" customWidth="1"/>
    <col min="16" max="16" width="11.59765625" style="42" customWidth="1"/>
    <col min="17" max="17" width="19.09765625" style="42" bestFit="1" customWidth="1"/>
    <col min="18" max="18" width="11.59765625" style="42" customWidth="1"/>
    <col min="19" max="19" width="19.09765625" style="42" customWidth="1"/>
    <col min="20" max="20" width="7.69921875" style="42" customWidth="1"/>
    <col min="21" max="21" width="14.09765625" style="42" customWidth="1"/>
    <col min="22" max="22" width="9.5" style="42" bestFit="1" customWidth="1"/>
    <col min="23" max="23" width="16.59765625" style="42" customWidth="1"/>
    <col min="24" max="24" width="8.5" style="42" bestFit="1" customWidth="1"/>
    <col min="25" max="25" width="7.59765625" style="42" bestFit="1" customWidth="1"/>
    <col min="26" max="26" width="10" style="42" bestFit="1" customWidth="1"/>
    <col min="27" max="27" width="7.19921875" style="42" customWidth="1"/>
    <col min="28" max="28" width="8.09765625" style="42" customWidth="1"/>
    <col min="29" max="30" width="9.8984375" style="42" customWidth="1"/>
    <col min="31" max="175" width="9" style="42"/>
    <col min="176" max="176" width="17.3984375" style="42" customWidth="1"/>
    <col min="177" max="177" width="3.19921875" style="42" customWidth="1"/>
    <col min="178" max="178" width="19.09765625" style="42" customWidth="1"/>
    <col min="179" max="179" width="11.59765625" style="42" customWidth="1"/>
    <col min="180" max="180" width="19.09765625" style="42" customWidth="1"/>
    <col min="181" max="181" width="9.59765625" style="42" customWidth="1"/>
    <col min="182" max="182" width="19.09765625" style="42" bestFit="1" customWidth="1"/>
    <col min="183" max="184" width="6.69921875" style="42" customWidth="1"/>
    <col min="185" max="185" width="11.59765625" style="42" customWidth="1"/>
    <col min="186" max="186" width="19.09765625" style="42" bestFit="1" customWidth="1"/>
    <col min="187" max="187" width="7" style="42" customWidth="1"/>
    <col min="188" max="188" width="12.8984375" style="42" customWidth="1"/>
    <col min="189" max="189" width="9.59765625" style="42" customWidth="1"/>
    <col min="190" max="190" width="17.69921875" style="42" bestFit="1" customWidth="1"/>
    <col min="191" max="191" width="11.59765625" style="42" customWidth="1"/>
    <col min="192" max="192" width="19.09765625" style="42" bestFit="1" customWidth="1"/>
    <col min="193" max="193" width="11.59765625" style="42" customWidth="1"/>
    <col min="194" max="194" width="19.09765625" style="42" customWidth="1"/>
    <col min="195" max="195" width="7.69921875" style="42" customWidth="1"/>
    <col min="196" max="196" width="14.09765625" style="42" customWidth="1"/>
    <col min="197" max="197" width="9.5" style="42" bestFit="1" customWidth="1"/>
    <col min="198" max="198" width="16.59765625" style="42" customWidth="1"/>
    <col min="199" max="199" width="8.5" style="42" bestFit="1" customWidth="1"/>
    <col min="200" max="200" width="7.59765625" style="42" bestFit="1" customWidth="1"/>
    <col min="201" max="201" width="10" style="42" bestFit="1" customWidth="1"/>
    <col min="202" max="202" width="7.19921875" style="42" customWidth="1"/>
    <col min="203" max="203" width="8.09765625" style="42" customWidth="1"/>
    <col min="204" max="205" width="9.8984375" style="42" customWidth="1"/>
    <col min="206" max="206" width="23.3984375" style="42" customWidth="1"/>
    <col min="207" max="208" width="9.8984375" style="42" customWidth="1"/>
    <col min="209" max="209" width="23.3984375" style="42" customWidth="1"/>
    <col min="210" max="210" width="9.8984375" style="42" customWidth="1"/>
    <col min="211" max="211" width="8.5" style="42" bestFit="1" customWidth="1"/>
    <col min="212" max="212" width="23.3984375" style="42" customWidth="1"/>
    <col min="213" max="213" width="9.8984375" style="42" customWidth="1"/>
    <col min="214" max="214" width="8.5" style="42" bestFit="1" customWidth="1"/>
    <col min="215" max="215" width="9.8984375" style="42" customWidth="1"/>
    <col min="216" max="216" width="23.3984375" style="42" customWidth="1"/>
    <col min="217" max="217" width="9.8984375" style="42" customWidth="1"/>
    <col min="218" max="218" width="8.5" style="42" bestFit="1" customWidth="1"/>
    <col min="219" max="219" width="23.3984375" style="42" customWidth="1"/>
    <col min="220" max="220" width="9.8984375" style="42" customWidth="1"/>
    <col min="221" max="221" width="8.5" style="42" bestFit="1" customWidth="1"/>
    <col min="222" max="222" width="19.09765625" style="42" customWidth="1"/>
    <col min="223" max="223" width="5.59765625" style="42" customWidth="1"/>
    <col min="224" max="224" width="18.3984375" style="42" bestFit="1" customWidth="1"/>
    <col min="225" max="225" width="19.09765625" style="42" customWidth="1"/>
    <col min="226" max="226" width="5.3984375" style="42" customWidth="1"/>
    <col min="227" max="227" width="25" style="42" bestFit="1" customWidth="1"/>
    <col min="228" max="228" width="16.09765625" style="42" bestFit="1" customWidth="1"/>
    <col min="229" max="229" width="10.59765625" style="42" customWidth="1"/>
    <col min="230" max="230" width="5.59765625" style="42" customWidth="1"/>
    <col min="231" max="231" width="10.59765625" style="42" customWidth="1"/>
    <col min="232" max="232" width="5.59765625" style="42" customWidth="1"/>
    <col min="233" max="233" width="12.59765625" style="42" customWidth="1"/>
    <col min="234" max="234" width="6.59765625" style="42" customWidth="1"/>
    <col min="235" max="236" width="5.59765625" style="42" customWidth="1"/>
    <col min="237" max="431" width="9" style="42"/>
    <col min="432" max="432" width="17.3984375" style="42" customWidth="1"/>
    <col min="433" max="433" width="3.19921875" style="42" customWidth="1"/>
    <col min="434" max="434" width="19.09765625" style="42" customWidth="1"/>
    <col min="435" max="435" width="11.59765625" style="42" customWidth="1"/>
    <col min="436" max="436" width="19.09765625" style="42" customWidth="1"/>
    <col min="437" max="437" width="9.59765625" style="42" customWidth="1"/>
    <col min="438" max="438" width="19.09765625" style="42" bestFit="1" customWidth="1"/>
    <col min="439" max="440" width="6.69921875" style="42" customWidth="1"/>
    <col min="441" max="441" width="11.59765625" style="42" customWidth="1"/>
    <col min="442" max="442" width="19.09765625" style="42" bestFit="1" customWidth="1"/>
    <col min="443" max="443" width="7" style="42" customWidth="1"/>
    <col min="444" max="444" width="12.8984375" style="42" customWidth="1"/>
    <col min="445" max="445" width="9.59765625" style="42" customWidth="1"/>
    <col min="446" max="446" width="17.69921875" style="42" bestFit="1" customWidth="1"/>
    <col min="447" max="447" width="11.59765625" style="42" customWidth="1"/>
    <col min="448" max="448" width="19.09765625" style="42" bestFit="1" customWidth="1"/>
    <col min="449" max="449" width="11.59765625" style="42" customWidth="1"/>
    <col min="450" max="450" width="19.09765625" style="42" customWidth="1"/>
    <col min="451" max="451" width="7.69921875" style="42" customWidth="1"/>
    <col min="452" max="452" width="14.09765625" style="42" customWidth="1"/>
    <col min="453" max="453" width="9.5" style="42" bestFit="1" customWidth="1"/>
    <col min="454" max="454" width="16.59765625" style="42" customWidth="1"/>
    <col min="455" max="455" width="8.5" style="42" bestFit="1" customWidth="1"/>
    <col min="456" max="456" width="7.59765625" style="42" bestFit="1" customWidth="1"/>
    <col min="457" max="457" width="10" style="42" bestFit="1" customWidth="1"/>
    <col min="458" max="458" width="7.19921875" style="42" customWidth="1"/>
    <col min="459" max="459" width="8.09765625" style="42" customWidth="1"/>
    <col min="460" max="461" width="9.8984375" style="42" customWidth="1"/>
    <col min="462" max="462" width="23.3984375" style="42" customWidth="1"/>
    <col min="463" max="464" width="9.8984375" style="42" customWidth="1"/>
    <col min="465" max="465" width="23.3984375" style="42" customWidth="1"/>
    <col min="466" max="466" width="9.8984375" style="42" customWidth="1"/>
    <col min="467" max="467" width="8.5" style="42" bestFit="1" customWidth="1"/>
    <col min="468" max="468" width="23.3984375" style="42" customWidth="1"/>
    <col min="469" max="469" width="9.8984375" style="42" customWidth="1"/>
    <col min="470" max="470" width="8.5" style="42" bestFit="1" customWidth="1"/>
    <col min="471" max="471" width="9.8984375" style="42" customWidth="1"/>
    <col min="472" max="472" width="23.3984375" style="42" customWidth="1"/>
    <col min="473" max="473" width="9.8984375" style="42" customWidth="1"/>
    <col min="474" max="474" width="8.5" style="42" bestFit="1" customWidth="1"/>
    <col min="475" max="475" width="23.3984375" style="42" customWidth="1"/>
    <col min="476" max="476" width="9.8984375" style="42" customWidth="1"/>
    <col min="477" max="477" width="8.5" style="42" bestFit="1" customWidth="1"/>
    <col min="478" max="478" width="19.09765625" style="42" customWidth="1"/>
    <col min="479" max="479" width="5.59765625" style="42" customWidth="1"/>
    <col min="480" max="480" width="18.3984375" style="42" bestFit="1" customWidth="1"/>
    <col min="481" max="481" width="19.09765625" style="42" customWidth="1"/>
    <col min="482" max="482" width="5.3984375" style="42" customWidth="1"/>
    <col min="483" max="483" width="25" style="42" bestFit="1" customWidth="1"/>
    <col min="484" max="484" width="16.09765625" style="42" bestFit="1" customWidth="1"/>
    <col min="485" max="485" width="10.59765625" style="42" customWidth="1"/>
    <col min="486" max="486" width="5.59765625" style="42" customWidth="1"/>
    <col min="487" max="487" width="10.59765625" style="42" customWidth="1"/>
    <col min="488" max="488" width="5.59765625" style="42" customWidth="1"/>
    <col min="489" max="489" width="12.59765625" style="42" customWidth="1"/>
    <col min="490" max="490" width="6.59765625" style="42" customWidth="1"/>
    <col min="491" max="492" width="5.59765625" style="42" customWidth="1"/>
    <col min="493" max="687" width="9" style="42"/>
    <col min="688" max="688" width="17.3984375" style="42" customWidth="1"/>
    <col min="689" max="689" width="3.19921875" style="42" customWidth="1"/>
    <col min="690" max="690" width="19.09765625" style="42" customWidth="1"/>
    <col min="691" max="691" width="11.59765625" style="42" customWidth="1"/>
    <col min="692" max="692" width="19.09765625" style="42" customWidth="1"/>
    <col min="693" max="693" width="9.59765625" style="42" customWidth="1"/>
    <col min="694" max="694" width="19.09765625" style="42" bestFit="1" customWidth="1"/>
    <col min="695" max="696" width="6.69921875" style="42" customWidth="1"/>
    <col min="697" max="697" width="11.59765625" style="42" customWidth="1"/>
    <col min="698" max="698" width="19.09765625" style="42" bestFit="1" customWidth="1"/>
    <col min="699" max="699" width="7" style="42" customWidth="1"/>
    <col min="700" max="700" width="12.8984375" style="42" customWidth="1"/>
    <col min="701" max="701" width="9.59765625" style="42" customWidth="1"/>
    <col min="702" max="702" width="17.69921875" style="42" bestFit="1" customWidth="1"/>
    <col min="703" max="703" width="11.59765625" style="42" customWidth="1"/>
    <col min="704" max="704" width="19.09765625" style="42" bestFit="1" customWidth="1"/>
    <col min="705" max="705" width="11.59765625" style="42" customWidth="1"/>
    <col min="706" max="706" width="19.09765625" style="42" customWidth="1"/>
    <col min="707" max="707" width="7.69921875" style="42" customWidth="1"/>
    <col min="708" max="708" width="14.09765625" style="42" customWidth="1"/>
    <col min="709" max="709" width="9.5" style="42" bestFit="1" customWidth="1"/>
    <col min="710" max="710" width="16.59765625" style="42" customWidth="1"/>
    <col min="711" max="711" width="8.5" style="42" bestFit="1" customWidth="1"/>
    <col min="712" max="712" width="7.59765625" style="42" bestFit="1" customWidth="1"/>
    <col min="713" max="713" width="10" style="42" bestFit="1" customWidth="1"/>
    <col min="714" max="714" width="7.19921875" style="42" customWidth="1"/>
    <col min="715" max="715" width="8.09765625" style="42" customWidth="1"/>
    <col min="716" max="717" width="9.8984375" style="42" customWidth="1"/>
    <col min="718" max="718" width="23.3984375" style="42" customWidth="1"/>
    <col min="719" max="720" width="9.8984375" style="42" customWidth="1"/>
    <col min="721" max="721" width="23.3984375" style="42" customWidth="1"/>
    <col min="722" max="722" width="9.8984375" style="42" customWidth="1"/>
    <col min="723" max="723" width="8.5" style="42" bestFit="1" customWidth="1"/>
    <col min="724" max="724" width="23.3984375" style="42" customWidth="1"/>
    <col min="725" max="725" width="9.8984375" style="42" customWidth="1"/>
    <col min="726" max="726" width="8.5" style="42" bestFit="1" customWidth="1"/>
    <col min="727" max="727" width="9.8984375" style="42" customWidth="1"/>
    <col min="728" max="728" width="23.3984375" style="42" customWidth="1"/>
    <col min="729" max="729" width="9.8984375" style="42" customWidth="1"/>
    <col min="730" max="730" width="8.5" style="42" bestFit="1" customWidth="1"/>
    <col min="731" max="731" width="23.3984375" style="42" customWidth="1"/>
    <col min="732" max="732" width="9.8984375" style="42" customWidth="1"/>
    <col min="733" max="733" width="8.5" style="42" bestFit="1" customWidth="1"/>
    <col min="734" max="734" width="19.09765625" style="42" customWidth="1"/>
    <col min="735" max="735" width="5.59765625" style="42" customWidth="1"/>
    <col min="736" max="736" width="18.3984375" style="42" bestFit="1" customWidth="1"/>
    <col min="737" max="737" width="19.09765625" style="42" customWidth="1"/>
    <col min="738" max="738" width="5.3984375" style="42" customWidth="1"/>
    <col min="739" max="739" width="25" style="42" bestFit="1" customWidth="1"/>
    <col min="740" max="740" width="16.09765625" style="42" bestFit="1" customWidth="1"/>
    <col min="741" max="741" width="10.59765625" style="42" customWidth="1"/>
    <col min="742" max="742" width="5.59765625" style="42" customWidth="1"/>
    <col min="743" max="743" width="10.59765625" style="42" customWidth="1"/>
    <col min="744" max="744" width="5.59765625" style="42" customWidth="1"/>
    <col min="745" max="745" width="12.59765625" style="42" customWidth="1"/>
    <col min="746" max="746" width="6.59765625" style="42" customWidth="1"/>
    <col min="747" max="748" width="5.59765625" style="42" customWidth="1"/>
    <col min="749" max="943" width="9" style="42"/>
    <col min="944" max="944" width="17.3984375" style="42" customWidth="1"/>
    <col min="945" max="945" width="3.19921875" style="42" customWidth="1"/>
    <col min="946" max="946" width="19.09765625" style="42" customWidth="1"/>
    <col min="947" max="947" width="11.59765625" style="42" customWidth="1"/>
    <col min="948" max="948" width="19.09765625" style="42" customWidth="1"/>
    <col min="949" max="949" width="9.59765625" style="42" customWidth="1"/>
    <col min="950" max="950" width="19.09765625" style="42" bestFit="1" customWidth="1"/>
    <col min="951" max="952" width="6.69921875" style="42" customWidth="1"/>
    <col min="953" max="953" width="11.59765625" style="42" customWidth="1"/>
    <col min="954" max="954" width="19.09765625" style="42" bestFit="1" customWidth="1"/>
    <col min="955" max="955" width="7" style="42" customWidth="1"/>
    <col min="956" max="956" width="12.8984375" style="42" customWidth="1"/>
    <col min="957" max="957" width="9.59765625" style="42" customWidth="1"/>
    <col min="958" max="958" width="17.69921875" style="42" bestFit="1" customWidth="1"/>
    <col min="959" max="959" width="11.59765625" style="42" customWidth="1"/>
    <col min="960" max="960" width="19.09765625" style="42" bestFit="1" customWidth="1"/>
    <col min="961" max="961" width="11.59765625" style="42" customWidth="1"/>
    <col min="962" max="962" width="19.09765625" style="42" customWidth="1"/>
    <col min="963" max="963" width="7.69921875" style="42" customWidth="1"/>
    <col min="964" max="964" width="14.09765625" style="42" customWidth="1"/>
    <col min="965" max="965" width="9.5" style="42" bestFit="1" customWidth="1"/>
    <col min="966" max="966" width="16.59765625" style="42" customWidth="1"/>
    <col min="967" max="967" width="8.5" style="42" bestFit="1" customWidth="1"/>
    <col min="968" max="968" width="7.59765625" style="42" bestFit="1" customWidth="1"/>
    <col min="969" max="969" width="10" style="42" bestFit="1" customWidth="1"/>
    <col min="970" max="970" width="7.19921875" style="42" customWidth="1"/>
    <col min="971" max="971" width="8.09765625" style="42" customWidth="1"/>
    <col min="972" max="973" width="9.8984375" style="42" customWidth="1"/>
    <col min="974" max="974" width="23.3984375" style="42" customWidth="1"/>
    <col min="975" max="976" width="9.8984375" style="42" customWidth="1"/>
    <col min="977" max="977" width="23.3984375" style="42" customWidth="1"/>
    <col min="978" max="978" width="9.8984375" style="42" customWidth="1"/>
    <col min="979" max="979" width="8.5" style="42" bestFit="1" customWidth="1"/>
    <col min="980" max="980" width="23.3984375" style="42" customWidth="1"/>
    <col min="981" max="981" width="9.8984375" style="42" customWidth="1"/>
    <col min="982" max="982" width="8.5" style="42" bestFit="1" customWidth="1"/>
    <col min="983" max="983" width="9.8984375" style="42" customWidth="1"/>
    <col min="984" max="984" width="23.3984375" style="42" customWidth="1"/>
    <col min="985" max="985" width="9.8984375" style="42" customWidth="1"/>
    <col min="986" max="986" width="8.5" style="42" bestFit="1" customWidth="1"/>
    <col min="987" max="987" width="23.3984375" style="42" customWidth="1"/>
    <col min="988" max="988" width="9.8984375" style="42" customWidth="1"/>
    <col min="989" max="989" width="8.5" style="42" bestFit="1" customWidth="1"/>
    <col min="990" max="990" width="19.09765625" style="42" customWidth="1"/>
    <col min="991" max="991" width="5.59765625" style="42" customWidth="1"/>
    <col min="992" max="992" width="18.3984375" style="42" bestFit="1" customWidth="1"/>
    <col min="993" max="993" width="19.09765625" style="42" customWidth="1"/>
    <col min="994" max="994" width="5.3984375" style="42" customWidth="1"/>
    <col min="995" max="995" width="25" style="42" bestFit="1" customWidth="1"/>
    <col min="996" max="996" width="16.09765625" style="42" bestFit="1" customWidth="1"/>
    <col min="997" max="997" width="10.59765625" style="42" customWidth="1"/>
    <col min="998" max="998" width="5.59765625" style="42" customWidth="1"/>
    <col min="999" max="999" width="10.59765625" style="42" customWidth="1"/>
    <col min="1000" max="1000" width="5.59765625" style="42" customWidth="1"/>
    <col min="1001" max="1001" width="12.59765625" style="42" customWidth="1"/>
    <col min="1002" max="1002" width="6.59765625" style="42" customWidth="1"/>
    <col min="1003" max="1004" width="5.59765625" style="42" customWidth="1"/>
    <col min="1005" max="1199" width="9" style="42"/>
    <col min="1200" max="1200" width="17.3984375" style="42" customWidth="1"/>
    <col min="1201" max="1201" width="3.19921875" style="42" customWidth="1"/>
    <col min="1202" max="1202" width="19.09765625" style="42" customWidth="1"/>
    <col min="1203" max="1203" width="11.59765625" style="42" customWidth="1"/>
    <col min="1204" max="1204" width="19.09765625" style="42" customWidth="1"/>
    <col min="1205" max="1205" width="9.59765625" style="42" customWidth="1"/>
    <col min="1206" max="1206" width="19.09765625" style="42" bestFit="1" customWidth="1"/>
    <col min="1207" max="1208" width="6.69921875" style="42" customWidth="1"/>
    <col min="1209" max="1209" width="11.59765625" style="42" customWidth="1"/>
    <col min="1210" max="1210" width="19.09765625" style="42" bestFit="1" customWidth="1"/>
    <col min="1211" max="1211" width="7" style="42" customWidth="1"/>
    <col min="1212" max="1212" width="12.8984375" style="42" customWidth="1"/>
    <col min="1213" max="1213" width="9.59765625" style="42" customWidth="1"/>
    <col min="1214" max="1214" width="17.69921875" style="42" bestFit="1" customWidth="1"/>
    <col min="1215" max="1215" width="11.59765625" style="42" customWidth="1"/>
    <col min="1216" max="1216" width="19.09765625" style="42" bestFit="1" customWidth="1"/>
    <col min="1217" max="1217" width="11.59765625" style="42" customWidth="1"/>
    <col min="1218" max="1218" width="19.09765625" style="42" customWidth="1"/>
    <col min="1219" max="1219" width="7.69921875" style="42" customWidth="1"/>
    <col min="1220" max="1220" width="14.09765625" style="42" customWidth="1"/>
    <col min="1221" max="1221" width="9.5" style="42" bestFit="1" customWidth="1"/>
    <col min="1222" max="1222" width="16.59765625" style="42" customWidth="1"/>
    <col min="1223" max="1223" width="8.5" style="42" bestFit="1" customWidth="1"/>
    <col min="1224" max="1224" width="7.59765625" style="42" bestFit="1" customWidth="1"/>
    <col min="1225" max="1225" width="10" style="42" bestFit="1" customWidth="1"/>
    <col min="1226" max="1226" width="7.19921875" style="42" customWidth="1"/>
    <col min="1227" max="1227" width="8.09765625" style="42" customWidth="1"/>
    <col min="1228" max="1229" width="9.8984375" style="42" customWidth="1"/>
    <col min="1230" max="1230" width="23.3984375" style="42" customWidth="1"/>
    <col min="1231" max="1232" width="9.8984375" style="42" customWidth="1"/>
    <col min="1233" max="1233" width="23.3984375" style="42" customWidth="1"/>
    <col min="1234" max="1234" width="9.8984375" style="42" customWidth="1"/>
    <col min="1235" max="1235" width="8.5" style="42" bestFit="1" customWidth="1"/>
    <col min="1236" max="1236" width="23.3984375" style="42" customWidth="1"/>
    <col min="1237" max="1237" width="9.8984375" style="42" customWidth="1"/>
    <col min="1238" max="1238" width="8.5" style="42" bestFit="1" customWidth="1"/>
    <col min="1239" max="1239" width="9.8984375" style="42" customWidth="1"/>
    <col min="1240" max="1240" width="23.3984375" style="42" customWidth="1"/>
    <col min="1241" max="1241" width="9.8984375" style="42" customWidth="1"/>
    <col min="1242" max="1242" width="8.5" style="42" bestFit="1" customWidth="1"/>
    <col min="1243" max="1243" width="23.3984375" style="42" customWidth="1"/>
    <col min="1244" max="1244" width="9.8984375" style="42" customWidth="1"/>
    <col min="1245" max="1245" width="8.5" style="42" bestFit="1" customWidth="1"/>
    <col min="1246" max="1246" width="19.09765625" style="42" customWidth="1"/>
    <col min="1247" max="1247" width="5.59765625" style="42" customWidth="1"/>
    <col min="1248" max="1248" width="18.3984375" style="42" bestFit="1" customWidth="1"/>
    <col min="1249" max="1249" width="19.09765625" style="42" customWidth="1"/>
    <col min="1250" max="1250" width="5.3984375" style="42" customWidth="1"/>
    <col min="1251" max="1251" width="25" style="42" bestFit="1" customWidth="1"/>
    <col min="1252" max="1252" width="16.09765625" style="42" bestFit="1" customWidth="1"/>
    <col min="1253" max="1253" width="10.59765625" style="42" customWidth="1"/>
    <col min="1254" max="1254" width="5.59765625" style="42" customWidth="1"/>
    <col min="1255" max="1255" width="10.59765625" style="42" customWidth="1"/>
    <col min="1256" max="1256" width="5.59765625" style="42" customWidth="1"/>
    <col min="1257" max="1257" width="12.59765625" style="42" customWidth="1"/>
    <col min="1258" max="1258" width="6.59765625" style="42" customWidth="1"/>
    <col min="1259" max="1260" width="5.59765625" style="42" customWidth="1"/>
    <col min="1261" max="1455" width="9" style="42"/>
    <col min="1456" max="1456" width="17.3984375" style="42" customWidth="1"/>
    <col min="1457" max="1457" width="3.19921875" style="42" customWidth="1"/>
    <col min="1458" max="1458" width="19.09765625" style="42" customWidth="1"/>
    <col min="1459" max="1459" width="11.59765625" style="42" customWidth="1"/>
    <col min="1460" max="1460" width="19.09765625" style="42" customWidth="1"/>
    <col min="1461" max="1461" width="9.59765625" style="42" customWidth="1"/>
    <col min="1462" max="1462" width="19.09765625" style="42" bestFit="1" customWidth="1"/>
    <col min="1463" max="1464" width="6.69921875" style="42" customWidth="1"/>
    <col min="1465" max="1465" width="11.59765625" style="42" customWidth="1"/>
    <col min="1466" max="1466" width="19.09765625" style="42" bestFit="1" customWidth="1"/>
    <col min="1467" max="1467" width="7" style="42" customWidth="1"/>
    <col min="1468" max="1468" width="12.8984375" style="42" customWidth="1"/>
    <col min="1469" max="1469" width="9.59765625" style="42" customWidth="1"/>
    <col min="1470" max="1470" width="17.69921875" style="42" bestFit="1" customWidth="1"/>
    <col min="1471" max="1471" width="11.59765625" style="42" customWidth="1"/>
    <col min="1472" max="1472" width="19.09765625" style="42" bestFit="1" customWidth="1"/>
    <col min="1473" max="1473" width="11.59765625" style="42" customWidth="1"/>
    <col min="1474" max="1474" width="19.09765625" style="42" customWidth="1"/>
    <col min="1475" max="1475" width="7.69921875" style="42" customWidth="1"/>
    <col min="1476" max="1476" width="14.09765625" style="42" customWidth="1"/>
    <col min="1477" max="1477" width="9.5" style="42" bestFit="1" customWidth="1"/>
    <col min="1478" max="1478" width="16.59765625" style="42" customWidth="1"/>
    <col min="1479" max="1479" width="8.5" style="42" bestFit="1" customWidth="1"/>
    <col min="1480" max="1480" width="7.59765625" style="42" bestFit="1" customWidth="1"/>
    <col min="1481" max="1481" width="10" style="42" bestFit="1" customWidth="1"/>
    <col min="1482" max="1482" width="7.19921875" style="42" customWidth="1"/>
    <col min="1483" max="1483" width="8.09765625" style="42" customWidth="1"/>
    <col min="1484" max="1485" width="9.8984375" style="42" customWidth="1"/>
    <col min="1486" max="1486" width="23.3984375" style="42" customWidth="1"/>
    <col min="1487" max="1488" width="9.8984375" style="42" customWidth="1"/>
    <col min="1489" max="1489" width="23.3984375" style="42" customWidth="1"/>
    <col min="1490" max="1490" width="9.8984375" style="42" customWidth="1"/>
    <col min="1491" max="1491" width="8.5" style="42" bestFit="1" customWidth="1"/>
    <col min="1492" max="1492" width="23.3984375" style="42" customWidth="1"/>
    <col min="1493" max="1493" width="9.8984375" style="42" customWidth="1"/>
    <col min="1494" max="1494" width="8.5" style="42" bestFit="1" customWidth="1"/>
    <col min="1495" max="1495" width="9.8984375" style="42" customWidth="1"/>
    <col min="1496" max="1496" width="23.3984375" style="42" customWidth="1"/>
    <col min="1497" max="1497" width="9.8984375" style="42" customWidth="1"/>
    <col min="1498" max="1498" width="8.5" style="42" bestFit="1" customWidth="1"/>
    <col min="1499" max="1499" width="23.3984375" style="42" customWidth="1"/>
    <col min="1500" max="1500" width="9.8984375" style="42" customWidth="1"/>
    <col min="1501" max="1501" width="8.5" style="42" bestFit="1" customWidth="1"/>
    <col min="1502" max="1502" width="19.09765625" style="42" customWidth="1"/>
    <col min="1503" max="1503" width="5.59765625" style="42" customWidth="1"/>
    <col min="1504" max="1504" width="18.3984375" style="42" bestFit="1" customWidth="1"/>
    <col min="1505" max="1505" width="19.09765625" style="42" customWidth="1"/>
    <col min="1506" max="1506" width="5.3984375" style="42" customWidth="1"/>
    <col min="1507" max="1507" width="25" style="42" bestFit="1" customWidth="1"/>
    <col min="1508" max="1508" width="16.09765625" style="42" bestFit="1" customWidth="1"/>
    <col min="1509" max="1509" width="10.59765625" style="42" customWidth="1"/>
    <col min="1510" max="1510" width="5.59765625" style="42" customWidth="1"/>
    <col min="1511" max="1511" width="10.59765625" style="42" customWidth="1"/>
    <col min="1512" max="1512" width="5.59765625" style="42" customWidth="1"/>
    <col min="1513" max="1513" width="12.59765625" style="42" customWidth="1"/>
    <col min="1514" max="1514" width="6.59765625" style="42" customWidth="1"/>
    <col min="1515" max="1516" width="5.59765625" style="42" customWidth="1"/>
    <col min="1517" max="1711" width="9" style="42"/>
    <col min="1712" max="1712" width="17.3984375" style="42" customWidth="1"/>
    <col min="1713" max="1713" width="3.19921875" style="42" customWidth="1"/>
    <col min="1714" max="1714" width="19.09765625" style="42" customWidth="1"/>
    <col min="1715" max="1715" width="11.59765625" style="42" customWidth="1"/>
    <col min="1716" max="1716" width="19.09765625" style="42" customWidth="1"/>
    <col min="1717" max="1717" width="9.59765625" style="42" customWidth="1"/>
    <col min="1718" max="1718" width="19.09765625" style="42" bestFit="1" customWidth="1"/>
    <col min="1719" max="1720" width="6.69921875" style="42" customWidth="1"/>
    <col min="1721" max="1721" width="11.59765625" style="42" customWidth="1"/>
    <col min="1722" max="1722" width="19.09765625" style="42" bestFit="1" customWidth="1"/>
    <col min="1723" max="1723" width="7" style="42" customWidth="1"/>
    <col min="1724" max="1724" width="12.8984375" style="42" customWidth="1"/>
    <col min="1725" max="1725" width="9.59765625" style="42" customWidth="1"/>
    <col min="1726" max="1726" width="17.69921875" style="42" bestFit="1" customWidth="1"/>
    <col min="1727" max="1727" width="11.59765625" style="42" customWidth="1"/>
    <col min="1728" max="1728" width="19.09765625" style="42" bestFit="1" customWidth="1"/>
    <col min="1729" max="1729" width="11.59765625" style="42" customWidth="1"/>
    <col min="1730" max="1730" width="19.09765625" style="42" customWidth="1"/>
    <col min="1731" max="1731" width="7.69921875" style="42" customWidth="1"/>
    <col min="1732" max="1732" width="14.09765625" style="42" customWidth="1"/>
    <col min="1733" max="1733" width="9.5" style="42" bestFit="1" customWidth="1"/>
    <col min="1734" max="1734" width="16.59765625" style="42" customWidth="1"/>
    <col min="1735" max="1735" width="8.5" style="42" bestFit="1" customWidth="1"/>
    <col min="1736" max="1736" width="7.59765625" style="42" bestFit="1" customWidth="1"/>
    <col min="1737" max="1737" width="10" style="42" bestFit="1" customWidth="1"/>
    <col min="1738" max="1738" width="7.19921875" style="42" customWidth="1"/>
    <col min="1739" max="1739" width="8.09765625" style="42" customWidth="1"/>
    <col min="1740" max="1741" width="9.8984375" style="42" customWidth="1"/>
    <col min="1742" max="1742" width="23.3984375" style="42" customWidth="1"/>
    <col min="1743" max="1744" width="9.8984375" style="42" customWidth="1"/>
    <col min="1745" max="1745" width="23.3984375" style="42" customWidth="1"/>
    <col min="1746" max="1746" width="9.8984375" style="42" customWidth="1"/>
    <col min="1747" max="1747" width="8.5" style="42" bestFit="1" customWidth="1"/>
    <col min="1748" max="1748" width="23.3984375" style="42" customWidth="1"/>
    <col min="1749" max="1749" width="9.8984375" style="42" customWidth="1"/>
    <col min="1750" max="1750" width="8.5" style="42" bestFit="1" customWidth="1"/>
    <col min="1751" max="1751" width="9.8984375" style="42" customWidth="1"/>
    <col min="1752" max="1752" width="23.3984375" style="42" customWidth="1"/>
    <col min="1753" max="1753" width="9.8984375" style="42" customWidth="1"/>
    <col min="1754" max="1754" width="8.5" style="42" bestFit="1" customWidth="1"/>
    <col min="1755" max="1755" width="23.3984375" style="42" customWidth="1"/>
    <col min="1756" max="1756" width="9.8984375" style="42" customWidth="1"/>
    <col min="1757" max="1757" width="8.5" style="42" bestFit="1" customWidth="1"/>
    <col min="1758" max="1758" width="19.09765625" style="42" customWidth="1"/>
    <col min="1759" max="1759" width="5.59765625" style="42" customWidth="1"/>
    <col min="1760" max="1760" width="18.3984375" style="42" bestFit="1" customWidth="1"/>
    <col min="1761" max="1761" width="19.09765625" style="42" customWidth="1"/>
    <col min="1762" max="1762" width="5.3984375" style="42" customWidth="1"/>
    <col min="1763" max="1763" width="25" style="42" bestFit="1" customWidth="1"/>
    <col min="1764" max="1764" width="16.09765625" style="42" bestFit="1" customWidth="1"/>
    <col min="1765" max="1765" width="10.59765625" style="42" customWidth="1"/>
    <col min="1766" max="1766" width="5.59765625" style="42" customWidth="1"/>
    <col min="1767" max="1767" width="10.59765625" style="42" customWidth="1"/>
    <col min="1768" max="1768" width="5.59765625" style="42" customWidth="1"/>
    <col min="1769" max="1769" width="12.59765625" style="42" customWidth="1"/>
    <col min="1770" max="1770" width="6.59765625" style="42" customWidth="1"/>
    <col min="1771" max="1772" width="5.59765625" style="42" customWidth="1"/>
    <col min="1773" max="1967" width="9" style="42"/>
    <col min="1968" max="1968" width="17.3984375" style="42" customWidth="1"/>
    <col min="1969" max="1969" width="3.19921875" style="42" customWidth="1"/>
    <col min="1970" max="1970" width="19.09765625" style="42" customWidth="1"/>
    <col min="1971" max="1971" width="11.59765625" style="42" customWidth="1"/>
    <col min="1972" max="1972" width="19.09765625" style="42" customWidth="1"/>
    <col min="1973" max="1973" width="9.59765625" style="42" customWidth="1"/>
    <col min="1974" max="1974" width="19.09765625" style="42" bestFit="1" customWidth="1"/>
    <col min="1975" max="1976" width="6.69921875" style="42" customWidth="1"/>
    <col min="1977" max="1977" width="11.59765625" style="42" customWidth="1"/>
    <col min="1978" max="1978" width="19.09765625" style="42" bestFit="1" customWidth="1"/>
    <col min="1979" max="1979" width="7" style="42" customWidth="1"/>
    <col min="1980" max="1980" width="12.8984375" style="42" customWidth="1"/>
    <col min="1981" max="1981" width="9.59765625" style="42" customWidth="1"/>
    <col min="1982" max="1982" width="17.69921875" style="42" bestFit="1" customWidth="1"/>
    <col min="1983" max="1983" width="11.59765625" style="42" customWidth="1"/>
    <col min="1984" max="1984" width="19.09765625" style="42" bestFit="1" customWidth="1"/>
    <col min="1985" max="1985" width="11.59765625" style="42" customWidth="1"/>
    <col min="1986" max="1986" width="19.09765625" style="42" customWidth="1"/>
    <col min="1987" max="1987" width="7.69921875" style="42" customWidth="1"/>
    <col min="1988" max="1988" width="14.09765625" style="42" customWidth="1"/>
    <col min="1989" max="1989" width="9.5" style="42" bestFit="1" customWidth="1"/>
    <col min="1990" max="1990" width="16.59765625" style="42" customWidth="1"/>
    <col min="1991" max="1991" width="8.5" style="42" bestFit="1" customWidth="1"/>
    <col min="1992" max="1992" width="7.59765625" style="42" bestFit="1" customWidth="1"/>
    <col min="1993" max="1993" width="10" style="42" bestFit="1" customWidth="1"/>
    <col min="1994" max="1994" width="7.19921875" style="42" customWidth="1"/>
    <col min="1995" max="1995" width="8.09765625" style="42" customWidth="1"/>
    <col min="1996" max="1997" width="9.8984375" style="42" customWidth="1"/>
    <col min="1998" max="1998" width="23.3984375" style="42" customWidth="1"/>
    <col min="1999" max="2000" width="9.8984375" style="42" customWidth="1"/>
    <col min="2001" max="2001" width="23.3984375" style="42" customWidth="1"/>
    <col min="2002" max="2002" width="9.8984375" style="42" customWidth="1"/>
    <col min="2003" max="2003" width="8.5" style="42" bestFit="1" customWidth="1"/>
    <col min="2004" max="2004" width="23.3984375" style="42" customWidth="1"/>
    <col min="2005" max="2005" width="9.8984375" style="42" customWidth="1"/>
    <col min="2006" max="2006" width="8.5" style="42" bestFit="1" customWidth="1"/>
    <col min="2007" max="2007" width="9.8984375" style="42" customWidth="1"/>
    <col min="2008" max="2008" width="23.3984375" style="42" customWidth="1"/>
    <col min="2009" max="2009" width="9.8984375" style="42" customWidth="1"/>
    <col min="2010" max="2010" width="8.5" style="42" bestFit="1" customWidth="1"/>
    <col min="2011" max="2011" width="23.3984375" style="42" customWidth="1"/>
    <col min="2012" max="2012" width="9.8984375" style="42" customWidth="1"/>
    <col min="2013" max="2013" width="8.5" style="42" bestFit="1" customWidth="1"/>
    <col min="2014" max="2014" width="19.09765625" style="42" customWidth="1"/>
    <col min="2015" max="2015" width="5.59765625" style="42" customWidth="1"/>
    <col min="2016" max="2016" width="18.3984375" style="42" bestFit="1" customWidth="1"/>
    <col min="2017" max="2017" width="19.09765625" style="42" customWidth="1"/>
    <col min="2018" max="2018" width="5.3984375" style="42" customWidth="1"/>
    <col min="2019" max="2019" width="25" style="42" bestFit="1" customWidth="1"/>
    <col min="2020" max="2020" width="16.09765625" style="42" bestFit="1" customWidth="1"/>
    <col min="2021" max="2021" width="10.59765625" style="42" customWidth="1"/>
    <col min="2022" max="2022" width="5.59765625" style="42" customWidth="1"/>
    <col min="2023" max="2023" width="10.59765625" style="42" customWidth="1"/>
    <col min="2024" max="2024" width="5.59765625" style="42" customWidth="1"/>
    <col min="2025" max="2025" width="12.59765625" style="42" customWidth="1"/>
    <col min="2026" max="2026" width="6.59765625" style="42" customWidth="1"/>
    <col min="2027" max="2028" width="5.59765625" style="42" customWidth="1"/>
    <col min="2029" max="2223" width="9" style="42"/>
    <col min="2224" max="2224" width="17.3984375" style="42" customWidth="1"/>
    <col min="2225" max="2225" width="3.19921875" style="42" customWidth="1"/>
    <col min="2226" max="2226" width="19.09765625" style="42" customWidth="1"/>
    <col min="2227" max="2227" width="11.59765625" style="42" customWidth="1"/>
    <col min="2228" max="2228" width="19.09765625" style="42" customWidth="1"/>
    <col min="2229" max="2229" width="9.59765625" style="42" customWidth="1"/>
    <col min="2230" max="2230" width="19.09765625" style="42" bestFit="1" customWidth="1"/>
    <col min="2231" max="2232" width="6.69921875" style="42" customWidth="1"/>
    <col min="2233" max="2233" width="11.59765625" style="42" customWidth="1"/>
    <col min="2234" max="2234" width="19.09765625" style="42" bestFit="1" customWidth="1"/>
    <col min="2235" max="2235" width="7" style="42" customWidth="1"/>
    <col min="2236" max="2236" width="12.8984375" style="42" customWidth="1"/>
    <col min="2237" max="2237" width="9.59765625" style="42" customWidth="1"/>
    <col min="2238" max="2238" width="17.69921875" style="42" bestFit="1" customWidth="1"/>
    <col min="2239" max="2239" width="11.59765625" style="42" customWidth="1"/>
    <col min="2240" max="2240" width="19.09765625" style="42" bestFit="1" customWidth="1"/>
    <col min="2241" max="2241" width="11.59765625" style="42" customWidth="1"/>
    <col min="2242" max="2242" width="19.09765625" style="42" customWidth="1"/>
    <col min="2243" max="2243" width="7.69921875" style="42" customWidth="1"/>
    <col min="2244" max="2244" width="14.09765625" style="42" customWidth="1"/>
    <col min="2245" max="2245" width="9.5" style="42" bestFit="1" customWidth="1"/>
    <col min="2246" max="2246" width="16.59765625" style="42" customWidth="1"/>
    <col min="2247" max="2247" width="8.5" style="42" bestFit="1" customWidth="1"/>
    <col min="2248" max="2248" width="7.59765625" style="42" bestFit="1" customWidth="1"/>
    <col min="2249" max="2249" width="10" style="42" bestFit="1" customWidth="1"/>
    <col min="2250" max="2250" width="7.19921875" style="42" customWidth="1"/>
    <col min="2251" max="2251" width="8.09765625" style="42" customWidth="1"/>
    <col min="2252" max="2253" width="9.8984375" style="42" customWidth="1"/>
    <col min="2254" max="2254" width="23.3984375" style="42" customWidth="1"/>
    <col min="2255" max="2256" width="9.8984375" style="42" customWidth="1"/>
    <col min="2257" max="2257" width="23.3984375" style="42" customWidth="1"/>
    <col min="2258" max="2258" width="9.8984375" style="42" customWidth="1"/>
    <col min="2259" max="2259" width="8.5" style="42" bestFit="1" customWidth="1"/>
    <col min="2260" max="2260" width="23.3984375" style="42" customWidth="1"/>
    <col min="2261" max="2261" width="9.8984375" style="42" customWidth="1"/>
    <col min="2262" max="2262" width="8.5" style="42" bestFit="1" customWidth="1"/>
    <col min="2263" max="2263" width="9.8984375" style="42" customWidth="1"/>
    <col min="2264" max="2264" width="23.3984375" style="42" customWidth="1"/>
    <col min="2265" max="2265" width="9.8984375" style="42" customWidth="1"/>
    <col min="2266" max="2266" width="8.5" style="42" bestFit="1" customWidth="1"/>
    <col min="2267" max="2267" width="23.3984375" style="42" customWidth="1"/>
    <col min="2268" max="2268" width="9.8984375" style="42" customWidth="1"/>
    <col min="2269" max="2269" width="8.5" style="42" bestFit="1" customWidth="1"/>
    <col min="2270" max="2270" width="19.09765625" style="42" customWidth="1"/>
    <col min="2271" max="2271" width="5.59765625" style="42" customWidth="1"/>
    <col min="2272" max="2272" width="18.3984375" style="42" bestFit="1" customWidth="1"/>
    <col min="2273" max="2273" width="19.09765625" style="42" customWidth="1"/>
    <col min="2274" max="2274" width="5.3984375" style="42" customWidth="1"/>
    <col min="2275" max="2275" width="25" style="42" bestFit="1" customWidth="1"/>
    <col min="2276" max="2276" width="16.09765625" style="42" bestFit="1" customWidth="1"/>
    <col min="2277" max="2277" width="10.59765625" style="42" customWidth="1"/>
    <col min="2278" max="2278" width="5.59765625" style="42" customWidth="1"/>
    <col min="2279" max="2279" width="10.59765625" style="42" customWidth="1"/>
    <col min="2280" max="2280" width="5.59765625" style="42" customWidth="1"/>
    <col min="2281" max="2281" width="12.59765625" style="42" customWidth="1"/>
    <col min="2282" max="2282" width="6.59765625" style="42" customWidth="1"/>
    <col min="2283" max="2284" width="5.59765625" style="42" customWidth="1"/>
    <col min="2285" max="2479" width="9" style="42"/>
    <col min="2480" max="2480" width="17.3984375" style="42" customWidth="1"/>
    <col min="2481" max="2481" width="3.19921875" style="42" customWidth="1"/>
    <col min="2482" max="2482" width="19.09765625" style="42" customWidth="1"/>
    <col min="2483" max="2483" width="11.59765625" style="42" customWidth="1"/>
    <col min="2484" max="2484" width="19.09765625" style="42" customWidth="1"/>
    <col min="2485" max="2485" width="9.59765625" style="42" customWidth="1"/>
    <col min="2486" max="2486" width="19.09765625" style="42" bestFit="1" customWidth="1"/>
    <col min="2487" max="2488" width="6.69921875" style="42" customWidth="1"/>
    <col min="2489" max="2489" width="11.59765625" style="42" customWidth="1"/>
    <col min="2490" max="2490" width="19.09765625" style="42" bestFit="1" customWidth="1"/>
    <col min="2491" max="2491" width="7" style="42" customWidth="1"/>
    <col min="2492" max="2492" width="12.8984375" style="42" customWidth="1"/>
    <col min="2493" max="2493" width="9.59765625" style="42" customWidth="1"/>
    <col min="2494" max="2494" width="17.69921875" style="42" bestFit="1" customWidth="1"/>
    <col min="2495" max="2495" width="11.59765625" style="42" customWidth="1"/>
    <col min="2496" max="2496" width="19.09765625" style="42" bestFit="1" customWidth="1"/>
    <col min="2497" max="2497" width="11.59765625" style="42" customWidth="1"/>
    <col min="2498" max="2498" width="19.09765625" style="42" customWidth="1"/>
    <col min="2499" max="2499" width="7.69921875" style="42" customWidth="1"/>
    <col min="2500" max="2500" width="14.09765625" style="42" customWidth="1"/>
    <col min="2501" max="2501" width="9.5" style="42" bestFit="1" customWidth="1"/>
    <col min="2502" max="2502" width="16.59765625" style="42" customWidth="1"/>
    <col min="2503" max="2503" width="8.5" style="42" bestFit="1" customWidth="1"/>
    <col min="2504" max="2504" width="7.59765625" style="42" bestFit="1" customWidth="1"/>
    <col min="2505" max="2505" width="10" style="42" bestFit="1" customWidth="1"/>
    <col min="2506" max="2506" width="7.19921875" style="42" customWidth="1"/>
    <col min="2507" max="2507" width="8.09765625" style="42" customWidth="1"/>
    <col min="2508" max="2509" width="9.8984375" style="42" customWidth="1"/>
    <col min="2510" max="2510" width="23.3984375" style="42" customWidth="1"/>
    <col min="2511" max="2512" width="9.8984375" style="42" customWidth="1"/>
    <col min="2513" max="2513" width="23.3984375" style="42" customWidth="1"/>
    <col min="2514" max="2514" width="9.8984375" style="42" customWidth="1"/>
    <col min="2515" max="2515" width="8.5" style="42" bestFit="1" customWidth="1"/>
    <col min="2516" max="2516" width="23.3984375" style="42" customWidth="1"/>
    <col min="2517" max="2517" width="9.8984375" style="42" customWidth="1"/>
    <col min="2518" max="2518" width="8.5" style="42" bestFit="1" customWidth="1"/>
    <col min="2519" max="2519" width="9.8984375" style="42" customWidth="1"/>
    <col min="2520" max="2520" width="23.3984375" style="42" customWidth="1"/>
    <col min="2521" max="2521" width="9.8984375" style="42" customWidth="1"/>
    <col min="2522" max="2522" width="8.5" style="42" bestFit="1" customWidth="1"/>
    <col min="2523" max="2523" width="23.3984375" style="42" customWidth="1"/>
    <col min="2524" max="2524" width="9.8984375" style="42" customWidth="1"/>
    <col min="2525" max="2525" width="8.5" style="42" bestFit="1" customWidth="1"/>
    <col min="2526" max="2526" width="19.09765625" style="42" customWidth="1"/>
    <col min="2527" max="2527" width="5.59765625" style="42" customWidth="1"/>
    <col min="2528" max="2528" width="18.3984375" style="42" bestFit="1" customWidth="1"/>
    <col min="2529" max="2529" width="19.09765625" style="42" customWidth="1"/>
    <col min="2530" max="2530" width="5.3984375" style="42" customWidth="1"/>
    <col min="2531" max="2531" width="25" style="42" bestFit="1" customWidth="1"/>
    <col min="2532" max="2532" width="16.09765625" style="42" bestFit="1" customWidth="1"/>
    <col min="2533" max="2533" width="10.59765625" style="42" customWidth="1"/>
    <col min="2534" max="2534" width="5.59765625" style="42" customWidth="1"/>
    <col min="2535" max="2535" width="10.59765625" style="42" customWidth="1"/>
    <col min="2536" max="2536" width="5.59765625" style="42" customWidth="1"/>
    <col min="2537" max="2537" width="12.59765625" style="42" customWidth="1"/>
    <col min="2538" max="2538" width="6.59765625" style="42" customWidth="1"/>
    <col min="2539" max="2540" width="5.59765625" style="42" customWidth="1"/>
    <col min="2541" max="2735" width="9" style="42"/>
    <col min="2736" max="2736" width="17.3984375" style="42" customWidth="1"/>
    <col min="2737" max="2737" width="3.19921875" style="42" customWidth="1"/>
    <col min="2738" max="2738" width="19.09765625" style="42" customWidth="1"/>
    <col min="2739" max="2739" width="11.59765625" style="42" customWidth="1"/>
    <col min="2740" max="2740" width="19.09765625" style="42" customWidth="1"/>
    <col min="2741" max="2741" width="9.59765625" style="42" customWidth="1"/>
    <col min="2742" max="2742" width="19.09765625" style="42" bestFit="1" customWidth="1"/>
    <col min="2743" max="2744" width="6.69921875" style="42" customWidth="1"/>
    <col min="2745" max="2745" width="11.59765625" style="42" customWidth="1"/>
    <col min="2746" max="2746" width="19.09765625" style="42" bestFit="1" customWidth="1"/>
    <col min="2747" max="2747" width="7" style="42" customWidth="1"/>
    <col min="2748" max="2748" width="12.8984375" style="42" customWidth="1"/>
    <col min="2749" max="2749" width="9.59765625" style="42" customWidth="1"/>
    <col min="2750" max="2750" width="17.69921875" style="42" bestFit="1" customWidth="1"/>
    <col min="2751" max="2751" width="11.59765625" style="42" customWidth="1"/>
    <col min="2752" max="2752" width="19.09765625" style="42" bestFit="1" customWidth="1"/>
    <col min="2753" max="2753" width="11.59765625" style="42" customWidth="1"/>
    <col min="2754" max="2754" width="19.09765625" style="42" customWidth="1"/>
    <col min="2755" max="2755" width="7.69921875" style="42" customWidth="1"/>
    <col min="2756" max="2756" width="14.09765625" style="42" customWidth="1"/>
    <col min="2757" max="2757" width="9.5" style="42" bestFit="1" customWidth="1"/>
    <col min="2758" max="2758" width="16.59765625" style="42" customWidth="1"/>
    <col min="2759" max="2759" width="8.5" style="42" bestFit="1" customWidth="1"/>
    <col min="2760" max="2760" width="7.59765625" style="42" bestFit="1" customWidth="1"/>
    <col min="2761" max="2761" width="10" style="42" bestFit="1" customWidth="1"/>
    <col min="2762" max="2762" width="7.19921875" style="42" customWidth="1"/>
    <col min="2763" max="2763" width="8.09765625" style="42" customWidth="1"/>
    <col min="2764" max="2765" width="9.8984375" style="42" customWidth="1"/>
    <col min="2766" max="2766" width="23.3984375" style="42" customWidth="1"/>
    <col min="2767" max="2768" width="9.8984375" style="42" customWidth="1"/>
    <col min="2769" max="2769" width="23.3984375" style="42" customWidth="1"/>
    <col min="2770" max="2770" width="9.8984375" style="42" customWidth="1"/>
    <col min="2771" max="2771" width="8.5" style="42" bestFit="1" customWidth="1"/>
    <col min="2772" max="2772" width="23.3984375" style="42" customWidth="1"/>
    <col min="2773" max="2773" width="9.8984375" style="42" customWidth="1"/>
    <col min="2774" max="2774" width="8.5" style="42" bestFit="1" customWidth="1"/>
    <col min="2775" max="2775" width="9.8984375" style="42" customWidth="1"/>
    <col min="2776" max="2776" width="23.3984375" style="42" customWidth="1"/>
    <col min="2777" max="2777" width="9.8984375" style="42" customWidth="1"/>
    <col min="2778" max="2778" width="8.5" style="42" bestFit="1" customWidth="1"/>
    <col min="2779" max="2779" width="23.3984375" style="42" customWidth="1"/>
    <col min="2780" max="2780" width="9.8984375" style="42" customWidth="1"/>
    <col min="2781" max="2781" width="8.5" style="42" bestFit="1" customWidth="1"/>
    <col min="2782" max="2782" width="19.09765625" style="42" customWidth="1"/>
    <col min="2783" max="2783" width="5.59765625" style="42" customWidth="1"/>
    <col min="2784" max="2784" width="18.3984375" style="42" bestFit="1" customWidth="1"/>
    <col min="2785" max="2785" width="19.09765625" style="42" customWidth="1"/>
    <col min="2786" max="2786" width="5.3984375" style="42" customWidth="1"/>
    <col min="2787" max="2787" width="25" style="42" bestFit="1" customWidth="1"/>
    <col min="2788" max="2788" width="16.09765625" style="42" bestFit="1" customWidth="1"/>
    <col min="2789" max="2789" width="10.59765625" style="42" customWidth="1"/>
    <col min="2790" max="2790" width="5.59765625" style="42" customWidth="1"/>
    <col min="2791" max="2791" width="10.59765625" style="42" customWidth="1"/>
    <col min="2792" max="2792" width="5.59765625" style="42" customWidth="1"/>
    <col min="2793" max="2793" width="12.59765625" style="42" customWidth="1"/>
    <col min="2794" max="2794" width="6.59765625" style="42" customWidth="1"/>
    <col min="2795" max="2796" width="5.59765625" style="42" customWidth="1"/>
    <col min="2797" max="2991" width="9" style="42"/>
    <col min="2992" max="2992" width="17.3984375" style="42" customWidth="1"/>
    <col min="2993" max="2993" width="3.19921875" style="42" customWidth="1"/>
    <col min="2994" max="2994" width="19.09765625" style="42" customWidth="1"/>
    <col min="2995" max="2995" width="11.59765625" style="42" customWidth="1"/>
    <col min="2996" max="2996" width="19.09765625" style="42" customWidth="1"/>
    <col min="2997" max="2997" width="9.59765625" style="42" customWidth="1"/>
    <col min="2998" max="2998" width="19.09765625" style="42" bestFit="1" customWidth="1"/>
    <col min="2999" max="3000" width="6.69921875" style="42" customWidth="1"/>
    <col min="3001" max="3001" width="11.59765625" style="42" customWidth="1"/>
    <col min="3002" max="3002" width="19.09765625" style="42" bestFit="1" customWidth="1"/>
    <col min="3003" max="3003" width="7" style="42" customWidth="1"/>
    <col min="3004" max="3004" width="12.8984375" style="42" customWidth="1"/>
    <col min="3005" max="3005" width="9.59765625" style="42" customWidth="1"/>
    <col min="3006" max="3006" width="17.69921875" style="42" bestFit="1" customWidth="1"/>
    <col min="3007" max="3007" width="11.59765625" style="42" customWidth="1"/>
    <col min="3008" max="3008" width="19.09765625" style="42" bestFit="1" customWidth="1"/>
    <col min="3009" max="3009" width="11.59765625" style="42" customWidth="1"/>
    <col min="3010" max="3010" width="19.09765625" style="42" customWidth="1"/>
    <col min="3011" max="3011" width="7.69921875" style="42" customWidth="1"/>
    <col min="3012" max="3012" width="14.09765625" style="42" customWidth="1"/>
    <col min="3013" max="3013" width="9.5" style="42" bestFit="1" customWidth="1"/>
    <col min="3014" max="3014" width="16.59765625" style="42" customWidth="1"/>
    <col min="3015" max="3015" width="8.5" style="42" bestFit="1" customWidth="1"/>
    <col min="3016" max="3016" width="7.59765625" style="42" bestFit="1" customWidth="1"/>
    <col min="3017" max="3017" width="10" style="42" bestFit="1" customWidth="1"/>
    <col min="3018" max="3018" width="7.19921875" style="42" customWidth="1"/>
    <col min="3019" max="3019" width="8.09765625" style="42" customWidth="1"/>
    <col min="3020" max="3021" width="9.8984375" style="42" customWidth="1"/>
    <col min="3022" max="3022" width="23.3984375" style="42" customWidth="1"/>
    <col min="3023" max="3024" width="9.8984375" style="42" customWidth="1"/>
    <col min="3025" max="3025" width="23.3984375" style="42" customWidth="1"/>
    <col min="3026" max="3026" width="9.8984375" style="42" customWidth="1"/>
    <col min="3027" max="3027" width="8.5" style="42" bestFit="1" customWidth="1"/>
    <col min="3028" max="3028" width="23.3984375" style="42" customWidth="1"/>
    <col min="3029" max="3029" width="9.8984375" style="42" customWidth="1"/>
    <col min="3030" max="3030" width="8.5" style="42" bestFit="1" customWidth="1"/>
    <col min="3031" max="3031" width="9.8984375" style="42" customWidth="1"/>
    <col min="3032" max="3032" width="23.3984375" style="42" customWidth="1"/>
    <col min="3033" max="3033" width="9.8984375" style="42" customWidth="1"/>
    <col min="3034" max="3034" width="8.5" style="42" bestFit="1" customWidth="1"/>
    <col min="3035" max="3035" width="23.3984375" style="42" customWidth="1"/>
    <col min="3036" max="3036" width="9.8984375" style="42" customWidth="1"/>
    <col min="3037" max="3037" width="8.5" style="42" bestFit="1" customWidth="1"/>
    <col min="3038" max="3038" width="19.09765625" style="42" customWidth="1"/>
    <col min="3039" max="3039" width="5.59765625" style="42" customWidth="1"/>
    <col min="3040" max="3040" width="18.3984375" style="42" bestFit="1" customWidth="1"/>
    <col min="3041" max="3041" width="19.09765625" style="42" customWidth="1"/>
    <col min="3042" max="3042" width="5.3984375" style="42" customWidth="1"/>
    <col min="3043" max="3043" width="25" style="42" bestFit="1" customWidth="1"/>
    <col min="3044" max="3044" width="16.09765625" style="42" bestFit="1" customWidth="1"/>
    <col min="3045" max="3045" width="10.59765625" style="42" customWidth="1"/>
    <col min="3046" max="3046" width="5.59765625" style="42" customWidth="1"/>
    <col min="3047" max="3047" width="10.59765625" style="42" customWidth="1"/>
    <col min="3048" max="3048" width="5.59765625" style="42" customWidth="1"/>
    <col min="3049" max="3049" width="12.59765625" style="42" customWidth="1"/>
    <col min="3050" max="3050" width="6.59765625" style="42" customWidth="1"/>
    <col min="3051" max="3052" width="5.59765625" style="42" customWidth="1"/>
    <col min="3053" max="3247" width="9" style="42"/>
    <col min="3248" max="3248" width="17.3984375" style="42" customWidth="1"/>
    <col min="3249" max="3249" width="3.19921875" style="42" customWidth="1"/>
    <col min="3250" max="3250" width="19.09765625" style="42" customWidth="1"/>
    <col min="3251" max="3251" width="11.59765625" style="42" customWidth="1"/>
    <col min="3252" max="3252" width="19.09765625" style="42" customWidth="1"/>
    <col min="3253" max="3253" width="9.59765625" style="42" customWidth="1"/>
    <col min="3254" max="3254" width="19.09765625" style="42" bestFit="1" customWidth="1"/>
    <col min="3255" max="3256" width="6.69921875" style="42" customWidth="1"/>
    <col min="3257" max="3257" width="11.59765625" style="42" customWidth="1"/>
    <col min="3258" max="3258" width="19.09765625" style="42" bestFit="1" customWidth="1"/>
    <col min="3259" max="3259" width="7" style="42" customWidth="1"/>
    <col min="3260" max="3260" width="12.8984375" style="42" customWidth="1"/>
    <col min="3261" max="3261" width="9.59765625" style="42" customWidth="1"/>
    <col min="3262" max="3262" width="17.69921875" style="42" bestFit="1" customWidth="1"/>
    <col min="3263" max="3263" width="11.59765625" style="42" customWidth="1"/>
    <col min="3264" max="3264" width="19.09765625" style="42" bestFit="1" customWidth="1"/>
    <col min="3265" max="3265" width="11.59765625" style="42" customWidth="1"/>
    <col min="3266" max="3266" width="19.09765625" style="42" customWidth="1"/>
    <col min="3267" max="3267" width="7.69921875" style="42" customWidth="1"/>
    <col min="3268" max="3268" width="14.09765625" style="42" customWidth="1"/>
    <col min="3269" max="3269" width="9.5" style="42" bestFit="1" customWidth="1"/>
    <col min="3270" max="3270" width="16.59765625" style="42" customWidth="1"/>
    <col min="3271" max="3271" width="8.5" style="42" bestFit="1" customWidth="1"/>
    <col min="3272" max="3272" width="7.59765625" style="42" bestFit="1" customWidth="1"/>
    <col min="3273" max="3273" width="10" style="42" bestFit="1" customWidth="1"/>
    <col min="3274" max="3274" width="7.19921875" style="42" customWidth="1"/>
    <col min="3275" max="3275" width="8.09765625" style="42" customWidth="1"/>
    <col min="3276" max="3277" width="9.8984375" style="42" customWidth="1"/>
    <col min="3278" max="3278" width="23.3984375" style="42" customWidth="1"/>
    <col min="3279" max="3280" width="9.8984375" style="42" customWidth="1"/>
    <col min="3281" max="3281" width="23.3984375" style="42" customWidth="1"/>
    <col min="3282" max="3282" width="9.8984375" style="42" customWidth="1"/>
    <col min="3283" max="3283" width="8.5" style="42" bestFit="1" customWidth="1"/>
    <col min="3284" max="3284" width="23.3984375" style="42" customWidth="1"/>
    <col min="3285" max="3285" width="9.8984375" style="42" customWidth="1"/>
    <col min="3286" max="3286" width="8.5" style="42" bestFit="1" customWidth="1"/>
    <col min="3287" max="3287" width="9.8984375" style="42" customWidth="1"/>
    <col min="3288" max="3288" width="23.3984375" style="42" customWidth="1"/>
    <col min="3289" max="3289" width="9.8984375" style="42" customWidth="1"/>
    <col min="3290" max="3290" width="8.5" style="42" bestFit="1" customWidth="1"/>
    <col min="3291" max="3291" width="23.3984375" style="42" customWidth="1"/>
    <col min="3292" max="3292" width="9.8984375" style="42" customWidth="1"/>
    <col min="3293" max="3293" width="8.5" style="42" bestFit="1" customWidth="1"/>
    <col min="3294" max="3294" width="19.09765625" style="42" customWidth="1"/>
    <col min="3295" max="3295" width="5.59765625" style="42" customWidth="1"/>
    <col min="3296" max="3296" width="18.3984375" style="42" bestFit="1" customWidth="1"/>
    <col min="3297" max="3297" width="19.09765625" style="42" customWidth="1"/>
    <col min="3298" max="3298" width="5.3984375" style="42" customWidth="1"/>
    <col min="3299" max="3299" width="25" style="42" bestFit="1" customWidth="1"/>
    <col min="3300" max="3300" width="16.09765625" style="42" bestFit="1" customWidth="1"/>
    <col min="3301" max="3301" width="10.59765625" style="42" customWidth="1"/>
    <col min="3302" max="3302" width="5.59765625" style="42" customWidth="1"/>
    <col min="3303" max="3303" width="10.59765625" style="42" customWidth="1"/>
    <col min="3304" max="3304" width="5.59765625" style="42" customWidth="1"/>
    <col min="3305" max="3305" width="12.59765625" style="42" customWidth="1"/>
    <col min="3306" max="3306" width="6.59765625" style="42" customWidth="1"/>
    <col min="3307" max="3308" width="5.59765625" style="42" customWidth="1"/>
    <col min="3309" max="3503" width="9" style="42"/>
    <col min="3504" max="3504" width="17.3984375" style="42" customWidth="1"/>
    <col min="3505" max="3505" width="3.19921875" style="42" customWidth="1"/>
    <col min="3506" max="3506" width="19.09765625" style="42" customWidth="1"/>
    <col min="3507" max="3507" width="11.59765625" style="42" customWidth="1"/>
    <col min="3508" max="3508" width="19.09765625" style="42" customWidth="1"/>
    <col min="3509" max="3509" width="9.59765625" style="42" customWidth="1"/>
    <col min="3510" max="3510" width="19.09765625" style="42" bestFit="1" customWidth="1"/>
    <col min="3511" max="3512" width="6.69921875" style="42" customWidth="1"/>
    <col min="3513" max="3513" width="11.59765625" style="42" customWidth="1"/>
    <col min="3514" max="3514" width="19.09765625" style="42" bestFit="1" customWidth="1"/>
    <col min="3515" max="3515" width="7" style="42" customWidth="1"/>
    <col min="3516" max="3516" width="12.8984375" style="42" customWidth="1"/>
    <col min="3517" max="3517" width="9.59765625" style="42" customWidth="1"/>
    <col min="3518" max="3518" width="17.69921875" style="42" bestFit="1" customWidth="1"/>
    <col min="3519" max="3519" width="11.59765625" style="42" customWidth="1"/>
    <col min="3520" max="3520" width="19.09765625" style="42" bestFit="1" customWidth="1"/>
    <col min="3521" max="3521" width="11.59765625" style="42" customWidth="1"/>
    <col min="3522" max="3522" width="19.09765625" style="42" customWidth="1"/>
    <col min="3523" max="3523" width="7.69921875" style="42" customWidth="1"/>
    <col min="3524" max="3524" width="14.09765625" style="42" customWidth="1"/>
    <col min="3525" max="3525" width="9.5" style="42" bestFit="1" customWidth="1"/>
    <col min="3526" max="3526" width="16.59765625" style="42" customWidth="1"/>
    <col min="3527" max="3527" width="8.5" style="42" bestFit="1" customWidth="1"/>
    <col min="3528" max="3528" width="7.59765625" style="42" bestFit="1" customWidth="1"/>
    <col min="3529" max="3529" width="10" style="42" bestFit="1" customWidth="1"/>
    <col min="3530" max="3530" width="7.19921875" style="42" customWidth="1"/>
    <col min="3531" max="3531" width="8.09765625" style="42" customWidth="1"/>
    <col min="3532" max="3533" width="9.8984375" style="42" customWidth="1"/>
    <col min="3534" max="3534" width="23.3984375" style="42" customWidth="1"/>
    <col min="3535" max="3536" width="9.8984375" style="42" customWidth="1"/>
    <col min="3537" max="3537" width="23.3984375" style="42" customWidth="1"/>
    <col min="3538" max="3538" width="9.8984375" style="42" customWidth="1"/>
    <col min="3539" max="3539" width="8.5" style="42" bestFit="1" customWidth="1"/>
    <col min="3540" max="3540" width="23.3984375" style="42" customWidth="1"/>
    <col min="3541" max="3541" width="9.8984375" style="42" customWidth="1"/>
    <col min="3542" max="3542" width="8.5" style="42" bestFit="1" customWidth="1"/>
    <col min="3543" max="3543" width="9.8984375" style="42" customWidth="1"/>
    <col min="3544" max="3544" width="23.3984375" style="42" customWidth="1"/>
    <col min="3545" max="3545" width="9.8984375" style="42" customWidth="1"/>
    <col min="3546" max="3546" width="8.5" style="42" bestFit="1" customWidth="1"/>
    <col min="3547" max="3547" width="23.3984375" style="42" customWidth="1"/>
    <col min="3548" max="3548" width="9.8984375" style="42" customWidth="1"/>
    <col min="3549" max="3549" width="8.5" style="42" bestFit="1" customWidth="1"/>
    <col min="3550" max="3550" width="19.09765625" style="42" customWidth="1"/>
    <col min="3551" max="3551" width="5.59765625" style="42" customWidth="1"/>
    <col min="3552" max="3552" width="18.3984375" style="42" bestFit="1" customWidth="1"/>
    <col min="3553" max="3553" width="19.09765625" style="42" customWidth="1"/>
    <col min="3554" max="3554" width="5.3984375" style="42" customWidth="1"/>
    <col min="3555" max="3555" width="25" style="42" bestFit="1" customWidth="1"/>
    <col min="3556" max="3556" width="16.09765625" style="42" bestFit="1" customWidth="1"/>
    <col min="3557" max="3557" width="10.59765625" style="42" customWidth="1"/>
    <col min="3558" max="3558" width="5.59765625" style="42" customWidth="1"/>
    <col min="3559" max="3559" width="10.59765625" style="42" customWidth="1"/>
    <col min="3560" max="3560" width="5.59765625" style="42" customWidth="1"/>
    <col min="3561" max="3561" width="12.59765625" style="42" customWidth="1"/>
    <col min="3562" max="3562" width="6.59765625" style="42" customWidth="1"/>
    <col min="3563" max="3564" width="5.59765625" style="42" customWidth="1"/>
    <col min="3565" max="3759" width="9" style="42"/>
    <col min="3760" max="3760" width="17.3984375" style="42" customWidth="1"/>
    <col min="3761" max="3761" width="3.19921875" style="42" customWidth="1"/>
    <col min="3762" max="3762" width="19.09765625" style="42" customWidth="1"/>
    <col min="3763" max="3763" width="11.59765625" style="42" customWidth="1"/>
    <col min="3764" max="3764" width="19.09765625" style="42" customWidth="1"/>
    <col min="3765" max="3765" width="9.59765625" style="42" customWidth="1"/>
    <col min="3766" max="3766" width="19.09765625" style="42" bestFit="1" customWidth="1"/>
    <col min="3767" max="3768" width="6.69921875" style="42" customWidth="1"/>
    <col min="3769" max="3769" width="11.59765625" style="42" customWidth="1"/>
    <col min="3770" max="3770" width="19.09765625" style="42" bestFit="1" customWidth="1"/>
    <col min="3771" max="3771" width="7" style="42" customWidth="1"/>
    <col min="3772" max="3772" width="12.8984375" style="42" customWidth="1"/>
    <col min="3773" max="3773" width="9.59765625" style="42" customWidth="1"/>
    <col min="3774" max="3774" width="17.69921875" style="42" bestFit="1" customWidth="1"/>
    <col min="3775" max="3775" width="11.59765625" style="42" customWidth="1"/>
    <col min="3776" max="3776" width="19.09765625" style="42" bestFit="1" customWidth="1"/>
    <col min="3777" max="3777" width="11.59765625" style="42" customWidth="1"/>
    <col min="3778" max="3778" width="19.09765625" style="42" customWidth="1"/>
    <col min="3779" max="3779" width="7.69921875" style="42" customWidth="1"/>
    <col min="3780" max="3780" width="14.09765625" style="42" customWidth="1"/>
    <col min="3781" max="3781" width="9.5" style="42" bestFit="1" customWidth="1"/>
    <col min="3782" max="3782" width="16.59765625" style="42" customWidth="1"/>
    <col min="3783" max="3783" width="8.5" style="42" bestFit="1" customWidth="1"/>
    <col min="3784" max="3784" width="7.59765625" style="42" bestFit="1" customWidth="1"/>
    <col min="3785" max="3785" width="10" style="42" bestFit="1" customWidth="1"/>
    <col min="3786" max="3786" width="7.19921875" style="42" customWidth="1"/>
    <col min="3787" max="3787" width="8.09765625" style="42" customWidth="1"/>
    <col min="3788" max="3789" width="9.8984375" style="42" customWidth="1"/>
    <col min="3790" max="3790" width="23.3984375" style="42" customWidth="1"/>
    <col min="3791" max="3792" width="9.8984375" style="42" customWidth="1"/>
    <col min="3793" max="3793" width="23.3984375" style="42" customWidth="1"/>
    <col min="3794" max="3794" width="9.8984375" style="42" customWidth="1"/>
    <col min="3795" max="3795" width="8.5" style="42" bestFit="1" customWidth="1"/>
    <col min="3796" max="3796" width="23.3984375" style="42" customWidth="1"/>
    <col min="3797" max="3797" width="9.8984375" style="42" customWidth="1"/>
    <col min="3798" max="3798" width="8.5" style="42" bestFit="1" customWidth="1"/>
    <col min="3799" max="3799" width="9.8984375" style="42" customWidth="1"/>
    <col min="3800" max="3800" width="23.3984375" style="42" customWidth="1"/>
    <col min="3801" max="3801" width="9.8984375" style="42" customWidth="1"/>
    <col min="3802" max="3802" width="8.5" style="42" bestFit="1" customWidth="1"/>
    <col min="3803" max="3803" width="23.3984375" style="42" customWidth="1"/>
    <col min="3804" max="3804" width="9.8984375" style="42" customWidth="1"/>
    <col min="3805" max="3805" width="8.5" style="42" bestFit="1" customWidth="1"/>
    <col min="3806" max="3806" width="19.09765625" style="42" customWidth="1"/>
    <col min="3807" max="3807" width="5.59765625" style="42" customWidth="1"/>
    <col min="3808" max="3808" width="18.3984375" style="42" bestFit="1" customWidth="1"/>
    <col min="3809" max="3809" width="19.09765625" style="42" customWidth="1"/>
    <col min="3810" max="3810" width="5.3984375" style="42" customWidth="1"/>
    <col min="3811" max="3811" width="25" style="42" bestFit="1" customWidth="1"/>
    <col min="3812" max="3812" width="16.09765625" style="42" bestFit="1" customWidth="1"/>
    <col min="3813" max="3813" width="10.59765625" style="42" customWidth="1"/>
    <col min="3814" max="3814" width="5.59765625" style="42" customWidth="1"/>
    <col min="3815" max="3815" width="10.59765625" style="42" customWidth="1"/>
    <col min="3816" max="3816" width="5.59765625" style="42" customWidth="1"/>
    <col min="3817" max="3817" width="12.59765625" style="42" customWidth="1"/>
    <col min="3818" max="3818" width="6.59765625" style="42" customWidth="1"/>
    <col min="3819" max="3820" width="5.59765625" style="42" customWidth="1"/>
    <col min="3821" max="4015" width="9" style="42"/>
    <col min="4016" max="4016" width="17.3984375" style="42" customWidth="1"/>
    <col min="4017" max="4017" width="3.19921875" style="42" customWidth="1"/>
    <col min="4018" max="4018" width="19.09765625" style="42" customWidth="1"/>
    <col min="4019" max="4019" width="11.59765625" style="42" customWidth="1"/>
    <col min="4020" max="4020" width="19.09765625" style="42" customWidth="1"/>
    <col min="4021" max="4021" width="9.59765625" style="42" customWidth="1"/>
    <col min="4022" max="4022" width="19.09765625" style="42" bestFit="1" customWidth="1"/>
    <col min="4023" max="4024" width="6.69921875" style="42" customWidth="1"/>
    <col min="4025" max="4025" width="11.59765625" style="42" customWidth="1"/>
    <col min="4026" max="4026" width="19.09765625" style="42" bestFit="1" customWidth="1"/>
    <col min="4027" max="4027" width="7" style="42" customWidth="1"/>
    <col min="4028" max="4028" width="12.8984375" style="42" customWidth="1"/>
    <col min="4029" max="4029" width="9.59765625" style="42" customWidth="1"/>
    <col min="4030" max="4030" width="17.69921875" style="42" bestFit="1" customWidth="1"/>
    <col min="4031" max="4031" width="11.59765625" style="42" customWidth="1"/>
    <col min="4032" max="4032" width="19.09765625" style="42" bestFit="1" customWidth="1"/>
    <col min="4033" max="4033" width="11.59765625" style="42" customWidth="1"/>
    <col min="4034" max="4034" width="19.09765625" style="42" customWidth="1"/>
    <col min="4035" max="4035" width="7.69921875" style="42" customWidth="1"/>
    <col min="4036" max="4036" width="14.09765625" style="42" customWidth="1"/>
    <col min="4037" max="4037" width="9.5" style="42" bestFit="1" customWidth="1"/>
    <col min="4038" max="4038" width="16.59765625" style="42" customWidth="1"/>
    <col min="4039" max="4039" width="8.5" style="42" bestFit="1" customWidth="1"/>
    <col min="4040" max="4040" width="7.59765625" style="42" bestFit="1" customWidth="1"/>
    <col min="4041" max="4041" width="10" style="42" bestFit="1" customWidth="1"/>
    <col min="4042" max="4042" width="7.19921875" style="42" customWidth="1"/>
    <col min="4043" max="4043" width="8.09765625" style="42" customWidth="1"/>
    <col min="4044" max="4045" width="9.8984375" style="42" customWidth="1"/>
    <col min="4046" max="4046" width="23.3984375" style="42" customWidth="1"/>
    <col min="4047" max="4048" width="9.8984375" style="42" customWidth="1"/>
    <col min="4049" max="4049" width="23.3984375" style="42" customWidth="1"/>
    <col min="4050" max="4050" width="9.8984375" style="42" customWidth="1"/>
    <col min="4051" max="4051" width="8.5" style="42" bestFit="1" customWidth="1"/>
    <col min="4052" max="4052" width="23.3984375" style="42" customWidth="1"/>
    <col min="4053" max="4053" width="9.8984375" style="42" customWidth="1"/>
    <col min="4054" max="4054" width="8.5" style="42" bestFit="1" customWidth="1"/>
    <col min="4055" max="4055" width="9.8984375" style="42" customWidth="1"/>
    <col min="4056" max="4056" width="23.3984375" style="42" customWidth="1"/>
    <col min="4057" max="4057" width="9.8984375" style="42" customWidth="1"/>
    <col min="4058" max="4058" width="8.5" style="42" bestFit="1" customWidth="1"/>
    <col min="4059" max="4059" width="23.3984375" style="42" customWidth="1"/>
    <col min="4060" max="4060" width="9.8984375" style="42" customWidth="1"/>
    <col min="4061" max="4061" width="8.5" style="42" bestFit="1" customWidth="1"/>
    <col min="4062" max="4062" width="19.09765625" style="42" customWidth="1"/>
    <col min="4063" max="4063" width="5.59765625" style="42" customWidth="1"/>
    <col min="4064" max="4064" width="18.3984375" style="42" bestFit="1" customWidth="1"/>
    <col min="4065" max="4065" width="19.09765625" style="42" customWidth="1"/>
    <col min="4066" max="4066" width="5.3984375" style="42" customWidth="1"/>
    <col min="4067" max="4067" width="25" style="42" bestFit="1" customWidth="1"/>
    <col min="4068" max="4068" width="16.09765625" style="42" bestFit="1" customWidth="1"/>
    <col min="4069" max="4069" width="10.59765625" style="42" customWidth="1"/>
    <col min="4070" max="4070" width="5.59765625" style="42" customWidth="1"/>
    <col min="4071" max="4071" width="10.59765625" style="42" customWidth="1"/>
    <col min="4072" max="4072" width="5.59765625" style="42" customWidth="1"/>
    <col min="4073" max="4073" width="12.59765625" style="42" customWidth="1"/>
    <col min="4074" max="4074" width="6.59765625" style="42" customWidth="1"/>
    <col min="4075" max="4076" width="5.59765625" style="42" customWidth="1"/>
    <col min="4077" max="4271" width="9" style="42"/>
    <col min="4272" max="4272" width="17.3984375" style="42" customWidth="1"/>
    <col min="4273" max="4273" width="3.19921875" style="42" customWidth="1"/>
    <col min="4274" max="4274" width="19.09765625" style="42" customWidth="1"/>
    <col min="4275" max="4275" width="11.59765625" style="42" customWidth="1"/>
    <col min="4276" max="4276" width="19.09765625" style="42" customWidth="1"/>
    <col min="4277" max="4277" width="9.59765625" style="42" customWidth="1"/>
    <col min="4278" max="4278" width="19.09765625" style="42" bestFit="1" customWidth="1"/>
    <col min="4279" max="4280" width="6.69921875" style="42" customWidth="1"/>
    <col min="4281" max="4281" width="11.59765625" style="42" customWidth="1"/>
    <col min="4282" max="4282" width="19.09765625" style="42" bestFit="1" customWidth="1"/>
    <col min="4283" max="4283" width="7" style="42" customWidth="1"/>
    <col min="4284" max="4284" width="12.8984375" style="42" customWidth="1"/>
    <col min="4285" max="4285" width="9.59765625" style="42" customWidth="1"/>
    <col min="4286" max="4286" width="17.69921875" style="42" bestFit="1" customWidth="1"/>
    <col min="4287" max="4287" width="11.59765625" style="42" customWidth="1"/>
    <col min="4288" max="4288" width="19.09765625" style="42" bestFit="1" customWidth="1"/>
    <col min="4289" max="4289" width="11.59765625" style="42" customWidth="1"/>
    <col min="4290" max="4290" width="19.09765625" style="42" customWidth="1"/>
    <col min="4291" max="4291" width="7.69921875" style="42" customWidth="1"/>
    <col min="4292" max="4292" width="14.09765625" style="42" customWidth="1"/>
    <col min="4293" max="4293" width="9.5" style="42" bestFit="1" customWidth="1"/>
    <col min="4294" max="4294" width="16.59765625" style="42" customWidth="1"/>
    <col min="4295" max="4295" width="8.5" style="42" bestFit="1" customWidth="1"/>
    <col min="4296" max="4296" width="7.59765625" style="42" bestFit="1" customWidth="1"/>
    <col min="4297" max="4297" width="10" style="42" bestFit="1" customWidth="1"/>
    <col min="4298" max="4298" width="7.19921875" style="42" customWidth="1"/>
    <col min="4299" max="4299" width="8.09765625" style="42" customWidth="1"/>
    <col min="4300" max="4301" width="9.8984375" style="42" customWidth="1"/>
    <col min="4302" max="4302" width="23.3984375" style="42" customWidth="1"/>
    <col min="4303" max="4304" width="9.8984375" style="42" customWidth="1"/>
    <col min="4305" max="4305" width="23.3984375" style="42" customWidth="1"/>
    <col min="4306" max="4306" width="9.8984375" style="42" customWidth="1"/>
    <col min="4307" max="4307" width="8.5" style="42" bestFit="1" customWidth="1"/>
    <col min="4308" max="4308" width="23.3984375" style="42" customWidth="1"/>
    <col min="4309" max="4309" width="9.8984375" style="42" customWidth="1"/>
    <col min="4310" max="4310" width="8.5" style="42" bestFit="1" customWidth="1"/>
    <col min="4311" max="4311" width="9.8984375" style="42" customWidth="1"/>
    <col min="4312" max="4312" width="23.3984375" style="42" customWidth="1"/>
    <col min="4313" max="4313" width="9.8984375" style="42" customWidth="1"/>
    <col min="4314" max="4314" width="8.5" style="42" bestFit="1" customWidth="1"/>
    <col min="4315" max="4315" width="23.3984375" style="42" customWidth="1"/>
    <col min="4316" max="4316" width="9.8984375" style="42" customWidth="1"/>
    <col min="4317" max="4317" width="8.5" style="42" bestFit="1" customWidth="1"/>
    <col min="4318" max="4318" width="19.09765625" style="42" customWidth="1"/>
    <col min="4319" max="4319" width="5.59765625" style="42" customWidth="1"/>
    <col min="4320" max="4320" width="18.3984375" style="42" bestFit="1" customWidth="1"/>
    <col min="4321" max="4321" width="19.09765625" style="42" customWidth="1"/>
    <col min="4322" max="4322" width="5.3984375" style="42" customWidth="1"/>
    <col min="4323" max="4323" width="25" style="42" bestFit="1" customWidth="1"/>
    <col min="4324" max="4324" width="16.09765625" style="42" bestFit="1" customWidth="1"/>
    <col min="4325" max="4325" width="10.59765625" style="42" customWidth="1"/>
    <col min="4326" max="4326" width="5.59765625" style="42" customWidth="1"/>
    <col min="4327" max="4327" width="10.59765625" style="42" customWidth="1"/>
    <col min="4328" max="4328" width="5.59765625" style="42" customWidth="1"/>
    <col min="4329" max="4329" width="12.59765625" style="42" customWidth="1"/>
    <col min="4330" max="4330" width="6.59765625" style="42" customWidth="1"/>
    <col min="4331" max="4332" width="5.59765625" style="42" customWidth="1"/>
    <col min="4333" max="4527" width="9" style="42"/>
    <col min="4528" max="4528" width="17.3984375" style="42" customWidth="1"/>
    <col min="4529" max="4529" width="3.19921875" style="42" customWidth="1"/>
    <col min="4530" max="4530" width="19.09765625" style="42" customWidth="1"/>
    <col min="4531" max="4531" width="11.59765625" style="42" customWidth="1"/>
    <col min="4532" max="4532" width="19.09765625" style="42" customWidth="1"/>
    <col min="4533" max="4533" width="9.59765625" style="42" customWidth="1"/>
    <col min="4534" max="4534" width="19.09765625" style="42" bestFit="1" customWidth="1"/>
    <col min="4535" max="4536" width="6.69921875" style="42" customWidth="1"/>
    <col min="4537" max="4537" width="11.59765625" style="42" customWidth="1"/>
    <col min="4538" max="4538" width="19.09765625" style="42" bestFit="1" customWidth="1"/>
    <col min="4539" max="4539" width="7" style="42" customWidth="1"/>
    <col min="4540" max="4540" width="12.8984375" style="42" customWidth="1"/>
    <col min="4541" max="4541" width="9.59765625" style="42" customWidth="1"/>
    <col min="4542" max="4542" width="17.69921875" style="42" bestFit="1" customWidth="1"/>
    <col min="4543" max="4543" width="11.59765625" style="42" customWidth="1"/>
    <col min="4544" max="4544" width="19.09765625" style="42" bestFit="1" customWidth="1"/>
    <col min="4545" max="4545" width="11.59765625" style="42" customWidth="1"/>
    <col min="4546" max="4546" width="19.09765625" style="42" customWidth="1"/>
    <col min="4547" max="4547" width="7.69921875" style="42" customWidth="1"/>
    <col min="4548" max="4548" width="14.09765625" style="42" customWidth="1"/>
    <col min="4549" max="4549" width="9.5" style="42" bestFit="1" customWidth="1"/>
    <col min="4550" max="4550" width="16.59765625" style="42" customWidth="1"/>
    <col min="4551" max="4551" width="8.5" style="42" bestFit="1" customWidth="1"/>
    <col min="4552" max="4552" width="7.59765625" style="42" bestFit="1" customWidth="1"/>
    <col min="4553" max="4553" width="10" style="42" bestFit="1" customWidth="1"/>
    <col min="4554" max="4554" width="7.19921875" style="42" customWidth="1"/>
    <col min="4555" max="4555" width="8.09765625" style="42" customWidth="1"/>
    <col min="4556" max="4557" width="9.8984375" style="42" customWidth="1"/>
    <col min="4558" max="4558" width="23.3984375" style="42" customWidth="1"/>
    <col min="4559" max="4560" width="9.8984375" style="42" customWidth="1"/>
    <col min="4561" max="4561" width="23.3984375" style="42" customWidth="1"/>
    <col min="4562" max="4562" width="9.8984375" style="42" customWidth="1"/>
    <col min="4563" max="4563" width="8.5" style="42" bestFit="1" customWidth="1"/>
    <col min="4564" max="4564" width="23.3984375" style="42" customWidth="1"/>
    <col min="4565" max="4565" width="9.8984375" style="42" customWidth="1"/>
    <col min="4566" max="4566" width="8.5" style="42" bestFit="1" customWidth="1"/>
    <col min="4567" max="4567" width="9.8984375" style="42" customWidth="1"/>
    <col min="4568" max="4568" width="23.3984375" style="42" customWidth="1"/>
    <col min="4569" max="4569" width="9.8984375" style="42" customWidth="1"/>
    <col min="4570" max="4570" width="8.5" style="42" bestFit="1" customWidth="1"/>
    <col min="4571" max="4571" width="23.3984375" style="42" customWidth="1"/>
    <col min="4572" max="4572" width="9.8984375" style="42" customWidth="1"/>
    <col min="4573" max="4573" width="8.5" style="42" bestFit="1" customWidth="1"/>
    <col min="4574" max="4574" width="19.09765625" style="42" customWidth="1"/>
    <col min="4575" max="4575" width="5.59765625" style="42" customWidth="1"/>
    <col min="4576" max="4576" width="18.3984375" style="42" bestFit="1" customWidth="1"/>
    <col min="4577" max="4577" width="19.09765625" style="42" customWidth="1"/>
    <col min="4578" max="4578" width="5.3984375" style="42" customWidth="1"/>
    <col min="4579" max="4579" width="25" style="42" bestFit="1" customWidth="1"/>
    <col min="4580" max="4580" width="16.09765625" style="42" bestFit="1" customWidth="1"/>
    <col min="4581" max="4581" width="10.59765625" style="42" customWidth="1"/>
    <col min="4582" max="4582" width="5.59765625" style="42" customWidth="1"/>
    <col min="4583" max="4583" width="10.59765625" style="42" customWidth="1"/>
    <col min="4584" max="4584" width="5.59765625" style="42" customWidth="1"/>
    <col min="4585" max="4585" width="12.59765625" style="42" customWidth="1"/>
    <col min="4586" max="4586" width="6.59765625" style="42" customWidth="1"/>
    <col min="4587" max="4588" width="5.59765625" style="42" customWidth="1"/>
    <col min="4589" max="4783" width="9" style="42"/>
    <col min="4784" max="4784" width="17.3984375" style="42" customWidth="1"/>
    <col min="4785" max="4785" width="3.19921875" style="42" customWidth="1"/>
    <col min="4786" max="4786" width="19.09765625" style="42" customWidth="1"/>
    <col min="4787" max="4787" width="11.59765625" style="42" customWidth="1"/>
    <col min="4788" max="4788" width="19.09765625" style="42" customWidth="1"/>
    <col min="4789" max="4789" width="9.59765625" style="42" customWidth="1"/>
    <col min="4790" max="4790" width="19.09765625" style="42" bestFit="1" customWidth="1"/>
    <col min="4791" max="4792" width="6.69921875" style="42" customWidth="1"/>
    <col min="4793" max="4793" width="11.59765625" style="42" customWidth="1"/>
    <col min="4794" max="4794" width="19.09765625" style="42" bestFit="1" customWidth="1"/>
    <col min="4795" max="4795" width="7" style="42" customWidth="1"/>
    <col min="4796" max="4796" width="12.8984375" style="42" customWidth="1"/>
    <col min="4797" max="4797" width="9.59765625" style="42" customWidth="1"/>
    <col min="4798" max="4798" width="17.69921875" style="42" bestFit="1" customWidth="1"/>
    <col min="4799" max="4799" width="11.59765625" style="42" customWidth="1"/>
    <col min="4800" max="4800" width="19.09765625" style="42" bestFit="1" customWidth="1"/>
    <col min="4801" max="4801" width="11.59765625" style="42" customWidth="1"/>
    <col min="4802" max="4802" width="19.09765625" style="42" customWidth="1"/>
    <col min="4803" max="4803" width="7.69921875" style="42" customWidth="1"/>
    <col min="4804" max="4804" width="14.09765625" style="42" customWidth="1"/>
    <col min="4805" max="4805" width="9.5" style="42" bestFit="1" customWidth="1"/>
    <col min="4806" max="4806" width="16.59765625" style="42" customWidth="1"/>
    <col min="4807" max="4807" width="8.5" style="42" bestFit="1" customWidth="1"/>
    <col min="4808" max="4808" width="7.59765625" style="42" bestFit="1" customWidth="1"/>
    <col min="4809" max="4809" width="10" style="42" bestFit="1" customWidth="1"/>
    <col min="4810" max="4810" width="7.19921875" style="42" customWidth="1"/>
    <col min="4811" max="4811" width="8.09765625" style="42" customWidth="1"/>
    <col min="4812" max="4813" width="9.8984375" style="42" customWidth="1"/>
    <col min="4814" max="4814" width="23.3984375" style="42" customWidth="1"/>
    <col min="4815" max="4816" width="9.8984375" style="42" customWidth="1"/>
    <col min="4817" max="4817" width="23.3984375" style="42" customWidth="1"/>
    <col min="4818" max="4818" width="9.8984375" style="42" customWidth="1"/>
    <col min="4819" max="4819" width="8.5" style="42" bestFit="1" customWidth="1"/>
    <col min="4820" max="4820" width="23.3984375" style="42" customWidth="1"/>
    <col min="4821" max="4821" width="9.8984375" style="42" customWidth="1"/>
    <col min="4822" max="4822" width="8.5" style="42" bestFit="1" customWidth="1"/>
    <col min="4823" max="4823" width="9.8984375" style="42" customWidth="1"/>
    <col min="4824" max="4824" width="23.3984375" style="42" customWidth="1"/>
    <col min="4825" max="4825" width="9.8984375" style="42" customWidth="1"/>
    <col min="4826" max="4826" width="8.5" style="42" bestFit="1" customWidth="1"/>
    <col min="4827" max="4827" width="23.3984375" style="42" customWidth="1"/>
    <col min="4828" max="4828" width="9.8984375" style="42" customWidth="1"/>
    <col min="4829" max="4829" width="8.5" style="42" bestFit="1" customWidth="1"/>
    <col min="4830" max="4830" width="19.09765625" style="42" customWidth="1"/>
    <col min="4831" max="4831" width="5.59765625" style="42" customWidth="1"/>
    <col min="4832" max="4832" width="18.3984375" style="42" bestFit="1" customWidth="1"/>
    <col min="4833" max="4833" width="19.09765625" style="42" customWidth="1"/>
    <col min="4834" max="4834" width="5.3984375" style="42" customWidth="1"/>
    <col min="4835" max="4835" width="25" style="42" bestFit="1" customWidth="1"/>
    <col min="4836" max="4836" width="16.09765625" style="42" bestFit="1" customWidth="1"/>
    <col min="4837" max="4837" width="10.59765625" style="42" customWidth="1"/>
    <col min="4838" max="4838" width="5.59765625" style="42" customWidth="1"/>
    <col min="4839" max="4839" width="10.59765625" style="42" customWidth="1"/>
    <col min="4840" max="4840" width="5.59765625" style="42" customWidth="1"/>
    <col min="4841" max="4841" width="12.59765625" style="42" customWidth="1"/>
    <col min="4842" max="4842" width="6.59765625" style="42" customWidth="1"/>
    <col min="4843" max="4844" width="5.59765625" style="42" customWidth="1"/>
    <col min="4845" max="5039" width="9" style="42"/>
    <col min="5040" max="5040" width="17.3984375" style="42" customWidth="1"/>
    <col min="5041" max="5041" width="3.19921875" style="42" customWidth="1"/>
    <col min="5042" max="5042" width="19.09765625" style="42" customWidth="1"/>
    <col min="5043" max="5043" width="11.59765625" style="42" customWidth="1"/>
    <col min="5044" max="5044" width="19.09765625" style="42" customWidth="1"/>
    <col min="5045" max="5045" width="9.59765625" style="42" customWidth="1"/>
    <col min="5046" max="5046" width="19.09765625" style="42" bestFit="1" customWidth="1"/>
    <col min="5047" max="5048" width="6.69921875" style="42" customWidth="1"/>
    <col min="5049" max="5049" width="11.59765625" style="42" customWidth="1"/>
    <col min="5050" max="5050" width="19.09765625" style="42" bestFit="1" customWidth="1"/>
    <col min="5051" max="5051" width="7" style="42" customWidth="1"/>
    <col min="5052" max="5052" width="12.8984375" style="42" customWidth="1"/>
    <col min="5053" max="5053" width="9.59765625" style="42" customWidth="1"/>
    <col min="5054" max="5054" width="17.69921875" style="42" bestFit="1" customWidth="1"/>
    <col min="5055" max="5055" width="11.59765625" style="42" customWidth="1"/>
    <col min="5056" max="5056" width="19.09765625" style="42" bestFit="1" customWidth="1"/>
    <col min="5057" max="5057" width="11.59765625" style="42" customWidth="1"/>
    <col min="5058" max="5058" width="19.09765625" style="42" customWidth="1"/>
    <col min="5059" max="5059" width="7.69921875" style="42" customWidth="1"/>
    <col min="5060" max="5060" width="14.09765625" style="42" customWidth="1"/>
    <col min="5061" max="5061" width="9.5" style="42" bestFit="1" customWidth="1"/>
    <col min="5062" max="5062" width="16.59765625" style="42" customWidth="1"/>
    <col min="5063" max="5063" width="8.5" style="42" bestFit="1" customWidth="1"/>
    <col min="5064" max="5064" width="7.59765625" style="42" bestFit="1" customWidth="1"/>
    <col min="5065" max="5065" width="10" style="42" bestFit="1" customWidth="1"/>
    <col min="5066" max="5066" width="7.19921875" style="42" customWidth="1"/>
    <col min="5067" max="5067" width="8.09765625" style="42" customWidth="1"/>
    <col min="5068" max="5069" width="9.8984375" style="42" customWidth="1"/>
    <col min="5070" max="5070" width="23.3984375" style="42" customWidth="1"/>
    <col min="5071" max="5072" width="9.8984375" style="42" customWidth="1"/>
    <col min="5073" max="5073" width="23.3984375" style="42" customWidth="1"/>
    <col min="5074" max="5074" width="9.8984375" style="42" customWidth="1"/>
    <col min="5075" max="5075" width="8.5" style="42" bestFit="1" customWidth="1"/>
    <col min="5076" max="5076" width="23.3984375" style="42" customWidth="1"/>
    <col min="5077" max="5077" width="9.8984375" style="42" customWidth="1"/>
    <col min="5078" max="5078" width="8.5" style="42" bestFit="1" customWidth="1"/>
    <col min="5079" max="5079" width="9.8984375" style="42" customWidth="1"/>
    <col min="5080" max="5080" width="23.3984375" style="42" customWidth="1"/>
    <col min="5081" max="5081" width="9.8984375" style="42" customWidth="1"/>
    <col min="5082" max="5082" width="8.5" style="42" bestFit="1" customWidth="1"/>
    <col min="5083" max="5083" width="23.3984375" style="42" customWidth="1"/>
    <col min="5084" max="5084" width="9.8984375" style="42" customWidth="1"/>
    <col min="5085" max="5085" width="8.5" style="42" bestFit="1" customWidth="1"/>
    <col min="5086" max="5086" width="19.09765625" style="42" customWidth="1"/>
    <col min="5087" max="5087" width="5.59765625" style="42" customWidth="1"/>
    <col min="5088" max="5088" width="18.3984375" style="42" bestFit="1" customWidth="1"/>
    <col min="5089" max="5089" width="19.09765625" style="42" customWidth="1"/>
    <col min="5090" max="5090" width="5.3984375" style="42" customWidth="1"/>
    <col min="5091" max="5091" width="25" style="42" bestFit="1" customWidth="1"/>
    <col min="5092" max="5092" width="16.09765625" style="42" bestFit="1" customWidth="1"/>
    <col min="5093" max="5093" width="10.59765625" style="42" customWidth="1"/>
    <col min="5094" max="5094" width="5.59765625" style="42" customWidth="1"/>
    <col min="5095" max="5095" width="10.59765625" style="42" customWidth="1"/>
    <col min="5096" max="5096" width="5.59765625" style="42" customWidth="1"/>
    <col min="5097" max="5097" width="12.59765625" style="42" customWidth="1"/>
    <col min="5098" max="5098" width="6.59765625" style="42" customWidth="1"/>
    <col min="5099" max="5100" width="5.59765625" style="42" customWidth="1"/>
    <col min="5101" max="5295" width="9" style="42"/>
    <col min="5296" max="5296" width="17.3984375" style="42" customWidth="1"/>
    <col min="5297" max="5297" width="3.19921875" style="42" customWidth="1"/>
    <col min="5298" max="5298" width="19.09765625" style="42" customWidth="1"/>
    <col min="5299" max="5299" width="11.59765625" style="42" customWidth="1"/>
    <col min="5300" max="5300" width="19.09765625" style="42" customWidth="1"/>
    <col min="5301" max="5301" width="9.59765625" style="42" customWidth="1"/>
    <col min="5302" max="5302" width="19.09765625" style="42" bestFit="1" customWidth="1"/>
    <col min="5303" max="5304" width="6.69921875" style="42" customWidth="1"/>
    <col min="5305" max="5305" width="11.59765625" style="42" customWidth="1"/>
    <col min="5306" max="5306" width="19.09765625" style="42" bestFit="1" customWidth="1"/>
    <col min="5307" max="5307" width="7" style="42" customWidth="1"/>
    <col min="5308" max="5308" width="12.8984375" style="42" customWidth="1"/>
    <col min="5309" max="5309" width="9.59765625" style="42" customWidth="1"/>
    <col min="5310" max="5310" width="17.69921875" style="42" bestFit="1" customWidth="1"/>
    <col min="5311" max="5311" width="11.59765625" style="42" customWidth="1"/>
    <col min="5312" max="5312" width="19.09765625" style="42" bestFit="1" customWidth="1"/>
    <col min="5313" max="5313" width="11.59765625" style="42" customWidth="1"/>
    <col min="5314" max="5314" width="19.09765625" style="42" customWidth="1"/>
    <col min="5315" max="5315" width="7.69921875" style="42" customWidth="1"/>
    <col min="5316" max="5316" width="14.09765625" style="42" customWidth="1"/>
    <col min="5317" max="5317" width="9.5" style="42" bestFit="1" customWidth="1"/>
    <col min="5318" max="5318" width="16.59765625" style="42" customWidth="1"/>
    <col min="5319" max="5319" width="8.5" style="42" bestFit="1" customWidth="1"/>
    <col min="5320" max="5320" width="7.59765625" style="42" bestFit="1" customWidth="1"/>
    <col min="5321" max="5321" width="10" style="42" bestFit="1" customWidth="1"/>
    <col min="5322" max="5322" width="7.19921875" style="42" customWidth="1"/>
    <col min="5323" max="5323" width="8.09765625" style="42" customWidth="1"/>
    <col min="5324" max="5325" width="9.8984375" style="42" customWidth="1"/>
    <col min="5326" max="5326" width="23.3984375" style="42" customWidth="1"/>
    <col min="5327" max="5328" width="9.8984375" style="42" customWidth="1"/>
    <col min="5329" max="5329" width="23.3984375" style="42" customWidth="1"/>
    <col min="5330" max="5330" width="9.8984375" style="42" customWidth="1"/>
    <col min="5331" max="5331" width="8.5" style="42" bestFit="1" customWidth="1"/>
    <col min="5332" max="5332" width="23.3984375" style="42" customWidth="1"/>
    <col min="5333" max="5333" width="9.8984375" style="42" customWidth="1"/>
    <col min="5334" max="5334" width="8.5" style="42" bestFit="1" customWidth="1"/>
    <col min="5335" max="5335" width="9.8984375" style="42" customWidth="1"/>
    <col min="5336" max="5336" width="23.3984375" style="42" customWidth="1"/>
    <col min="5337" max="5337" width="9.8984375" style="42" customWidth="1"/>
    <col min="5338" max="5338" width="8.5" style="42" bestFit="1" customWidth="1"/>
    <col min="5339" max="5339" width="23.3984375" style="42" customWidth="1"/>
    <col min="5340" max="5340" width="9.8984375" style="42" customWidth="1"/>
    <col min="5341" max="5341" width="8.5" style="42" bestFit="1" customWidth="1"/>
    <col min="5342" max="5342" width="19.09765625" style="42" customWidth="1"/>
    <col min="5343" max="5343" width="5.59765625" style="42" customWidth="1"/>
    <col min="5344" max="5344" width="18.3984375" style="42" bestFit="1" customWidth="1"/>
    <col min="5345" max="5345" width="19.09765625" style="42" customWidth="1"/>
    <col min="5346" max="5346" width="5.3984375" style="42" customWidth="1"/>
    <col min="5347" max="5347" width="25" style="42" bestFit="1" customWidth="1"/>
    <col min="5348" max="5348" width="16.09765625" style="42" bestFit="1" customWidth="1"/>
    <col min="5349" max="5349" width="10.59765625" style="42" customWidth="1"/>
    <col min="5350" max="5350" width="5.59765625" style="42" customWidth="1"/>
    <col min="5351" max="5351" width="10.59765625" style="42" customWidth="1"/>
    <col min="5352" max="5352" width="5.59765625" style="42" customWidth="1"/>
    <col min="5353" max="5353" width="12.59765625" style="42" customWidth="1"/>
    <col min="5354" max="5354" width="6.59765625" style="42" customWidth="1"/>
    <col min="5355" max="5356" width="5.59765625" style="42" customWidth="1"/>
    <col min="5357" max="5551" width="9" style="42"/>
    <col min="5552" max="5552" width="17.3984375" style="42" customWidth="1"/>
    <col min="5553" max="5553" width="3.19921875" style="42" customWidth="1"/>
    <col min="5554" max="5554" width="19.09765625" style="42" customWidth="1"/>
    <col min="5555" max="5555" width="11.59765625" style="42" customWidth="1"/>
    <col min="5556" max="5556" width="19.09765625" style="42" customWidth="1"/>
    <col min="5557" max="5557" width="9.59765625" style="42" customWidth="1"/>
    <col min="5558" max="5558" width="19.09765625" style="42" bestFit="1" customWidth="1"/>
    <col min="5559" max="5560" width="6.69921875" style="42" customWidth="1"/>
    <col min="5561" max="5561" width="11.59765625" style="42" customWidth="1"/>
    <col min="5562" max="5562" width="19.09765625" style="42" bestFit="1" customWidth="1"/>
    <col min="5563" max="5563" width="7" style="42" customWidth="1"/>
    <col min="5564" max="5564" width="12.8984375" style="42" customWidth="1"/>
    <col min="5565" max="5565" width="9.59765625" style="42" customWidth="1"/>
    <col min="5566" max="5566" width="17.69921875" style="42" bestFit="1" customWidth="1"/>
    <col min="5567" max="5567" width="11.59765625" style="42" customWidth="1"/>
    <col min="5568" max="5568" width="19.09765625" style="42" bestFit="1" customWidth="1"/>
    <col min="5569" max="5569" width="11.59765625" style="42" customWidth="1"/>
    <col min="5570" max="5570" width="19.09765625" style="42" customWidth="1"/>
    <col min="5571" max="5571" width="7.69921875" style="42" customWidth="1"/>
    <col min="5572" max="5572" width="14.09765625" style="42" customWidth="1"/>
    <col min="5573" max="5573" width="9.5" style="42" bestFit="1" customWidth="1"/>
    <col min="5574" max="5574" width="16.59765625" style="42" customWidth="1"/>
    <col min="5575" max="5575" width="8.5" style="42" bestFit="1" customWidth="1"/>
    <col min="5576" max="5576" width="7.59765625" style="42" bestFit="1" customWidth="1"/>
    <col min="5577" max="5577" width="10" style="42" bestFit="1" customWidth="1"/>
    <col min="5578" max="5578" width="7.19921875" style="42" customWidth="1"/>
    <col min="5579" max="5579" width="8.09765625" style="42" customWidth="1"/>
    <col min="5580" max="5581" width="9.8984375" style="42" customWidth="1"/>
    <col min="5582" max="5582" width="23.3984375" style="42" customWidth="1"/>
    <col min="5583" max="5584" width="9.8984375" style="42" customWidth="1"/>
    <col min="5585" max="5585" width="23.3984375" style="42" customWidth="1"/>
    <col min="5586" max="5586" width="9.8984375" style="42" customWidth="1"/>
    <col min="5587" max="5587" width="8.5" style="42" bestFit="1" customWidth="1"/>
    <col min="5588" max="5588" width="23.3984375" style="42" customWidth="1"/>
    <col min="5589" max="5589" width="9.8984375" style="42" customWidth="1"/>
    <col min="5590" max="5590" width="8.5" style="42" bestFit="1" customWidth="1"/>
    <col min="5591" max="5591" width="9.8984375" style="42" customWidth="1"/>
    <col min="5592" max="5592" width="23.3984375" style="42" customWidth="1"/>
    <col min="5593" max="5593" width="9.8984375" style="42" customWidth="1"/>
    <col min="5594" max="5594" width="8.5" style="42" bestFit="1" customWidth="1"/>
    <col min="5595" max="5595" width="23.3984375" style="42" customWidth="1"/>
    <col min="5596" max="5596" width="9.8984375" style="42" customWidth="1"/>
    <col min="5597" max="5597" width="8.5" style="42" bestFit="1" customWidth="1"/>
    <col min="5598" max="5598" width="19.09765625" style="42" customWidth="1"/>
    <col min="5599" max="5599" width="5.59765625" style="42" customWidth="1"/>
    <col min="5600" max="5600" width="18.3984375" style="42" bestFit="1" customWidth="1"/>
    <col min="5601" max="5601" width="19.09765625" style="42" customWidth="1"/>
    <col min="5602" max="5602" width="5.3984375" style="42" customWidth="1"/>
    <col min="5603" max="5603" width="25" style="42" bestFit="1" customWidth="1"/>
    <col min="5604" max="5604" width="16.09765625" style="42" bestFit="1" customWidth="1"/>
    <col min="5605" max="5605" width="10.59765625" style="42" customWidth="1"/>
    <col min="5606" max="5606" width="5.59765625" style="42" customWidth="1"/>
    <col min="5607" max="5607" width="10.59765625" style="42" customWidth="1"/>
    <col min="5608" max="5608" width="5.59765625" style="42" customWidth="1"/>
    <col min="5609" max="5609" width="12.59765625" style="42" customWidth="1"/>
    <col min="5610" max="5610" width="6.59765625" style="42" customWidth="1"/>
    <col min="5611" max="5612" width="5.59765625" style="42" customWidth="1"/>
    <col min="5613" max="5807" width="9" style="42"/>
    <col min="5808" max="5808" width="17.3984375" style="42" customWidth="1"/>
    <col min="5809" max="5809" width="3.19921875" style="42" customWidth="1"/>
    <col min="5810" max="5810" width="19.09765625" style="42" customWidth="1"/>
    <col min="5811" max="5811" width="11.59765625" style="42" customWidth="1"/>
    <col min="5812" max="5812" width="19.09765625" style="42" customWidth="1"/>
    <col min="5813" max="5813" width="9.59765625" style="42" customWidth="1"/>
    <col min="5814" max="5814" width="19.09765625" style="42" bestFit="1" customWidth="1"/>
    <col min="5815" max="5816" width="6.69921875" style="42" customWidth="1"/>
    <col min="5817" max="5817" width="11.59765625" style="42" customWidth="1"/>
    <col min="5818" max="5818" width="19.09765625" style="42" bestFit="1" customWidth="1"/>
    <col min="5819" max="5819" width="7" style="42" customWidth="1"/>
    <col min="5820" max="5820" width="12.8984375" style="42" customWidth="1"/>
    <col min="5821" max="5821" width="9.59765625" style="42" customWidth="1"/>
    <col min="5822" max="5822" width="17.69921875" style="42" bestFit="1" customWidth="1"/>
    <col min="5823" max="5823" width="11.59765625" style="42" customWidth="1"/>
    <col min="5824" max="5824" width="19.09765625" style="42" bestFit="1" customWidth="1"/>
    <col min="5825" max="5825" width="11.59765625" style="42" customWidth="1"/>
    <col min="5826" max="5826" width="19.09765625" style="42" customWidth="1"/>
    <col min="5827" max="5827" width="7.69921875" style="42" customWidth="1"/>
    <col min="5828" max="5828" width="14.09765625" style="42" customWidth="1"/>
    <col min="5829" max="5829" width="9.5" style="42" bestFit="1" customWidth="1"/>
    <col min="5830" max="5830" width="16.59765625" style="42" customWidth="1"/>
    <col min="5831" max="5831" width="8.5" style="42" bestFit="1" customWidth="1"/>
    <col min="5832" max="5832" width="7.59765625" style="42" bestFit="1" customWidth="1"/>
    <col min="5833" max="5833" width="10" style="42" bestFit="1" customWidth="1"/>
    <col min="5834" max="5834" width="7.19921875" style="42" customWidth="1"/>
    <col min="5835" max="5835" width="8.09765625" style="42" customWidth="1"/>
    <col min="5836" max="5837" width="9.8984375" style="42" customWidth="1"/>
    <col min="5838" max="5838" width="23.3984375" style="42" customWidth="1"/>
    <col min="5839" max="5840" width="9.8984375" style="42" customWidth="1"/>
    <col min="5841" max="5841" width="23.3984375" style="42" customWidth="1"/>
    <col min="5842" max="5842" width="9.8984375" style="42" customWidth="1"/>
    <col min="5843" max="5843" width="8.5" style="42" bestFit="1" customWidth="1"/>
    <col min="5844" max="5844" width="23.3984375" style="42" customWidth="1"/>
    <col min="5845" max="5845" width="9.8984375" style="42" customWidth="1"/>
    <col min="5846" max="5846" width="8.5" style="42" bestFit="1" customWidth="1"/>
    <col min="5847" max="5847" width="9.8984375" style="42" customWidth="1"/>
    <col min="5848" max="5848" width="23.3984375" style="42" customWidth="1"/>
    <col min="5849" max="5849" width="9.8984375" style="42" customWidth="1"/>
    <col min="5850" max="5850" width="8.5" style="42" bestFit="1" customWidth="1"/>
    <col min="5851" max="5851" width="23.3984375" style="42" customWidth="1"/>
    <col min="5852" max="5852" width="9.8984375" style="42" customWidth="1"/>
    <col min="5853" max="5853" width="8.5" style="42" bestFit="1" customWidth="1"/>
    <col min="5854" max="5854" width="19.09765625" style="42" customWidth="1"/>
    <col min="5855" max="5855" width="5.59765625" style="42" customWidth="1"/>
    <col min="5856" max="5856" width="18.3984375" style="42" bestFit="1" customWidth="1"/>
    <col min="5857" max="5857" width="19.09765625" style="42" customWidth="1"/>
    <col min="5858" max="5858" width="5.3984375" style="42" customWidth="1"/>
    <col min="5859" max="5859" width="25" style="42" bestFit="1" customWidth="1"/>
    <col min="5860" max="5860" width="16.09765625" style="42" bestFit="1" customWidth="1"/>
    <col min="5861" max="5861" width="10.59765625" style="42" customWidth="1"/>
    <col min="5862" max="5862" width="5.59765625" style="42" customWidth="1"/>
    <col min="5863" max="5863" width="10.59765625" style="42" customWidth="1"/>
    <col min="5864" max="5864" width="5.59765625" style="42" customWidth="1"/>
    <col min="5865" max="5865" width="12.59765625" style="42" customWidth="1"/>
    <col min="5866" max="5866" width="6.59765625" style="42" customWidth="1"/>
    <col min="5867" max="5868" width="5.59765625" style="42" customWidth="1"/>
    <col min="5869" max="6063" width="9" style="42"/>
    <col min="6064" max="6064" width="17.3984375" style="42" customWidth="1"/>
    <col min="6065" max="6065" width="3.19921875" style="42" customWidth="1"/>
    <col min="6066" max="6066" width="19.09765625" style="42" customWidth="1"/>
    <col min="6067" max="6067" width="11.59765625" style="42" customWidth="1"/>
    <col min="6068" max="6068" width="19.09765625" style="42" customWidth="1"/>
    <col min="6069" max="6069" width="9.59765625" style="42" customWidth="1"/>
    <col min="6070" max="6070" width="19.09765625" style="42" bestFit="1" customWidth="1"/>
    <col min="6071" max="6072" width="6.69921875" style="42" customWidth="1"/>
    <col min="6073" max="6073" width="11.59765625" style="42" customWidth="1"/>
    <col min="6074" max="6074" width="19.09765625" style="42" bestFit="1" customWidth="1"/>
    <col min="6075" max="6075" width="7" style="42" customWidth="1"/>
    <col min="6076" max="6076" width="12.8984375" style="42" customWidth="1"/>
    <col min="6077" max="6077" width="9.59765625" style="42" customWidth="1"/>
    <col min="6078" max="6078" width="17.69921875" style="42" bestFit="1" customWidth="1"/>
    <col min="6079" max="6079" width="11.59765625" style="42" customWidth="1"/>
    <col min="6080" max="6080" width="19.09765625" style="42" bestFit="1" customWidth="1"/>
    <col min="6081" max="6081" width="11.59765625" style="42" customWidth="1"/>
    <col min="6082" max="6082" width="19.09765625" style="42" customWidth="1"/>
    <col min="6083" max="6083" width="7.69921875" style="42" customWidth="1"/>
    <col min="6084" max="6084" width="14.09765625" style="42" customWidth="1"/>
    <col min="6085" max="6085" width="9.5" style="42" bestFit="1" customWidth="1"/>
    <col min="6086" max="6086" width="16.59765625" style="42" customWidth="1"/>
    <col min="6087" max="6087" width="8.5" style="42" bestFit="1" customWidth="1"/>
    <col min="6088" max="6088" width="7.59765625" style="42" bestFit="1" customWidth="1"/>
    <col min="6089" max="6089" width="10" style="42" bestFit="1" customWidth="1"/>
    <col min="6090" max="6090" width="7.19921875" style="42" customWidth="1"/>
    <col min="6091" max="6091" width="8.09765625" style="42" customWidth="1"/>
    <col min="6092" max="6093" width="9.8984375" style="42" customWidth="1"/>
    <col min="6094" max="6094" width="23.3984375" style="42" customWidth="1"/>
    <col min="6095" max="6096" width="9.8984375" style="42" customWidth="1"/>
    <col min="6097" max="6097" width="23.3984375" style="42" customWidth="1"/>
    <col min="6098" max="6098" width="9.8984375" style="42" customWidth="1"/>
    <col min="6099" max="6099" width="8.5" style="42" bestFit="1" customWidth="1"/>
    <col min="6100" max="6100" width="23.3984375" style="42" customWidth="1"/>
    <col min="6101" max="6101" width="9.8984375" style="42" customWidth="1"/>
    <col min="6102" max="6102" width="8.5" style="42" bestFit="1" customWidth="1"/>
    <col min="6103" max="6103" width="9.8984375" style="42" customWidth="1"/>
    <col min="6104" max="6104" width="23.3984375" style="42" customWidth="1"/>
    <col min="6105" max="6105" width="9.8984375" style="42" customWidth="1"/>
    <col min="6106" max="6106" width="8.5" style="42" bestFit="1" customWidth="1"/>
    <col min="6107" max="6107" width="23.3984375" style="42" customWidth="1"/>
    <col min="6108" max="6108" width="9.8984375" style="42" customWidth="1"/>
    <col min="6109" max="6109" width="8.5" style="42" bestFit="1" customWidth="1"/>
    <col min="6110" max="6110" width="19.09765625" style="42" customWidth="1"/>
    <col min="6111" max="6111" width="5.59765625" style="42" customWidth="1"/>
    <col min="6112" max="6112" width="18.3984375" style="42" bestFit="1" customWidth="1"/>
    <col min="6113" max="6113" width="19.09765625" style="42" customWidth="1"/>
    <col min="6114" max="6114" width="5.3984375" style="42" customWidth="1"/>
    <col min="6115" max="6115" width="25" style="42" bestFit="1" customWidth="1"/>
    <col min="6116" max="6116" width="16.09765625" style="42" bestFit="1" customWidth="1"/>
    <col min="6117" max="6117" width="10.59765625" style="42" customWidth="1"/>
    <col min="6118" max="6118" width="5.59765625" style="42" customWidth="1"/>
    <col min="6119" max="6119" width="10.59765625" style="42" customWidth="1"/>
    <col min="6120" max="6120" width="5.59765625" style="42" customWidth="1"/>
    <col min="6121" max="6121" width="12.59765625" style="42" customWidth="1"/>
    <col min="6122" max="6122" width="6.59765625" style="42" customWidth="1"/>
    <col min="6123" max="6124" width="5.59765625" style="42" customWidth="1"/>
    <col min="6125" max="6319" width="9" style="42"/>
    <col min="6320" max="6320" width="17.3984375" style="42" customWidth="1"/>
    <col min="6321" max="6321" width="3.19921875" style="42" customWidth="1"/>
    <col min="6322" max="6322" width="19.09765625" style="42" customWidth="1"/>
    <col min="6323" max="6323" width="11.59765625" style="42" customWidth="1"/>
    <col min="6324" max="6324" width="19.09765625" style="42" customWidth="1"/>
    <col min="6325" max="6325" width="9.59765625" style="42" customWidth="1"/>
    <col min="6326" max="6326" width="19.09765625" style="42" bestFit="1" customWidth="1"/>
    <col min="6327" max="6328" width="6.69921875" style="42" customWidth="1"/>
    <col min="6329" max="6329" width="11.59765625" style="42" customWidth="1"/>
    <col min="6330" max="6330" width="19.09765625" style="42" bestFit="1" customWidth="1"/>
    <col min="6331" max="6331" width="7" style="42" customWidth="1"/>
    <col min="6332" max="6332" width="12.8984375" style="42" customWidth="1"/>
    <col min="6333" max="6333" width="9.59765625" style="42" customWidth="1"/>
    <col min="6334" max="6334" width="17.69921875" style="42" bestFit="1" customWidth="1"/>
    <col min="6335" max="6335" width="11.59765625" style="42" customWidth="1"/>
    <col min="6336" max="6336" width="19.09765625" style="42" bestFit="1" customWidth="1"/>
    <col min="6337" max="6337" width="11.59765625" style="42" customWidth="1"/>
    <col min="6338" max="6338" width="19.09765625" style="42" customWidth="1"/>
    <col min="6339" max="6339" width="7.69921875" style="42" customWidth="1"/>
    <col min="6340" max="6340" width="14.09765625" style="42" customWidth="1"/>
    <col min="6341" max="6341" width="9.5" style="42" bestFit="1" customWidth="1"/>
    <col min="6342" max="6342" width="16.59765625" style="42" customWidth="1"/>
    <col min="6343" max="6343" width="8.5" style="42" bestFit="1" customWidth="1"/>
    <col min="6344" max="6344" width="7.59765625" style="42" bestFit="1" customWidth="1"/>
    <col min="6345" max="6345" width="10" style="42" bestFit="1" customWidth="1"/>
    <col min="6346" max="6346" width="7.19921875" style="42" customWidth="1"/>
    <col min="6347" max="6347" width="8.09765625" style="42" customWidth="1"/>
    <col min="6348" max="6349" width="9.8984375" style="42" customWidth="1"/>
    <col min="6350" max="6350" width="23.3984375" style="42" customWidth="1"/>
    <col min="6351" max="6352" width="9.8984375" style="42" customWidth="1"/>
    <col min="6353" max="6353" width="23.3984375" style="42" customWidth="1"/>
    <col min="6354" max="6354" width="9.8984375" style="42" customWidth="1"/>
    <col min="6355" max="6355" width="8.5" style="42" bestFit="1" customWidth="1"/>
    <col min="6356" max="6356" width="23.3984375" style="42" customWidth="1"/>
    <col min="6357" max="6357" width="9.8984375" style="42" customWidth="1"/>
    <col min="6358" max="6358" width="8.5" style="42" bestFit="1" customWidth="1"/>
    <col min="6359" max="6359" width="9.8984375" style="42" customWidth="1"/>
    <col min="6360" max="6360" width="23.3984375" style="42" customWidth="1"/>
    <col min="6361" max="6361" width="9.8984375" style="42" customWidth="1"/>
    <col min="6362" max="6362" width="8.5" style="42" bestFit="1" customWidth="1"/>
    <col min="6363" max="6363" width="23.3984375" style="42" customWidth="1"/>
    <col min="6364" max="6364" width="9.8984375" style="42" customWidth="1"/>
    <col min="6365" max="6365" width="8.5" style="42" bestFit="1" customWidth="1"/>
    <col min="6366" max="6366" width="19.09765625" style="42" customWidth="1"/>
    <col min="6367" max="6367" width="5.59765625" style="42" customWidth="1"/>
    <col min="6368" max="6368" width="18.3984375" style="42" bestFit="1" customWidth="1"/>
    <col min="6369" max="6369" width="19.09765625" style="42" customWidth="1"/>
    <col min="6370" max="6370" width="5.3984375" style="42" customWidth="1"/>
    <col min="6371" max="6371" width="25" style="42" bestFit="1" customWidth="1"/>
    <col min="6372" max="6372" width="16.09765625" style="42" bestFit="1" customWidth="1"/>
    <col min="6373" max="6373" width="10.59765625" style="42" customWidth="1"/>
    <col min="6374" max="6374" width="5.59765625" style="42" customWidth="1"/>
    <col min="6375" max="6375" width="10.59765625" style="42" customWidth="1"/>
    <col min="6376" max="6376" width="5.59765625" style="42" customWidth="1"/>
    <col min="6377" max="6377" width="12.59765625" style="42" customWidth="1"/>
    <col min="6378" max="6378" width="6.59765625" style="42" customWidth="1"/>
    <col min="6379" max="6380" width="5.59765625" style="42" customWidth="1"/>
    <col min="6381" max="6575" width="9" style="42"/>
    <col min="6576" max="6576" width="17.3984375" style="42" customWidth="1"/>
    <col min="6577" max="6577" width="3.19921875" style="42" customWidth="1"/>
    <col min="6578" max="6578" width="19.09765625" style="42" customWidth="1"/>
    <col min="6579" max="6579" width="11.59765625" style="42" customWidth="1"/>
    <col min="6580" max="6580" width="19.09765625" style="42" customWidth="1"/>
    <col min="6581" max="6581" width="9.59765625" style="42" customWidth="1"/>
    <col min="6582" max="6582" width="19.09765625" style="42" bestFit="1" customWidth="1"/>
    <col min="6583" max="6584" width="6.69921875" style="42" customWidth="1"/>
    <col min="6585" max="6585" width="11.59765625" style="42" customWidth="1"/>
    <col min="6586" max="6586" width="19.09765625" style="42" bestFit="1" customWidth="1"/>
    <col min="6587" max="6587" width="7" style="42" customWidth="1"/>
    <col min="6588" max="6588" width="12.8984375" style="42" customWidth="1"/>
    <col min="6589" max="6589" width="9.59765625" style="42" customWidth="1"/>
    <col min="6590" max="6590" width="17.69921875" style="42" bestFit="1" customWidth="1"/>
    <col min="6591" max="6591" width="11.59765625" style="42" customWidth="1"/>
    <col min="6592" max="6592" width="19.09765625" style="42" bestFit="1" customWidth="1"/>
    <col min="6593" max="6593" width="11.59765625" style="42" customWidth="1"/>
    <col min="6594" max="6594" width="19.09765625" style="42" customWidth="1"/>
    <col min="6595" max="6595" width="7.69921875" style="42" customWidth="1"/>
    <col min="6596" max="6596" width="14.09765625" style="42" customWidth="1"/>
    <col min="6597" max="6597" width="9.5" style="42" bestFit="1" customWidth="1"/>
    <col min="6598" max="6598" width="16.59765625" style="42" customWidth="1"/>
    <col min="6599" max="6599" width="8.5" style="42" bestFit="1" customWidth="1"/>
    <col min="6600" max="6600" width="7.59765625" style="42" bestFit="1" customWidth="1"/>
    <col min="6601" max="6601" width="10" style="42" bestFit="1" customWidth="1"/>
    <col min="6602" max="6602" width="7.19921875" style="42" customWidth="1"/>
    <col min="6603" max="6603" width="8.09765625" style="42" customWidth="1"/>
    <col min="6604" max="6605" width="9.8984375" style="42" customWidth="1"/>
    <col min="6606" max="6606" width="23.3984375" style="42" customWidth="1"/>
    <col min="6607" max="6608" width="9.8984375" style="42" customWidth="1"/>
    <col min="6609" max="6609" width="23.3984375" style="42" customWidth="1"/>
    <col min="6610" max="6610" width="9.8984375" style="42" customWidth="1"/>
    <col min="6611" max="6611" width="8.5" style="42" bestFit="1" customWidth="1"/>
    <col min="6612" max="6612" width="23.3984375" style="42" customWidth="1"/>
    <col min="6613" max="6613" width="9.8984375" style="42" customWidth="1"/>
    <col min="6614" max="6614" width="8.5" style="42" bestFit="1" customWidth="1"/>
    <col min="6615" max="6615" width="9.8984375" style="42" customWidth="1"/>
    <col min="6616" max="6616" width="23.3984375" style="42" customWidth="1"/>
    <col min="6617" max="6617" width="9.8984375" style="42" customWidth="1"/>
    <col min="6618" max="6618" width="8.5" style="42" bestFit="1" customWidth="1"/>
    <col min="6619" max="6619" width="23.3984375" style="42" customWidth="1"/>
    <col min="6620" max="6620" width="9.8984375" style="42" customWidth="1"/>
    <col min="6621" max="6621" width="8.5" style="42" bestFit="1" customWidth="1"/>
    <col min="6622" max="6622" width="19.09765625" style="42" customWidth="1"/>
    <col min="6623" max="6623" width="5.59765625" style="42" customWidth="1"/>
    <col min="6624" max="6624" width="18.3984375" style="42" bestFit="1" customWidth="1"/>
    <col min="6625" max="6625" width="19.09765625" style="42" customWidth="1"/>
    <col min="6626" max="6626" width="5.3984375" style="42" customWidth="1"/>
    <col min="6627" max="6627" width="25" style="42" bestFit="1" customWidth="1"/>
    <col min="6628" max="6628" width="16.09765625" style="42" bestFit="1" customWidth="1"/>
    <col min="6629" max="6629" width="10.59765625" style="42" customWidth="1"/>
    <col min="6630" max="6630" width="5.59765625" style="42" customWidth="1"/>
    <col min="6631" max="6631" width="10.59765625" style="42" customWidth="1"/>
    <col min="6632" max="6632" width="5.59765625" style="42" customWidth="1"/>
    <col min="6633" max="6633" width="12.59765625" style="42" customWidth="1"/>
    <col min="6634" max="6634" width="6.59765625" style="42" customWidth="1"/>
    <col min="6635" max="6636" width="5.59765625" style="42" customWidth="1"/>
    <col min="6637" max="6831" width="9" style="42"/>
    <col min="6832" max="6832" width="17.3984375" style="42" customWidth="1"/>
    <col min="6833" max="6833" width="3.19921875" style="42" customWidth="1"/>
    <col min="6834" max="6834" width="19.09765625" style="42" customWidth="1"/>
    <col min="6835" max="6835" width="11.59765625" style="42" customWidth="1"/>
    <col min="6836" max="6836" width="19.09765625" style="42" customWidth="1"/>
    <col min="6837" max="6837" width="9.59765625" style="42" customWidth="1"/>
    <col min="6838" max="6838" width="19.09765625" style="42" bestFit="1" customWidth="1"/>
    <col min="6839" max="6840" width="6.69921875" style="42" customWidth="1"/>
    <col min="6841" max="6841" width="11.59765625" style="42" customWidth="1"/>
    <col min="6842" max="6842" width="19.09765625" style="42" bestFit="1" customWidth="1"/>
    <col min="6843" max="6843" width="7" style="42" customWidth="1"/>
    <col min="6844" max="6844" width="12.8984375" style="42" customWidth="1"/>
    <col min="6845" max="6845" width="9.59765625" style="42" customWidth="1"/>
    <col min="6846" max="6846" width="17.69921875" style="42" bestFit="1" customWidth="1"/>
    <col min="6847" max="6847" width="11.59765625" style="42" customWidth="1"/>
    <col min="6848" max="6848" width="19.09765625" style="42" bestFit="1" customWidth="1"/>
    <col min="6849" max="6849" width="11.59765625" style="42" customWidth="1"/>
    <col min="6850" max="6850" width="19.09765625" style="42" customWidth="1"/>
    <col min="6851" max="6851" width="7.69921875" style="42" customWidth="1"/>
    <col min="6852" max="6852" width="14.09765625" style="42" customWidth="1"/>
    <col min="6853" max="6853" width="9.5" style="42" bestFit="1" customWidth="1"/>
    <col min="6854" max="6854" width="16.59765625" style="42" customWidth="1"/>
    <col min="6855" max="6855" width="8.5" style="42" bestFit="1" customWidth="1"/>
    <col min="6856" max="6856" width="7.59765625" style="42" bestFit="1" customWidth="1"/>
    <col min="6857" max="6857" width="10" style="42" bestFit="1" customWidth="1"/>
    <col min="6858" max="6858" width="7.19921875" style="42" customWidth="1"/>
    <col min="6859" max="6859" width="8.09765625" style="42" customWidth="1"/>
    <col min="6860" max="6861" width="9.8984375" style="42" customWidth="1"/>
    <col min="6862" max="6862" width="23.3984375" style="42" customWidth="1"/>
    <col min="6863" max="6864" width="9.8984375" style="42" customWidth="1"/>
    <col min="6865" max="6865" width="23.3984375" style="42" customWidth="1"/>
    <col min="6866" max="6866" width="9.8984375" style="42" customWidth="1"/>
    <col min="6867" max="6867" width="8.5" style="42" bestFit="1" customWidth="1"/>
    <col min="6868" max="6868" width="23.3984375" style="42" customWidth="1"/>
    <col min="6869" max="6869" width="9.8984375" style="42" customWidth="1"/>
    <col min="6870" max="6870" width="8.5" style="42" bestFit="1" customWidth="1"/>
    <col min="6871" max="6871" width="9.8984375" style="42" customWidth="1"/>
    <col min="6872" max="6872" width="23.3984375" style="42" customWidth="1"/>
    <col min="6873" max="6873" width="9.8984375" style="42" customWidth="1"/>
    <col min="6874" max="6874" width="8.5" style="42" bestFit="1" customWidth="1"/>
    <col min="6875" max="6875" width="23.3984375" style="42" customWidth="1"/>
    <col min="6876" max="6876" width="9.8984375" style="42" customWidth="1"/>
    <col min="6877" max="6877" width="8.5" style="42" bestFit="1" customWidth="1"/>
    <col min="6878" max="6878" width="19.09765625" style="42" customWidth="1"/>
    <col min="6879" max="6879" width="5.59765625" style="42" customWidth="1"/>
    <col min="6880" max="6880" width="18.3984375" style="42" bestFit="1" customWidth="1"/>
    <col min="6881" max="6881" width="19.09765625" style="42" customWidth="1"/>
    <col min="6882" max="6882" width="5.3984375" style="42" customWidth="1"/>
    <col min="6883" max="6883" width="25" style="42" bestFit="1" customWidth="1"/>
    <col min="6884" max="6884" width="16.09765625" style="42" bestFit="1" customWidth="1"/>
    <col min="6885" max="6885" width="10.59765625" style="42" customWidth="1"/>
    <col min="6886" max="6886" width="5.59765625" style="42" customWidth="1"/>
    <col min="6887" max="6887" width="10.59765625" style="42" customWidth="1"/>
    <col min="6888" max="6888" width="5.59765625" style="42" customWidth="1"/>
    <col min="6889" max="6889" width="12.59765625" style="42" customWidth="1"/>
    <col min="6890" max="6890" width="6.59765625" style="42" customWidth="1"/>
    <col min="6891" max="6892" width="5.59765625" style="42" customWidth="1"/>
    <col min="6893" max="7087" width="9" style="42"/>
    <col min="7088" max="7088" width="17.3984375" style="42" customWidth="1"/>
    <col min="7089" max="7089" width="3.19921875" style="42" customWidth="1"/>
    <col min="7090" max="7090" width="19.09765625" style="42" customWidth="1"/>
    <col min="7091" max="7091" width="11.59765625" style="42" customWidth="1"/>
    <col min="7092" max="7092" width="19.09765625" style="42" customWidth="1"/>
    <col min="7093" max="7093" width="9.59765625" style="42" customWidth="1"/>
    <col min="7094" max="7094" width="19.09765625" style="42" bestFit="1" customWidth="1"/>
    <col min="7095" max="7096" width="6.69921875" style="42" customWidth="1"/>
    <col min="7097" max="7097" width="11.59765625" style="42" customWidth="1"/>
    <col min="7098" max="7098" width="19.09765625" style="42" bestFit="1" customWidth="1"/>
    <col min="7099" max="7099" width="7" style="42" customWidth="1"/>
    <col min="7100" max="7100" width="12.8984375" style="42" customWidth="1"/>
    <col min="7101" max="7101" width="9.59765625" style="42" customWidth="1"/>
    <col min="7102" max="7102" width="17.69921875" style="42" bestFit="1" customWidth="1"/>
    <col min="7103" max="7103" width="11.59765625" style="42" customWidth="1"/>
    <col min="7104" max="7104" width="19.09765625" style="42" bestFit="1" customWidth="1"/>
    <col min="7105" max="7105" width="11.59765625" style="42" customWidth="1"/>
    <col min="7106" max="7106" width="19.09765625" style="42" customWidth="1"/>
    <col min="7107" max="7107" width="7.69921875" style="42" customWidth="1"/>
    <col min="7108" max="7108" width="14.09765625" style="42" customWidth="1"/>
    <col min="7109" max="7109" width="9.5" style="42" bestFit="1" customWidth="1"/>
    <col min="7110" max="7110" width="16.59765625" style="42" customWidth="1"/>
    <col min="7111" max="7111" width="8.5" style="42" bestFit="1" customWidth="1"/>
    <col min="7112" max="7112" width="7.59765625" style="42" bestFit="1" customWidth="1"/>
    <col min="7113" max="7113" width="10" style="42" bestFit="1" customWidth="1"/>
    <col min="7114" max="7114" width="7.19921875" style="42" customWidth="1"/>
    <col min="7115" max="7115" width="8.09765625" style="42" customWidth="1"/>
    <col min="7116" max="7117" width="9.8984375" style="42" customWidth="1"/>
    <col min="7118" max="7118" width="23.3984375" style="42" customWidth="1"/>
    <col min="7119" max="7120" width="9.8984375" style="42" customWidth="1"/>
    <col min="7121" max="7121" width="23.3984375" style="42" customWidth="1"/>
    <col min="7122" max="7122" width="9.8984375" style="42" customWidth="1"/>
    <col min="7123" max="7123" width="8.5" style="42" bestFit="1" customWidth="1"/>
    <col min="7124" max="7124" width="23.3984375" style="42" customWidth="1"/>
    <col min="7125" max="7125" width="9.8984375" style="42" customWidth="1"/>
    <col min="7126" max="7126" width="8.5" style="42" bestFit="1" customWidth="1"/>
    <col min="7127" max="7127" width="9.8984375" style="42" customWidth="1"/>
    <col min="7128" max="7128" width="23.3984375" style="42" customWidth="1"/>
    <col min="7129" max="7129" width="9.8984375" style="42" customWidth="1"/>
    <col min="7130" max="7130" width="8.5" style="42" bestFit="1" customWidth="1"/>
    <col min="7131" max="7131" width="23.3984375" style="42" customWidth="1"/>
    <col min="7132" max="7132" width="9.8984375" style="42" customWidth="1"/>
    <col min="7133" max="7133" width="8.5" style="42" bestFit="1" customWidth="1"/>
    <col min="7134" max="7134" width="19.09765625" style="42" customWidth="1"/>
    <col min="7135" max="7135" width="5.59765625" style="42" customWidth="1"/>
    <col min="7136" max="7136" width="18.3984375" style="42" bestFit="1" customWidth="1"/>
    <col min="7137" max="7137" width="19.09765625" style="42" customWidth="1"/>
    <col min="7138" max="7138" width="5.3984375" style="42" customWidth="1"/>
    <col min="7139" max="7139" width="25" style="42" bestFit="1" customWidth="1"/>
    <col min="7140" max="7140" width="16.09765625" style="42" bestFit="1" customWidth="1"/>
    <col min="7141" max="7141" width="10.59765625" style="42" customWidth="1"/>
    <col min="7142" max="7142" width="5.59765625" style="42" customWidth="1"/>
    <col min="7143" max="7143" width="10.59765625" style="42" customWidth="1"/>
    <col min="7144" max="7144" width="5.59765625" style="42" customWidth="1"/>
    <col min="7145" max="7145" width="12.59765625" style="42" customWidth="1"/>
    <col min="7146" max="7146" width="6.59765625" style="42" customWidth="1"/>
    <col min="7147" max="7148" width="5.59765625" style="42" customWidth="1"/>
    <col min="7149" max="7343" width="9" style="42"/>
    <col min="7344" max="7344" width="17.3984375" style="42" customWidth="1"/>
    <col min="7345" max="7345" width="3.19921875" style="42" customWidth="1"/>
    <col min="7346" max="7346" width="19.09765625" style="42" customWidth="1"/>
    <col min="7347" max="7347" width="11.59765625" style="42" customWidth="1"/>
    <col min="7348" max="7348" width="19.09765625" style="42" customWidth="1"/>
    <col min="7349" max="7349" width="9.59765625" style="42" customWidth="1"/>
    <col min="7350" max="7350" width="19.09765625" style="42" bestFit="1" customWidth="1"/>
    <col min="7351" max="7352" width="6.69921875" style="42" customWidth="1"/>
    <col min="7353" max="7353" width="11.59765625" style="42" customWidth="1"/>
    <col min="7354" max="7354" width="19.09765625" style="42" bestFit="1" customWidth="1"/>
    <col min="7355" max="7355" width="7" style="42" customWidth="1"/>
    <col min="7356" max="7356" width="12.8984375" style="42" customWidth="1"/>
    <col min="7357" max="7357" width="9.59765625" style="42" customWidth="1"/>
    <col min="7358" max="7358" width="17.69921875" style="42" bestFit="1" customWidth="1"/>
    <col min="7359" max="7359" width="11.59765625" style="42" customWidth="1"/>
    <col min="7360" max="7360" width="19.09765625" style="42" bestFit="1" customWidth="1"/>
    <col min="7361" max="7361" width="11.59765625" style="42" customWidth="1"/>
    <col min="7362" max="7362" width="19.09765625" style="42" customWidth="1"/>
    <col min="7363" max="7363" width="7.69921875" style="42" customWidth="1"/>
    <col min="7364" max="7364" width="14.09765625" style="42" customWidth="1"/>
    <col min="7365" max="7365" width="9.5" style="42" bestFit="1" customWidth="1"/>
    <col min="7366" max="7366" width="16.59765625" style="42" customWidth="1"/>
    <col min="7367" max="7367" width="8.5" style="42" bestFit="1" customWidth="1"/>
    <col min="7368" max="7368" width="7.59765625" style="42" bestFit="1" customWidth="1"/>
    <col min="7369" max="7369" width="10" style="42" bestFit="1" customWidth="1"/>
    <col min="7370" max="7370" width="7.19921875" style="42" customWidth="1"/>
    <col min="7371" max="7371" width="8.09765625" style="42" customWidth="1"/>
    <col min="7372" max="7373" width="9.8984375" style="42" customWidth="1"/>
    <col min="7374" max="7374" width="23.3984375" style="42" customWidth="1"/>
    <col min="7375" max="7376" width="9.8984375" style="42" customWidth="1"/>
    <col min="7377" max="7377" width="23.3984375" style="42" customWidth="1"/>
    <col min="7378" max="7378" width="9.8984375" style="42" customWidth="1"/>
    <col min="7379" max="7379" width="8.5" style="42" bestFit="1" customWidth="1"/>
    <col min="7380" max="7380" width="23.3984375" style="42" customWidth="1"/>
    <col min="7381" max="7381" width="9.8984375" style="42" customWidth="1"/>
    <col min="7382" max="7382" width="8.5" style="42" bestFit="1" customWidth="1"/>
    <col min="7383" max="7383" width="9.8984375" style="42" customWidth="1"/>
    <col min="7384" max="7384" width="23.3984375" style="42" customWidth="1"/>
    <col min="7385" max="7385" width="9.8984375" style="42" customWidth="1"/>
    <col min="7386" max="7386" width="8.5" style="42" bestFit="1" customWidth="1"/>
    <col min="7387" max="7387" width="23.3984375" style="42" customWidth="1"/>
    <col min="7388" max="7388" width="9.8984375" style="42" customWidth="1"/>
    <col min="7389" max="7389" width="8.5" style="42" bestFit="1" customWidth="1"/>
    <col min="7390" max="7390" width="19.09765625" style="42" customWidth="1"/>
    <col min="7391" max="7391" width="5.59765625" style="42" customWidth="1"/>
    <col min="7392" max="7392" width="18.3984375" style="42" bestFit="1" customWidth="1"/>
    <col min="7393" max="7393" width="19.09765625" style="42" customWidth="1"/>
    <col min="7394" max="7394" width="5.3984375" style="42" customWidth="1"/>
    <col min="7395" max="7395" width="25" style="42" bestFit="1" customWidth="1"/>
    <col min="7396" max="7396" width="16.09765625" style="42" bestFit="1" customWidth="1"/>
    <col min="7397" max="7397" width="10.59765625" style="42" customWidth="1"/>
    <col min="7398" max="7398" width="5.59765625" style="42" customWidth="1"/>
    <col min="7399" max="7399" width="10.59765625" style="42" customWidth="1"/>
    <col min="7400" max="7400" width="5.59765625" style="42" customWidth="1"/>
    <col min="7401" max="7401" width="12.59765625" style="42" customWidth="1"/>
    <col min="7402" max="7402" width="6.59765625" style="42" customWidth="1"/>
    <col min="7403" max="7404" width="5.59765625" style="42" customWidth="1"/>
    <col min="7405" max="7599" width="9" style="42"/>
    <col min="7600" max="7600" width="17.3984375" style="42" customWidth="1"/>
    <col min="7601" max="7601" width="3.19921875" style="42" customWidth="1"/>
    <col min="7602" max="7602" width="19.09765625" style="42" customWidth="1"/>
    <col min="7603" max="7603" width="11.59765625" style="42" customWidth="1"/>
    <col min="7604" max="7604" width="19.09765625" style="42" customWidth="1"/>
    <col min="7605" max="7605" width="9.59765625" style="42" customWidth="1"/>
    <col min="7606" max="7606" width="19.09765625" style="42" bestFit="1" customWidth="1"/>
    <col min="7607" max="7608" width="6.69921875" style="42" customWidth="1"/>
    <col min="7609" max="7609" width="11.59765625" style="42" customWidth="1"/>
    <col min="7610" max="7610" width="19.09765625" style="42" bestFit="1" customWidth="1"/>
    <col min="7611" max="7611" width="7" style="42" customWidth="1"/>
    <col min="7612" max="7612" width="12.8984375" style="42" customWidth="1"/>
    <col min="7613" max="7613" width="9.59765625" style="42" customWidth="1"/>
    <col min="7614" max="7614" width="17.69921875" style="42" bestFit="1" customWidth="1"/>
    <col min="7615" max="7615" width="11.59765625" style="42" customWidth="1"/>
    <col min="7616" max="7616" width="19.09765625" style="42" bestFit="1" customWidth="1"/>
    <col min="7617" max="7617" width="11.59765625" style="42" customWidth="1"/>
    <col min="7618" max="7618" width="19.09765625" style="42" customWidth="1"/>
    <col min="7619" max="7619" width="7.69921875" style="42" customWidth="1"/>
    <col min="7620" max="7620" width="14.09765625" style="42" customWidth="1"/>
    <col min="7621" max="7621" width="9.5" style="42" bestFit="1" customWidth="1"/>
    <col min="7622" max="7622" width="16.59765625" style="42" customWidth="1"/>
    <col min="7623" max="7623" width="8.5" style="42" bestFit="1" customWidth="1"/>
    <col min="7624" max="7624" width="7.59765625" style="42" bestFit="1" customWidth="1"/>
    <col min="7625" max="7625" width="10" style="42" bestFit="1" customWidth="1"/>
    <col min="7626" max="7626" width="7.19921875" style="42" customWidth="1"/>
    <col min="7627" max="7627" width="8.09765625" style="42" customWidth="1"/>
    <col min="7628" max="7629" width="9.8984375" style="42" customWidth="1"/>
    <col min="7630" max="7630" width="23.3984375" style="42" customWidth="1"/>
    <col min="7631" max="7632" width="9.8984375" style="42" customWidth="1"/>
    <col min="7633" max="7633" width="23.3984375" style="42" customWidth="1"/>
    <col min="7634" max="7634" width="9.8984375" style="42" customWidth="1"/>
    <col min="7635" max="7635" width="8.5" style="42" bestFit="1" customWidth="1"/>
    <col min="7636" max="7636" width="23.3984375" style="42" customWidth="1"/>
    <col min="7637" max="7637" width="9.8984375" style="42" customWidth="1"/>
    <col min="7638" max="7638" width="8.5" style="42" bestFit="1" customWidth="1"/>
    <col min="7639" max="7639" width="9.8984375" style="42" customWidth="1"/>
    <col min="7640" max="7640" width="23.3984375" style="42" customWidth="1"/>
    <col min="7641" max="7641" width="9.8984375" style="42" customWidth="1"/>
    <col min="7642" max="7642" width="8.5" style="42" bestFit="1" customWidth="1"/>
    <col min="7643" max="7643" width="23.3984375" style="42" customWidth="1"/>
    <col min="7644" max="7644" width="9.8984375" style="42" customWidth="1"/>
    <col min="7645" max="7645" width="8.5" style="42" bestFit="1" customWidth="1"/>
    <col min="7646" max="7646" width="19.09765625" style="42" customWidth="1"/>
    <col min="7647" max="7647" width="5.59765625" style="42" customWidth="1"/>
    <col min="7648" max="7648" width="18.3984375" style="42" bestFit="1" customWidth="1"/>
    <col min="7649" max="7649" width="19.09765625" style="42" customWidth="1"/>
    <col min="7650" max="7650" width="5.3984375" style="42" customWidth="1"/>
    <col min="7651" max="7651" width="25" style="42" bestFit="1" customWidth="1"/>
    <col min="7652" max="7652" width="16.09765625" style="42" bestFit="1" customWidth="1"/>
    <col min="7653" max="7653" width="10.59765625" style="42" customWidth="1"/>
    <col min="7654" max="7654" width="5.59765625" style="42" customWidth="1"/>
    <col min="7655" max="7655" width="10.59765625" style="42" customWidth="1"/>
    <col min="7656" max="7656" width="5.59765625" style="42" customWidth="1"/>
    <col min="7657" max="7657" width="12.59765625" style="42" customWidth="1"/>
    <col min="7658" max="7658" width="6.59765625" style="42" customWidth="1"/>
    <col min="7659" max="7660" width="5.59765625" style="42" customWidth="1"/>
    <col min="7661" max="7855" width="9" style="42"/>
    <col min="7856" max="7856" width="17.3984375" style="42" customWidth="1"/>
    <col min="7857" max="7857" width="3.19921875" style="42" customWidth="1"/>
    <col min="7858" max="7858" width="19.09765625" style="42" customWidth="1"/>
    <col min="7859" max="7859" width="11.59765625" style="42" customWidth="1"/>
    <col min="7860" max="7860" width="19.09765625" style="42" customWidth="1"/>
    <col min="7861" max="7861" width="9.59765625" style="42" customWidth="1"/>
    <col min="7862" max="7862" width="19.09765625" style="42" bestFit="1" customWidth="1"/>
    <col min="7863" max="7864" width="6.69921875" style="42" customWidth="1"/>
    <col min="7865" max="7865" width="11.59765625" style="42" customWidth="1"/>
    <col min="7866" max="7866" width="19.09765625" style="42" bestFit="1" customWidth="1"/>
    <col min="7867" max="7867" width="7" style="42" customWidth="1"/>
    <col min="7868" max="7868" width="12.8984375" style="42" customWidth="1"/>
    <col min="7869" max="7869" width="9.59765625" style="42" customWidth="1"/>
    <col min="7870" max="7870" width="17.69921875" style="42" bestFit="1" customWidth="1"/>
    <col min="7871" max="7871" width="11.59765625" style="42" customWidth="1"/>
    <col min="7872" max="7872" width="19.09765625" style="42" bestFit="1" customWidth="1"/>
    <col min="7873" max="7873" width="11.59765625" style="42" customWidth="1"/>
    <col min="7874" max="7874" width="19.09765625" style="42" customWidth="1"/>
    <col min="7875" max="7875" width="7.69921875" style="42" customWidth="1"/>
    <col min="7876" max="7876" width="14.09765625" style="42" customWidth="1"/>
    <col min="7877" max="7877" width="9.5" style="42" bestFit="1" customWidth="1"/>
    <col min="7878" max="7878" width="16.59765625" style="42" customWidth="1"/>
    <col min="7879" max="7879" width="8.5" style="42" bestFit="1" customWidth="1"/>
    <col min="7880" max="7880" width="7.59765625" style="42" bestFit="1" customWidth="1"/>
    <col min="7881" max="7881" width="10" style="42" bestFit="1" customWidth="1"/>
    <col min="7882" max="7882" width="7.19921875" style="42" customWidth="1"/>
    <col min="7883" max="7883" width="8.09765625" style="42" customWidth="1"/>
    <col min="7884" max="7885" width="9.8984375" style="42" customWidth="1"/>
    <col min="7886" max="7886" width="23.3984375" style="42" customWidth="1"/>
    <col min="7887" max="7888" width="9.8984375" style="42" customWidth="1"/>
    <col min="7889" max="7889" width="23.3984375" style="42" customWidth="1"/>
    <col min="7890" max="7890" width="9.8984375" style="42" customWidth="1"/>
    <col min="7891" max="7891" width="8.5" style="42" bestFit="1" customWidth="1"/>
    <col min="7892" max="7892" width="23.3984375" style="42" customWidth="1"/>
    <col min="7893" max="7893" width="9.8984375" style="42" customWidth="1"/>
    <col min="7894" max="7894" width="8.5" style="42" bestFit="1" customWidth="1"/>
    <col min="7895" max="7895" width="9.8984375" style="42" customWidth="1"/>
    <col min="7896" max="7896" width="23.3984375" style="42" customWidth="1"/>
    <col min="7897" max="7897" width="9.8984375" style="42" customWidth="1"/>
    <col min="7898" max="7898" width="8.5" style="42" bestFit="1" customWidth="1"/>
    <col min="7899" max="7899" width="23.3984375" style="42" customWidth="1"/>
    <col min="7900" max="7900" width="9.8984375" style="42" customWidth="1"/>
    <col min="7901" max="7901" width="8.5" style="42" bestFit="1" customWidth="1"/>
    <col min="7902" max="7902" width="19.09765625" style="42" customWidth="1"/>
    <col min="7903" max="7903" width="5.59765625" style="42" customWidth="1"/>
    <col min="7904" max="7904" width="18.3984375" style="42" bestFit="1" customWidth="1"/>
    <col min="7905" max="7905" width="19.09765625" style="42" customWidth="1"/>
    <col min="7906" max="7906" width="5.3984375" style="42" customWidth="1"/>
    <col min="7907" max="7907" width="25" style="42" bestFit="1" customWidth="1"/>
    <col min="7908" max="7908" width="16.09765625" style="42" bestFit="1" customWidth="1"/>
    <col min="7909" max="7909" width="10.59765625" style="42" customWidth="1"/>
    <col min="7910" max="7910" width="5.59765625" style="42" customWidth="1"/>
    <col min="7911" max="7911" width="10.59765625" style="42" customWidth="1"/>
    <col min="7912" max="7912" width="5.59765625" style="42" customWidth="1"/>
    <col min="7913" max="7913" width="12.59765625" style="42" customWidth="1"/>
    <col min="7914" max="7914" width="6.59765625" style="42" customWidth="1"/>
    <col min="7915" max="7916" width="5.59765625" style="42" customWidth="1"/>
    <col min="7917" max="8111" width="9" style="42"/>
    <col min="8112" max="8112" width="17.3984375" style="42" customWidth="1"/>
    <col min="8113" max="8113" width="3.19921875" style="42" customWidth="1"/>
    <col min="8114" max="8114" width="19.09765625" style="42" customWidth="1"/>
    <col min="8115" max="8115" width="11.59765625" style="42" customWidth="1"/>
    <col min="8116" max="8116" width="19.09765625" style="42" customWidth="1"/>
    <col min="8117" max="8117" width="9.59765625" style="42" customWidth="1"/>
    <col min="8118" max="8118" width="19.09765625" style="42" bestFit="1" customWidth="1"/>
    <col min="8119" max="8120" width="6.69921875" style="42" customWidth="1"/>
    <col min="8121" max="8121" width="11.59765625" style="42" customWidth="1"/>
    <col min="8122" max="8122" width="19.09765625" style="42" bestFit="1" customWidth="1"/>
    <col min="8123" max="8123" width="7" style="42" customWidth="1"/>
    <col min="8124" max="8124" width="12.8984375" style="42" customWidth="1"/>
    <col min="8125" max="8125" width="9.59765625" style="42" customWidth="1"/>
    <col min="8126" max="8126" width="17.69921875" style="42" bestFit="1" customWidth="1"/>
    <col min="8127" max="8127" width="11.59765625" style="42" customWidth="1"/>
    <col min="8128" max="8128" width="19.09765625" style="42" bestFit="1" customWidth="1"/>
    <col min="8129" max="8129" width="11.59765625" style="42" customWidth="1"/>
    <col min="8130" max="8130" width="19.09765625" style="42" customWidth="1"/>
    <col min="8131" max="8131" width="7.69921875" style="42" customWidth="1"/>
    <col min="8132" max="8132" width="14.09765625" style="42" customWidth="1"/>
    <col min="8133" max="8133" width="9.5" style="42" bestFit="1" customWidth="1"/>
    <col min="8134" max="8134" width="16.59765625" style="42" customWidth="1"/>
    <col min="8135" max="8135" width="8.5" style="42" bestFit="1" customWidth="1"/>
    <col min="8136" max="8136" width="7.59765625" style="42" bestFit="1" customWidth="1"/>
    <col min="8137" max="8137" width="10" style="42" bestFit="1" customWidth="1"/>
    <col min="8138" max="8138" width="7.19921875" style="42" customWidth="1"/>
    <col min="8139" max="8139" width="8.09765625" style="42" customWidth="1"/>
    <col min="8140" max="8141" width="9.8984375" style="42" customWidth="1"/>
    <col min="8142" max="8142" width="23.3984375" style="42" customWidth="1"/>
    <col min="8143" max="8144" width="9.8984375" style="42" customWidth="1"/>
    <col min="8145" max="8145" width="23.3984375" style="42" customWidth="1"/>
    <col min="8146" max="8146" width="9.8984375" style="42" customWidth="1"/>
    <col min="8147" max="8147" width="8.5" style="42" bestFit="1" customWidth="1"/>
    <col min="8148" max="8148" width="23.3984375" style="42" customWidth="1"/>
    <col min="8149" max="8149" width="9.8984375" style="42" customWidth="1"/>
    <col min="8150" max="8150" width="8.5" style="42" bestFit="1" customWidth="1"/>
    <col min="8151" max="8151" width="9.8984375" style="42" customWidth="1"/>
    <col min="8152" max="8152" width="23.3984375" style="42" customWidth="1"/>
    <col min="8153" max="8153" width="9.8984375" style="42" customWidth="1"/>
    <col min="8154" max="8154" width="8.5" style="42" bestFit="1" customWidth="1"/>
    <col min="8155" max="8155" width="23.3984375" style="42" customWidth="1"/>
    <col min="8156" max="8156" width="9.8984375" style="42" customWidth="1"/>
    <col min="8157" max="8157" width="8.5" style="42" bestFit="1" customWidth="1"/>
    <col min="8158" max="8158" width="19.09765625" style="42" customWidth="1"/>
    <col min="8159" max="8159" width="5.59765625" style="42" customWidth="1"/>
    <col min="8160" max="8160" width="18.3984375" style="42" bestFit="1" customWidth="1"/>
    <col min="8161" max="8161" width="19.09765625" style="42" customWidth="1"/>
    <col min="8162" max="8162" width="5.3984375" style="42" customWidth="1"/>
    <col min="8163" max="8163" width="25" style="42" bestFit="1" customWidth="1"/>
    <col min="8164" max="8164" width="16.09765625" style="42" bestFit="1" customWidth="1"/>
    <col min="8165" max="8165" width="10.59765625" style="42" customWidth="1"/>
    <col min="8166" max="8166" width="5.59765625" style="42" customWidth="1"/>
    <col min="8167" max="8167" width="10.59765625" style="42" customWidth="1"/>
    <col min="8168" max="8168" width="5.59765625" style="42" customWidth="1"/>
    <col min="8169" max="8169" width="12.59765625" style="42" customWidth="1"/>
    <col min="8170" max="8170" width="6.59765625" style="42" customWidth="1"/>
    <col min="8171" max="8172" width="5.59765625" style="42" customWidth="1"/>
    <col min="8173" max="8367" width="9" style="42"/>
    <col min="8368" max="8368" width="17.3984375" style="42" customWidth="1"/>
    <col min="8369" max="8369" width="3.19921875" style="42" customWidth="1"/>
    <col min="8370" max="8370" width="19.09765625" style="42" customWidth="1"/>
    <col min="8371" max="8371" width="11.59765625" style="42" customWidth="1"/>
    <col min="8372" max="8372" width="19.09765625" style="42" customWidth="1"/>
    <col min="8373" max="8373" width="9.59765625" style="42" customWidth="1"/>
    <col min="8374" max="8374" width="19.09765625" style="42" bestFit="1" customWidth="1"/>
    <col min="8375" max="8376" width="6.69921875" style="42" customWidth="1"/>
    <col min="8377" max="8377" width="11.59765625" style="42" customWidth="1"/>
    <col min="8378" max="8378" width="19.09765625" style="42" bestFit="1" customWidth="1"/>
    <col min="8379" max="8379" width="7" style="42" customWidth="1"/>
    <col min="8380" max="8380" width="12.8984375" style="42" customWidth="1"/>
    <col min="8381" max="8381" width="9.59765625" style="42" customWidth="1"/>
    <col min="8382" max="8382" width="17.69921875" style="42" bestFit="1" customWidth="1"/>
    <col min="8383" max="8383" width="11.59765625" style="42" customWidth="1"/>
    <col min="8384" max="8384" width="19.09765625" style="42" bestFit="1" customWidth="1"/>
    <col min="8385" max="8385" width="11.59765625" style="42" customWidth="1"/>
    <col min="8386" max="8386" width="19.09765625" style="42" customWidth="1"/>
    <col min="8387" max="8387" width="7.69921875" style="42" customWidth="1"/>
    <col min="8388" max="8388" width="14.09765625" style="42" customWidth="1"/>
    <col min="8389" max="8389" width="9.5" style="42" bestFit="1" customWidth="1"/>
    <col min="8390" max="8390" width="16.59765625" style="42" customWidth="1"/>
    <col min="8391" max="8391" width="8.5" style="42" bestFit="1" customWidth="1"/>
    <col min="8392" max="8392" width="7.59765625" style="42" bestFit="1" customWidth="1"/>
    <col min="8393" max="8393" width="10" style="42" bestFit="1" customWidth="1"/>
    <col min="8394" max="8394" width="7.19921875" style="42" customWidth="1"/>
    <col min="8395" max="8395" width="8.09765625" style="42" customWidth="1"/>
    <col min="8396" max="8397" width="9.8984375" style="42" customWidth="1"/>
    <col min="8398" max="8398" width="23.3984375" style="42" customWidth="1"/>
    <col min="8399" max="8400" width="9.8984375" style="42" customWidth="1"/>
    <col min="8401" max="8401" width="23.3984375" style="42" customWidth="1"/>
    <col min="8402" max="8402" width="9.8984375" style="42" customWidth="1"/>
    <col min="8403" max="8403" width="8.5" style="42" bestFit="1" customWidth="1"/>
    <col min="8404" max="8404" width="23.3984375" style="42" customWidth="1"/>
    <col min="8405" max="8405" width="9.8984375" style="42" customWidth="1"/>
    <col min="8406" max="8406" width="8.5" style="42" bestFit="1" customWidth="1"/>
    <col min="8407" max="8407" width="9.8984375" style="42" customWidth="1"/>
    <col min="8408" max="8408" width="23.3984375" style="42" customWidth="1"/>
    <col min="8409" max="8409" width="9.8984375" style="42" customWidth="1"/>
    <col min="8410" max="8410" width="8.5" style="42" bestFit="1" customWidth="1"/>
    <col min="8411" max="8411" width="23.3984375" style="42" customWidth="1"/>
    <col min="8412" max="8412" width="9.8984375" style="42" customWidth="1"/>
    <col min="8413" max="8413" width="8.5" style="42" bestFit="1" customWidth="1"/>
    <col min="8414" max="8414" width="19.09765625" style="42" customWidth="1"/>
    <col min="8415" max="8415" width="5.59765625" style="42" customWidth="1"/>
    <col min="8416" max="8416" width="18.3984375" style="42" bestFit="1" customWidth="1"/>
    <col min="8417" max="8417" width="19.09765625" style="42" customWidth="1"/>
    <col min="8418" max="8418" width="5.3984375" style="42" customWidth="1"/>
    <col min="8419" max="8419" width="25" style="42" bestFit="1" customWidth="1"/>
    <col min="8420" max="8420" width="16.09765625" style="42" bestFit="1" customWidth="1"/>
    <col min="8421" max="8421" width="10.59765625" style="42" customWidth="1"/>
    <col min="8422" max="8422" width="5.59765625" style="42" customWidth="1"/>
    <col min="8423" max="8423" width="10.59765625" style="42" customWidth="1"/>
    <col min="8424" max="8424" width="5.59765625" style="42" customWidth="1"/>
    <col min="8425" max="8425" width="12.59765625" style="42" customWidth="1"/>
    <col min="8426" max="8426" width="6.59765625" style="42" customWidth="1"/>
    <col min="8427" max="8428" width="5.59765625" style="42" customWidth="1"/>
    <col min="8429" max="8623" width="9" style="42"/>
    <col min="8624" max="8624" width="17.3984375" style="42" customWidth="1"/>
    <col min="8625" max="8625" width="3.19921875" style="42" customWidth="1"/>
    <col min="8626" max="8626" width="19.09765625" style="42" customWidth="1"/>
    <col min="8627" max="8627" width="11.59765625" style="42" customWidth="1"/>
    <col min="8628" max="8628" width="19.09765625" style="42" customWidth="1"/>
    <col min="8629" max="8629" width="9.59765625" style="42" customWidth="1"/>
    <col min="8630" max="8630" width="19.09765625" style="42" bestFit="1" customWidth="1"/>
    <col min="8631" max="8632" width="6.69921875" style="42" customWidth="1"/>
    <col min="8633" max="8633" width="11.59765625" style="42" customWidth="1"/>
    <col min="8634" max="8634" width="19.09765625" style="42" bestFit="1" customWidth="1"/>
    <col min="8635" max="8635" width="7" style="42" customWidth="1"/>
    <col min="8636" max="8636" width="12.8984375" style="42" customWidth="1"/>
    <col min="8637" max="8637" width="9.59765625" style="42" customWidth="1"/>
    <col min="8638" max="8638" width="17.69921875" style="42" bestFit="1" customWidth="1"/>
    <col min="8639" max="8639" width="11.59765625" style="42" customWidth="1"/>
    <col min="8640" max="8640" width="19.09765625" style="42" bestFit="1" customWidth="1"/>
    <col min="8641" max="8641" width="11.59765625" style="42" customWidth="1"/>
    <col min="8642" max="8642" width="19.09765625" style="42" customWidth="1"/>
    <col min="8643" max="8643" width="7.69921875" style="42" customWidth="1"/>
    <col min="8644" max="8644" width="14.09765625" style="42" customWidth="1"/>
    <col min="8645" max="8645" width="9.5" style="42" bestFit="1" customWidth="1"/>
    <col min="8646" max="8646" width="16.59765625" style="42" customWidth="1"/>
    <col min="8647" max="8647" width="8.5" style="42" bestFit="1" customWidth="1"/>
    <col min="8648" max="8648" width="7.59765625" style="42" bestFit="1" customWidth="1"/>
    <col min="8649" max="8649" width="10" style="42" bestFit="1" customWidth="1"/>
    <col min="8650" max="8650" width="7.19921875" style="42" customWidth="1"/>
    <col min="8651" max="8651" width="8.09765625" style="42" customWidth="1"/>
    <col min="8652" max="8653" width="9.8984375" style="42" customWidth="1"/>
    <col min="8654" max="8654" width="23.3984375" style="42" customWidth="1"/>
    <col min="8655" max="8656" width="9.8984375" style="42" customWidth="1"/>
    <col min="8657" max="8657" width="23.3984375" style="42" customWidth="1"/>
    <col min="8658" max="8658" width="9.8984375" style="42" customWidth="1"/>
    <col min="8659" max="8659" width="8.5" style="42" bestFit="1" customWidth="1"/>
    <col min="8660" max="8660" width="23.3984375" style="42" customWidth="1"/>
    <col min="8661" max="8661" width="9.8984375" style="42" customWidth="1"/>
    <col min="8662" max="8662" width="8.5" style="42" bestFit="1" customWidth="1"/>
    <col min="8663" max="8663" width="9.8984375" style="42" customWidth="1"/>
    <col min="8664" max="8664" width="23.3984375" style="42" customWidth="1"/>
    <col min="8665" max="8665" width="9.8984375" style="42" customWidth="1"/>
    <col min="8666" max="8666" width="8.5" style="42" bestFit="1" customWidth="1"/>
    <col min="8667" max="8667" width="23.3984375" style="42" customWidth="1"/>
    <col min="8668" max="8668" width="9.8984375" style="42" customWidth="1"/>
    <col min="8669" max="8669" width="8.5" style="42" bestFit="1" customWidth="1"/>
    <col min="8670" max="8670" width="19.09765625" style="42" customWidth="1"/>
    <col min="8671" max="8671" width="5.59765625" style="42" customWidth="1"/>
    <col min="8672" max="8672" width="18.3984375" style="42" bestFit="1" customWidth="1"/>
    <col min="8673" max="8673" width="19.09765625" style="42" customWidth="1"/>
    <col min="8674" max="8674" width="5.3984375" style="42" customWidth="1"/>
    <col min="8675" max="8675" width="25" style="42" bestFit="1" customWidth="1"/>
    <col min="8676" max="8676" width="16.09765625" style="42" bestFit="1" customWidth="1"/>
    <col min="8677" max="8677" width="10.59765625" style="42" customWidth="1"/>
    <col min="8678" max="8678" width="5.59765625" style="42" customWidth="1"/>
    <col min="8679" max="8679" width="10.59765625" style="42" customWidth="1"/>
    <col min="8680" max="8680" width="5.59765625" style="42" customWidth="1"/>
    <col min="8681" max="8681" width="12.59765625" style="42" customWidth="1"/>
    <col min="8682" max="8682" width="6.59765625" style="42" customWidth="1"/>
    <col min="8683" max="8684" width="5.59765625" style="42" customWidth="1"/>
    <col min="8685" max="8879" width="9" style="42"/>
    <col min="8880" max="8880" width="17.3984375" style="42" customWidth="1"/>
    <col min="8881" max="8881" width="3.19921875" style="42" customWidth="1"/>
    <col min="8882" max="8882" width="19.09765625" style="42" customWidth="1"/>
    <col min="8883" max="8883" width="11.59765625" style="42" customWidth="1"/>
    <col min="8884" max="8884" width="19.09765625" style="42" customWidth="1"/>
    <col min="8885" max="8885" width="9.59765625" style="42" customWidth="1"/>
    <col min="8886" max="8886" width="19.09765625" style="42" bestFit="1" customWidth="1"/>
    <col min="8887" max="8888" width="6.69921875" style="42" customWidth="1"/>
    <col min="8889" max="8889" width="11.59765625" style="42" customWidth="1"/>
    <col min="8890" max="8890" width="19.09765625" style="42" bestFit="1" customWidth="1"/>
    <col min="8891" max="8891" width="7" style="42" customWidth="1"/>
    <col min="8892" max="8892" width="12.8984375" style="42" customWidth="1"/>
    <col min="8893" max="8893" width="9.59765625" style="42" customWidth="1"/>
    <col min="8894" max="8894" width="17.69921875" style="42" bestFit="1" customWidth="1"/>
    <col min="8895" max="8895" width="11.59765625" style="42" customWidth="1"/>
    <col min="8896" max="8896" width="19.09765625" style="42" bestFit="1" customWidth="1"/>
    <col min="8897" max="8897" width="11.59765625" style="42" customWidth="1"/>
    <col min="8898" max="8898" width="19.09765625" style="42" customWidth="1"/>
    <col min="8899" max="8899" width="7.69921875" style="42" customWidth="1"/>
    <col min="8900" max="8900" width="14.09765625" style="42" customWidth="1"/>
    <col min="8901" max="8901" width="9.5" style="42" bestFit="1" customWidth="1"/>
    <col min="8902" max="8902" width="16.59765625" style="42" customWidth="1"/>
    <col min="8903" max="8903" width="8.5" style="42" bestFit="1" customWidth="1"/>
    <col min="8904" max="8904" width="7.59765625" style="42" bestFit="1" customWidth="1"/>
    <col min="8905" max="8905" width="10" style="42" bestFit="1" customWidth="1"/>
    <col min="8906" max="8906" width="7.19921875" style="42" customWidth="1"/>
    <col min="8907" max="8907" width="8.09765625" style="42" customWidth="1"/>
    <col min="8908" max="8909" width="9.8984375" style="42" customWidth="1"/>
    <col min="8910" max="8910" width="23.3984375" style="42" customWidth="1"/>
    <col min="8911" max="8912" width="9.8984375" style="42" customWidth="1"/>
    <col min="8913" max="8913" width="23.3984375" style="42" customWidth="1"/>
    <col min="8914" max="8914" width="9.8984375" style="42" customWidth="1"/>
    <col min="8915" max="8915" width="8.5" style="42" bestFit="1" customWidth="1"/>
    <col min="8916" max="8916" width="23.3984375" style="42" customWidth="1"/>
    <col min="8917" max="8917" width="9.8984375" style="42" customWidth="1"/>
    <col min="8918" max="8918" width="8.5" style="42" bestFit="1" customWidth="1"/>
    <col min="8919" max="8919" width="9.8984375" style="42" customWidth="1"/>
    <col min="8920" max="8920" width="23.3984375" style="42" customWidth="1"/>
    <col min="8921" max="8921" width="9.8984375" style="42" customWidth="1"/>
    <col min="8922" max="8922" width="8.5" style="42" bestFit="1" customWidth="1"/>
    <col min="8923" max="8923" width="23.3984375" style="42" customWidth="1"/>
    <col min="8924" max="8924" width="9.8984375" style="42" customWidth="1"/>
    <col min="8925" max="8925" width="8.5" style="42" bestFit="1" customWidth="1"/>
    <col min="8926" max="8926" width="19.09765625" style="42" customWidth="1"/>
    <col min="8927" max="8927" width="5.59765625" style="42" customWidth="1"/>
    <col min="8928" max="8928" width="18.3984375" style="42" bestFit="1" customWidth="1"/>
    <col min="8929" max="8929" width="19.09765625" style="42" customWidth="1"/>
    <col min="8930" max="8930" width="5.3984375" style="42" customWidth="1"/>
    <col min="8931" max="8931" width="25" style="42" bestFit="1" customWidth="1"/>
    <col min="8932" max="8932" width="16.09765625" style="42" bestFit="1" customWidth="1"/>
    <col min="8933" max="8933" width="10.59765625" style="42" customWidth="1"/>
    <col min="8934" max="8934" width="5.59765625" style="42" customWidth="1"/>
    <col min="8935" max="8935" width="10.59765625" style="42" customWidth="1"/>
    <col min="8936" max="8936" width="5.59765625" style="42" customWidth="1"/>
    <col min="8937" max="8937" width="12.59765625" style="42" customWidth="1"/>
    <col min="8938" max="8938" width="6.59765625" style="42" customWidth="1"/>
    <col min="8939" max="8940" width="5.59765625" style="42" customWidth="1"/>
    <col min="8941" max="9135" width="9" style="42"/>
    <col min="9136" max="9136" width="17.3984375" style="42" customWidth="1"/>
    <col min="9137" max="9137" width="3.19921875" style="42" customWidth="1"/>
    <col min="9138" max="9138" width="19.09765625" style="42" customWidth="1"/>
    <col min="9139" max="9139" width="11.59765625" style="42" customWidth="1"/>
    <col min="9140" max="9140" width="19.09765625" style="42" customWidth="1"/>
    <col min="9141" max="9141" width="9.59765625" style="42" customWidth="1"/>
    <col min="9142" max="9142" width="19.09765625" style="42" bestFit="1" customWidth="1"/>
    <col min="9143" max="9144" width="6.69921875" style="42" customWidth="1"/>
    <col min="9145" max="9145" width="11.59765625" style="42" customWidth="1"/>
    <col min="9146" max="9146" width="19.09765625" style="42" bestFit="1" customWidth="1"/>
    <col min="9147" max="9147" width="7" style="42" customWidth="1"/>
    <col min="9148" max="9148" width="12.8984375" style="42" customWidth="1"/>
    <col min="9149" max="9149" width="9.59765625" style="42" customWidth="1"/>
    <col min="9150" max="9150" width="17.69921875" style="42" bestFit="1" customWidth="1"/>
    <col min="9151" max="9151" width="11.59765625" style="42" customWidth="1"/>
    <col min="9152" max="9152" width="19.09765625" style="42" bestFit="1" customWidth="1"/>
    <col min="9153" max="9153" width="11.59765625" style="42" customWidth="1"/>
    <col min="9154" max="9154" width="19.09765625" style="42" customWidth="1"/>
    <col min="9155" max="9155" width="7.69921875" style="42" customWidth="1"/>
    <col min="9156" max="9156" width="14.09765625" style="42" customWidth="1"/>
    <col min="9157" max="9157" width="9.5" style="42" bestFit="1" customWidth="1"/>
    <col min="9158" max="9158" width="16.59765625" style="42" customWidth="1"/>
    <col min="9159" max="9159" width="8.5" style="42" bestFit="1" customWidth="1"/>
    <col min="9160" max="9160" width="7.59765625" style="42" bestFit="1" customWidth="1"/>
    <col min="9161" max="9161" width="10" style="42" bestFit="1" customWidth="1"/>
    <col min="9162" max="9162" width="7.19921875" style="42" customWidth="1"/>
    <col min="9163" max="9163" width="8.09765625" style="42" customWidth="1"/>
    <col min="9164" max="9165" width="9.8984375" style="42" customWidth="1"/>
    <col min="9166" max="9166" width="23.3984375" style="42" customWidth="1"/>
    <col min="9167" max="9168" width="9.8984375" style="42" customWidth="1"/>
    <col min="9169" max="9169" width="23.3984375" style="42" customWidth="1"/>
    <col min="9170" max="9170" width="9.8984375" style="42" customWidth="1"/>
    <col min="9171" max="9171" width="8.5" style="42" bestFit="1" customWidth="1"/>
    <col min="9172" max="9172" width="23.3984375" style="42" customWidth="1"/>
    <col min="9173" max="9173" width="9.8984375" style="42" customWidth="1"/>
    <col min="9174" max="9174" width="8.5" style="42" bestFit="1" customWidth="1"/>
    <col min="9175" max="9175" width="9.8984375" style="42" customWidth="1"/>
    <col min="9176" max="9176" width="23.3984375" style="42" customWidth="1"/>
    <col min="9177" max="9177" width="9.8984375" style="42" customWidth="1"/>
    <col min="9178" max="9178" width="8.5" style="42" bestFit="1" customWidth="1"/>
    <col min="9179" max="9179" width="23.3984375" style="42" customWidth="1"/>
    <col min="9180" max="9180" width="9.8984375" style="42" customWidth="1"/>
    <col min="9181" max="9181" width="8.5" style="42" bestFit="1" customWidth="1"/>
    <col min="9182" max="9182" width="19.09765625" style="42" customWidth="1"/>
    <col min="9183" max="9183" width="5.59765625" style="42" customWidth="1"/>
    <col min="9184" max="9184" width="18.3984375" style="42" bestFit="1" customWidth="1"/>
    <col min="9185" max="9185" width="19.09765625" style="42" customWidth="1"/>
    <col min="9186" max="9186" width="5.3984375" style="42" customWidth="1"/>
    <col min="9187" max="9187" width="25" style="42" bestFit="1" customWidth="1"/>
    <col min="9188" max="9188" width="16.09765625" style="42" bestFit="1" customWidth="1"/>
    <col min="9189" max="9189" width="10.59765625" style="42" customWidth="1"/>
    <col min="9190" max="9190" width="5.59765625" style="42" customWidth="1"/>
    <col min="9191" max="9191" width="10.59765625" style="42" customWidth="1"/>
    <col min="9192" max="9192" width="5.59765625" style="42" customWidth="1"/>
    <col min="9193" max="9193" width="12.59765625" style="42" customWidth="1"/>
    <col min="9194" max="9194" width="6.59765625" style="42" customWidth="1"/>
    <col min="9195" max="9196" width="5.59765625" style="42" customWidth="1"/>
    <col min="9197" max="9391" width="9" style="42"/>
    <col min="9392" max="9392" width="17.3984375" style="42" customWidth="1"/>
    <col min="9393" max="9393" width="3.19921875" style="42" customWidth="1"/>
    <col min="9394" max="9394" width="19.09765625" style="42" customWidth="1"/>
    <col min="9395" max="9395" width="11.59765625" style="42" customWidth="1"/>
    <col min="9396" max="9396" width="19.09765625" style="42" customWidth="1"/>
    <col min="9397" max="9397" width="9.59765625" style="42" customWidth="1"/>
    <col min="9398" max="9398" width="19.09765625" style="42" bestFit="1" customWidth="1"/>
    <col min="9399" max="9400" width="6.69921875" style="42" customWidth="1"/>
    <col min="9401" max="9401" width="11.59765625" style="42" customWidth="1"/>
    <col min="9402" max="9402" width="19.09765625" style="42" bestFit="1" customWidth="1"/>
    <col min="9403" max="9403" width="7" style="42" customWidth="1"/>
    <col min="9404" max="9404" width="12.8984375" style="42" customWidth="1"/>
    <col min="9405" max="9405" width="9.59765625" style="42" customWidth="1"/>
    <col min="9406" max="9406" width="17.69921875" style="42" bestFit="1" customWidth="1"/>
    <col min="9407" max="9407" width="11.59765625" style="42" customWidth="1"/>
    <col min="9408" max="9408" width="19.09765625" style="42" bestFit="1" customWidth="1"/>
    <col min="9409" max="9409" width="11.59765625" style="42" customWidth="1"/>
    <col min="9410" max="9410" width="19.09765625" style="42" customWidth="1"/>
    <col min="9411" max="9411" width="7.69921875" style="42" customWidth="1"/>
    <col min="9412" max="9412" width="14.09765625" style="42" customWidth="1"/>
    <col min="9413" max="9413" width="9.5" style="42" bestFit="1" customWidth="1"/>
    <col min="9414" max="9414" width="16.59765625" style="42" customWidth="1"/>
    <col min="9415" max="9415" width="8.5" style="42" bestFit="1" customWidth="1"/>
    <col min="9416" max="9416" width="7.59765625" style="42" bestFit="1" customWidth="1"/>
    <col min="9417" max="9417" width="10" style="42" bestFit="1" customWidth="1"/>
    <col min="9418" max="9418" width="7.19921875" style="42" customWidth="1"/>
    <col min="9419" max="9419" width="8.09765625" style="42" customWidth="1"/>
    <col min="9420" max="9421" width="9.8984375" style="42" customWidth="1"/>
    <col min="9422" max="9422" width="23.3984375" style="42" customWidth="1"/>
    <col min="9423" max="9424" width="9.8984375" style="42" customWidth="1"/>
    <col min="9425" max="9425" width="23.3984375" style="42" customWidth="1"/>
    <col min="9426" max="9426" width="9.8984375" style="42" customWidth="1"/>
    <col min="9427" max="9427" width="8.5" style="42" bestFit="1" customWidth="1"/>
    <col min="9428" max="9428" width="23.3984375" style="42" customWidth="1"/>
    <col min="9429" max="9429" width="9.8984375" style="42" customWidth="1"/>
    <col min="9430" max="9430" width="8.5" style="42" bestFit="1" customWidth="1"/>
    <col min="9431" max="9431" width="9.8984375" style="42" customWidth="1"/>
    <col min="9432" max="9432" width="23.3984375" style="42" customWidth="1"/>
    <col min="9433" max="9433" width="9.8984375" style="42" customWidth="1"/>
    <col min="9434" max="9434" width="8.5" style="42" bestFit="1" customWidth="1"/>
    <col min="9435" max="9435" width="23.3984375" style="42" customWidth="1"/>
    <col min="9436" max="9436" width="9.8984375" style="42" customWidth="1"/>
    <col min="9437" max="9437" width="8.5" style="42" bestFit="1" customWidth="1"/>
    <col min="9438" max="9438" width="19.09765625" style="42" customWidth="1"/>
    <col min="9439" max="9439" width="5.59765625" style="42" customWidth="1"/>
    <col min="9440" max="9440" width="18.3984375" style="42" bestFit="1" customWidth="1"/>
    <col min="9441" max="9441" width="19.09765625" style="42" customWidth="1"/>
    <col min="9442" max="9442" width="5.3984375" style="42" customWidth="1"/>
    <col min="9443" max="9443" width="25" style="42" bestFit="1" customWidth="1"/>
    <col min="9444" max="9444" width="16.09765625" style="42" bestFit="1" customWidth="1"/>
    <col min="9445" max="9445" width="10.59765625" style="42" customWidth="1"/>
    <col min="9446" max="9446" width="5.59765625" style="42" customWidth="1"/>
    <col min="9447" max="9447" width="10.59765625" style="42" customWidth="1"/>
    <col min="9448" max="9448" width="5.59765625" style="42" customWidth="1"/>
    <col min="9449" max="9449" width="12.59765625" style="42" customWidth="1"/>
    <col min="9450" max="9450" width="6.59765625" style="42" customWidth="1"/>
    <col min="9451" max="9452" width="5.59765625" style="42" customWidth="1"/>
    <col min="9453" max="9647" width="9" style="42"/>
    <col min="9648" max="9648" width="17.3984375" style="42" customWidth="1"/>
    <col min="9649" max="9649" width="3.19921875" style="42" customWidth="1"/>
    <col min="9650" max="9650" width="19.09765625" style="42" customWidth="1"/>
    <col min="9651" max="9651" width="11.59765625" style="42" customWidth="1"/>
    <col min="9652" max="9652" width="19.09765625" style="42" customWidth="1"/>
    <col min="9653" max="9653" width="9.59765625" style="42" customWidth="1"/>
    <col min="9654" max="9654" width="19.09765625" style="42" bestFit="1" customWidth="1"/>
    <col min="9655" max="9656" width="6.69921875" style="42" customWidth="1"/>
    <col min="9657" max="9657" width="11.59765625" style="42" customWidth="1"/>
    <col min="9658" max="9658" width="19.09765625" style="42" bestFit="1" customWidth="1"/>
    <col min="9659" max="9659" width="7" style="42" customWidth="1"/>
    <col min="9660" max="9660" width="12.8984375" style="42" customWidth="1"/>
    <col min="9661" max="9661" width="9.59765625" style="42" customWidth="1"/>
    <col min="9662" max="9662" width="17.69921875" style="42" bestFit="1" customWidth="1"/>
    <col min="9663" max="9663" width="11.59765625" style="42" customWidth="1"/>
    <col min="9664" max="9664" width="19.09765625" style="42" bestFit="1" customWidth="1"/>
    <col min="9665" max="9665" width="11.59765625" style="42" customWidth="1"/>
    <col min="9666" max="9666" width="19.09765625" style="42" customWidth="1"/>
    <col min="9667" max="9667" width="7.69921875" style="42" customWidth="1"/>
    <col min="9668" max="9668" width="14.09765625" style="42" customWidth="1"/>
    <col min="9669" max="9669" width="9.5" style="42" bestFit="1" customWidth="1"/>
    <col min="9670" max="9670" width="16.59765625" style="42" customWidth="1"/>
    <col min="9671" max="9671" width="8.5" style="42" bestFit="1" customWidth="1"/>
    <col min="9672" max="9672" width="7.59765625" style="42" bestFit="1" customWidth="1"/>
    <col min="9673" max="9673" width="10" style="42" bestFit="1" customWidth="1"/>
    <col min="9674" max="9674" width="7.19921875" style="42" customWidth="1"/>
    <col min="9675" max="9675" width="8.09765625" style="42" customWidth="1"/>
    <col min="9676" max="9677" width="9.8984375" style="42" customWidth="1"/>
    <col min="9678" max="9678" width="23.3984375" style="42" customWidth="1"/>
    <col min="9679" max="9680" width="9.8984375" style="42" customWidth="1"/>
    <col min="9681" max="9681" width="23.3984375" style="42" customWidth="1"/>
    <col min="9682" max="9682" width="9.8984375" style="42" customWidth="1"/>
    <col min="9683" max="9683" width="8.5" style="42" bestFit="1" customWidth="1"/>
    <col min="9684" max="9684" width="23.3984375" style="42" customWidth="1"/>
    <col min="9685" max="9685" width="9.8984375" style="42" customWidth="1"/>
    <col min="9686" max="9686" width="8.5" style="42" bestFit="1" customWidth="1"/>
    <col min="9687" max="9687" width="9.8984375" style="42" customWidth="1"/>
    <col min="9688" max="9688" width="23.3984375" style="42" customWidth="1"/>
    <col min="9689" max="9689" width="9.8984375" style="42" customWidth="1"/>
    <col min="9690" max="9690" width="8.5" style="42" bestFit="1" customWidth="1"/>
    <col min="9691" max="9691" width="23.3984375" style="42" customWidth="1"/>
    <col min="9692" max="9692" width="9.8984375" style="42" customWidth="1"/>
    <col min="9693" max="9693" width="8.5" style="42" bestFit="1" customWidth="1"/>
    <col min="9694" max="9694" width="19.09765625" style="42" customWidth="1"/>
    <col min="9695" max="9695" width="5.59765625" style="42" customWidth="1"/>
    <col min="9696" max="9696" width="18.3984375" style="42" bestFit="1" customWidth="1"/>
    <col min="9697" max="9697" width="19.09765625" style="42" customWidth="1"/>
    <col min="9698" max="9698" width="5.3984375" style="42" customWidth="1"/>
    <col min="9699" max="9699" width="25" style="42" bestFit="1" customWidth="1"/>
    <col min="9700" max="9700" width="16.09765625" style="42" bestFit="1" customWidth="1"/>
    <col min="9701" max="9701" width="10.59765625" style="42" customWidth="1"/>
    <col min="9702" max="9702" width="5.59765625" style="42" customWidth="1"/>
    <col min="9703" max="9703" width="10.59765625" style="42" customWidth="1"/>
    <col min="9704" max="9704" width="5.59765625" style="42" customWidth="1"/>
    <col min="9705" max="9705" width="12.59765625" style="42" customWidth="1"/>
    <col min="9706" max="9706" width="6.59765625" style="42" customWidth="1"/>
    <col min="9707" max="9708" width="5.59765625" style="42" customWidth="1"/>
    <col min="9709" max="9903" width="9" style="42"/>
    <col min="9904" max="9904" width="17.3984375" style="42" customWidth="1"/>
    <col min="9905" max="9905" width="3.19921875" style="42" customWidth="1"/>
    <col min="9906" max="9906" width="19.09765625" style="42" customWidth="1"/>
    <col min="9907" max="9907" width="11.59765625" style="42" customWidth="1"/>
    <col min="9908" max="9908" width="19.09765625" style="42" customWidth="1"/>
    <col min="9909" max="9909" width="9.59765625" style="42" customWidth="1"/>
    <col min="9910" max="9910" width="19.09765625" style="42" bestFit="1" customWidth="1"/>
    <col min="9911" max="9912" width="6.69921875" style="42" customWidth="1"/>
    <col min="9913" max="9913" width="11.59765625" style="42" customWidth="1"/>
    <col min="9914" max="9914" width="19.09765625" style="42" bestFit="1" customWidth="1"/>
    <col min="9915" max="9915" width="7" style="42" customWidth="1"/>
    <col min="9916" max="9916" width="12.8984375" style="42" customWidth="1"/>
    <col min="9917" max="9917" width="9.59765625" style="42" customWidth="1"/>
    <col min="9918" max="9918" width="17.69921875" style="42" bestFit="1" customWidth="1"/>
    <col min="9919" max="9919" width="11.59765625" style="42" customWidth="1"/>
    <col min="9920" max="9920" width="19.09765625" style="42" bestFit="1" customWidth="1"/>
    <col min="9921" max="9921" width="11.59765625" style="42" customWidth="1"/>
    <col min="9922" max="9922" width="19.09765625" style="42" customWidth="1"/>
    <col min="9923" max="9923" width="7.69921875" style="42" customWidth="1"/>
    <col min="9924" max="9924" width="14.09765625" style="42" customWidth="1"/>
    <col min="9925" max="9925" width="9.5" style="42" bestFit="1" customWidth="1"/>
    <col min="9926" max="9926" width="16.59765625" style="42" customWidth="1"/>
    <col min="9927" max="9927" width="8.5" style="42" bestFit="1" customWidth="1"/>
    <col min="9928" max="9928" width="7.59765625" style="42" bestFit="1" customWidth="1"/>
    <col min="9929" max="9929" width="10" style="42" bestFit="1" customWidth="1"/>
    <col min="9930" max="9930" width="7.19921875" style="42" customWidth="1"/>
    <col min="9931" max="9931" width="8.09765625" style="42" customWidth="1"/>
    <col min="9932" max="9933" width="9.8984375" style="42" customWidth="1"/>
    <col min="9934" max="9934" width="23.3984375" style="42" customWidth="1"/>
    <col min="9935" max="9936" width="9.8984375" style="42" customWidth="1"/>
    <col min="9937" max="9937" width="23.3984375" style="42" customWidth="1"/>
    <col min="9938" max="9938" width="9.8984375" style="42" customWidth="1"/>
    <col min="9939" max="9939" width="8.5" style="42" bestFit="1" customWidth="1"/>
    <col min="9940" max="9940" width="23.3984375" style="42" customWidth="1"/>
    <col min="9941" max="9941" width="9.8984375" style="42" customWidth="1"/>
    <col min="9942" max="9942" width="8.5" style="42" bestFit="1" customWidth="1"/>
    <col min="9943" max="9943" width="9.8984375" style="42" customWidth="1"/>
    <col min="9944" max="9944" width="23.3984375" style="42" customWidth="1"/>
    <col min="9945" max="9945" width="9.8984375" style="42" customWidth="1"/>
    <col min="9946" max="9946" width="8.5" style="42" bestFit="1" customWidth="1"/>
    <col min="9947" max="9947" width="23.3984375" style="42" customWidth="1"/>
    <col min="9948" max="9948" width="9.8984375" style="42" customWidth="1"/>
    <col min="9949" max="9949" width="8.5" style="42" bestFit="1" customWidth="1"/>
    <col min="9950" max="9950" width="19.09765625" style="42" customWidth="1"/>
    <col min="9951" max="9951" width="5.59765625" style="42" customWidth="1"/>
    <col min="9952" max="9952" width="18.3984375" style="42" bestFit="1" customWidth="1"/>
    <col min="9953" max="9953" width="19.09765625" style="42" customWidth="1"/>
    <col min="9954" max="9954" width="5.3984375" style="42" customWidth="1"/>
    <col min="9955" max="9955" width="25" style="42" bestFit="1" customWidth="1"/>
    <col min="9956" max="9956" width="16.09765625" style="42" bestFit="1" customWidth="1"/>
    <col min="9957" max="9957" width="10.59765625" style="42" customWidth="1"/>
    <col min="9958" max="9958" width="5.59765625" style="42" customWidth="1"/>
    <col min="9959" max="9959" width="10.59765625" style="42" customWidth="1"/>
    <col min="9960" max="9960" width="5.59765625" style="42" customWidth="1"/>
    <col min="9961" max="9961" width="12.59765625" style="42" customWidth="1"/>
    <col min="9962" max="9962" width="6.59765625" style="42" customWidth="1"/>
    <col min="9963" max="9964" width="5.59765625" style="42" customWidth="1"/>
    <col min="9965" max="10159" width="9" style="42"/>
    <col min="10160" max="10160" width="17.3984375" style="42" customWidth="1"/>
    <col min="10161" max="10161" width="3.19921875" style="42" customWidth="1"/>
    <col min="10162" max="10162" width="19.09765625" style="42" customWidth="1"/>
    <col min="10163" max="10163" width="11.59765625" style="42" customWidth="1"/>
    <col min="10164" max="10164" width="19.09765625" style="42" customWidth="1"/>
    <col min="10165" max="10165" width="9.59765625" style="42" customWidth="1"/>
    <col min="10166" max="10166" width="19.09765625" style="42" bestFit="1" customWidth="1"/>
    <col min="10167" max="10168" width="6.69921875" style="42" customWidth="1"/>
    <col min="10169" max="10169" width="11.59765625" style="42" customWidth="1"/>
    <col min="10170" max="10170" width="19.09765625" style="42" bestFit="1" customWidth="1"/>
    <col min="10171" max="10171" width="7" style="42" customWidth="1"/>
    <col min="10172" max="10172" width="12.8984375" style="42" customWidth="1"/>
    <col min="10173" max="10173" width="9.59765625" style="42" customWidth="1"/>
    <col min="10174" max="10174" width="17.69921875" style="42" bestFit="1" customWidth="1"/>
    <col min="10175" max="10175" width="11.59765625" style="42" customWidth="1"/>
    <col min="10176" max="10176" width="19.09765625" style="42" bestFit="1" customWidth="1"/>
    <col min="10177" max="10177" width="11.59765625" style="42" customWidth="1"/>
    <col min="10178" max="10178" width="19.09765625" style="42" customWidth="1"/>
    <col min="10179" max="10179" width="7.69921875" style="42" customWidth="1"/>
    <col min="10180" max="10180" width="14.09765625" style="42" customWidth="1"/>
    <col min="10181" max="10181" width="9.5" style="42" bestFit="1" customWidth="1"/>
    <col min="10182" max="10182" width="16.59765625" style="42" customWidth="1"/>
    <col min="10183" max="10183" width="8.5" style="42" bestFit="1" customWidth="1"/>
    <col min="10184" max="10184" width="7.59765625" style="42" bestFit="1" customWidth="1"/>
    <col min="10185" max="10185" width="10" style="42" bestFit="1" customWidth="1"/>
    <col min="10186" max="10186" width="7.19921875" style="42" customWidth="1"/>
    <col min="10187" max="10187" width="8.09765625" style="42" customWidth="1"/>
    <col min="10188" max="10189" width="9.8984375" style="42" customWidth="1"/>
    <col min="10190" max="10190" width="23.3984375" style="42" customWidth="1"/>
    <col min="10191" max="10192" width="9.8984375" style="42" customWidth="1"/>
    <col min="10193" max="10193" width="23.3984375" style="42" customWidth="1"/>
    <col min="10194" max="10194" width="9.8984375" style="42" customWidth="1"/>
    <col min="10195" max="10195" width="8.5" style="42" bestFit="1" customWidth="1"/>
    <col min="10196" max="10196" width="23.3984375" style="42" customWidth="1"/>
    <col min="10197" max="10197" width="9.8984375" style="42" customWidth="1"/>
    <col min="10198" max="10198" width="8.5" style="42" bestFit="1" customWidth="1"/>
    <col min="10199" max="10199" width="9.8984375" style="42" customWidth="1"/>
    <col min="10200" max="10200" width="23.3984375" style="42" customWidth="1"/>
    <col min="10201" max="10201" width="9.8984375" style="42" customWidth="1"/>
    <col min="10202" max="10202" width="8.5" style="42" bestFit="1" customWidth="1"/>
    <col min="10203" max="10203" width="23.3984375" style="42" customWidth="1"/>
    <col min="10204" max="10204" width="9.8984375" style="42" customWidth="1"/>
    <col min="10205" max="10205" width="8.5" style="42" bestFit="1" customWidth="1"/>
    <col min="10206" max="10206" width="19.09765625" style="42" customWidth="1"/>
    <col min="10207" max="10207" width="5.59765625" style="42" customWidth="1"/>
    <col min="10208" max="10208" width="18.3984375" style="42" bestFit="1" customWidth="1"/>
    <col min="10209" max="10209" width="19.09765625" style="42" customWidth="1"/>
    <col min="10210" max="10210" width="5.3984375" style="42" customWidth="1"/>
    <col min="10211" max="10211" width="25" style="42" bestFit="1" customWidth="1"/>
    <col min="10212" max="10212" width="16.09765625" style="42" bestFit="1" customWidth="1"/>
    <col min="10213" max="10213" width="10.59765625" style="42" customWidth="1"/>
    <col min="10214" max="10214" width="5.59765625" style="42" customWidth="1"/>
    <col min="10215" max="10215" width="10.59765625" style="42" customWidth="1"/>
    <col min="10216" max="10216" width="5.59765625" style="42" customWidth="1"/>
    <col min="10217" max="10217" width="12.59765625" style="42" customWidth="1"/>
    <col min="10218" max="10218" width="6.59765625" style="42" customWidth="1"/>
    <col min="10219" max="10220" width="5.59765625" style="42" customWidth="1"/>
    <col min="10221" max="10415" width="9" style="42"/>
    <col min="10416" max="10416" width="17.3984375" style="42" customWidth="1"/>
    <col min="10417" max="10417" width="3.19921875" style="42" customWidth="1"/>
    <col min="10418" max="10418" width="19.09765625" style="42" customWidth="1"/>
    <col min="10419" max="10419" width="11.59765625" style="42" customWidth="1"/>
    <col min="10420" max="10420" width="19.09765625" style="42" customWidth="1"/>
    <col min="10421" max="10421" width="9.59765625" style="42" customWidth="1"/>
    <col min="10422" max="10422" width="19.09765625" style="42" bestFit="1" customWidth="1"/>
    <col min="10423" max="10424" width="6.69921875" style="42" customWidth="1"/>
    <col min="10425" max="10425" width="11.59765625" style="42" customWidth="1"/>
    <col min="10426" max="10426" width="19.09765625" style="42" bestFit="1" customWidth="1"/>
    <col min="10427" max="10427" width="7" style="42" customWidth="1"/>
    <col min="10428" max="10428" width="12.8984375" style="42" customWidth="1"/>
    <col min="10429" max="10429" width="9.59765625" style="42" customWidth="1"/>
    <col min="10430" max="10430" width="17.69921875" style="42" bestFit="1" customWidth="1"/>
    <col min="10431" max="10431" width="11.59765625" style="42" customWidth="1"/>
    <col min="10432" max="10432" width="19.09765625" style="42" bestFit="1" customWidth="1"/>
    <col min="10433" max="10433" width="11.59765625" style="42" customWidth="1"/>
    <col min="10434" max="10434" width="19.09765625" style="42" customWidth="1"/>
    <col min="10435" max="10435" width="7.69921875" style="42" customWidth="1"/>
    <col min="10436" max="10436" width="14.09765625" style="42" customWidth="1"/>
    <col min="10437" max="10437" width="9.5" style="42" bestFit="1" customWidth="1"/>
    <col min="10438" max="10438" width="16.59765625" style="42" customWidth="1"/>
    <col min="10439" max="10439" width="8.5" style="42" bestFit="1" customWidth="1"/>
    <col min="10440" max="10440" width="7.59765625" style="42" bestFit="1" customWidth="1"/>
    <col min="10441" max="10441" width="10" style="42" bestFit="1" customWidth="1"/>
    <col min="10442" max="10442" width="7.19921875" style="42" customWidth="1"/>
    <col min="10443" max="10443" width="8.09765625" style="42" customWidth="1"/>
    <col min="10444" max="10445" width="9.8984375" style="42" customWidth="1"/>
    <col min="10446" max="10446" width="23.3984375" style="42" customWidth="1"/>
    <col min="10447" max="10448" width="9.8984375" style="42" customWidth="1"/>
    <col min="10449" max="10449" width="23.3984375" style="42" customWidth="1"/>
    <col min="10450" max="10450" width="9.8984375" style="42" customWidth="1"/>
    <col min="10451" max="10451" width="8.5" style="42" bestFit="1" customWidth="1"/>
    <col min="10452" max="10452" width="23.3984375" style="42" customWidth="1"/>
    <col min="10453" max="10453" width="9.8984375" style="42" customWidth="1"/>
    <col min="10454" max="10454" width="8.5" style="42" bestFit="1" customWidth="1"/>
    <col min="10455" max="10455" width="9.8984375" style="42" customWidth="1"/>
    <col min="10456" max="10456" width="23.3984375" style="42" customWidth="1"/>
    <col min="10457" max="10457" width="9.8984375" style="42" customWidth="1"/>
    <col min="10458" max="10458" width="8.5" style="42" bestFit="1" customWidth="1"/>
    <col min="10459" max="10459" width="23.3984375" style="42" customWidth="1"/>
    <col min="10460" max="10460" width="9.8984375" style="42" customWidth="1"/>
    <col min="10461" max="10461" width="8.5" style="42" bestFit="1" customWidth="1"/>
    <col min="10462" max="10462" width="19.09765625" style="42" customWidth="1"/>
    <col min="10463" max="10463" width="5.59765625" style="42" customWidth="1"/>
    <col min="10464" max="10464" width="18.3984375" style="42" bestFit="1" customWidth="1"/>
    <col min="10465" max="10465" width="19.09765625" style="42" customWidth="1"/>
    <col min="10466" max="10466" width="5.3984375" style="42" customWidth="1"/>
    <col min="10467" max="10467" width="25" style="42" bestFit="1" customWidth="1"/>
    <col min="10468" max="10468" width="16.09765625" style="42" bestFit="1" customWidth="1"/>
    <col min="10469" max="10469" width="10.59765625" style="42" customWidth="1"/>
    <col min="10470" max="10470" width="5.59765625" style="42" customWidth="1"/>
    <col min="10471" max="10471" width="10.59765625" style="42" customWidth="1"/>
    <col min="10472" max="10472" width="5.59765625" style="42" customWidth="1"/>
    <col min="10473" max="10473" width="12.59765625" style="42" customWidth="1"/>
    <col min="10474" max="10474" width="6.59765625" style="42" customWidth="1"/>
    <col min="10475" max="10476" width="5.59765625" style="42" customWidth="1"/>
    <col min="10477" max="10671" width="9" style="42"/>
    <col min="10672" max="10672" width="17.3984375" style="42" customWidth="1"/>
    <col min="10673" max="10673" width="3.19921875" style="42" customWidth="1"/>
    <col min="10674" max="10674" width="19.09765625" style="42" customWidth="1"/>
    <col min="10675" max="10675" width="11.59765625" style="42" customWidth="1"/>
    <col min="10676" max="10676" width="19.09765625" style="42" customWidth="1"/>
    <col min="10677" max="10677" width="9.59765625" style="42" customWidth="1"/>
    <col min="10678" max="10678" width="19.09765625" style="42" bestFit="1" customWidth="1"/>
    <col min="10679" max="10680" width="6.69921875" style="42" customWidth="1"/>
    <col min="10681" max="10681" width="11.59765625" style="42" customWidth="1"/>
    <col min="10682" max="10682" width="19.09765625" style="42" bestFit="1" customWidth="1"/>
    <col min="10683" max="10683" width="7" style="42" customWidth="1"/>
    <col min="10684" max="10684" width="12.8984375" style="42" customWidth="1"/>
    <col min="10685" max="10685" width="9.59765625" style="42" customWidth="1"/>
    <col min="10686" max="10686" width="17.69921875" style="42" bestFit="1" customWidth="1"/>
    <col min="10687" max="10687" width="11.59765625" style="42" customWidth="1"/>
    <col min="10688" max="10688" width="19.09765625" style="42" bestFit="1" customWidth="1"/>
    <col min="10689" max="10689" width="11.59765625" style="42" customWidth="1"/>
    <col min="10690" max="10690" width="19.09765625" style="42" customWidth="1"/>
    <col min="10691" max="10691" width="7.69921875" style="42" customWidth="1"/>
    <col min="10692" max="10692" width="14.09765625" style="42" customWidth="1"/>
    <col min="10693" max="10693" width="9.5" style="42" bestFit="1" customWidth="1"/>
    <col min="10694" max="10694" width="16.59765625" style="42" customWidth="1"/>
    <col min="10695" max="10695" width="8.5" style="42" bestFit="1" customWidth="1"/>
    <col min="10696" max="10696" width="7.59765625" style="42" bestFit="1" customWidth="1"/>
    <col min="10697" max="10697" width="10" style="42" bestFit="1" customWidth="1"/>
    <col min="10698" max="10698" width="7.19921875" style="42" customWidth="1"/>
    <col min="10699" max="10699" width="8.09765625" style="42" customWidth="1"/>
    <col min="10700" max="10701" width="9.8984375" style="42" customWidth="1"/>
    <col min="10702" max="10702" width="23.3984375" style="42" customWidth="1"/>
    <col min="10703" max="10704" width="9.8984375" style="42" customWidth="1"/>
    <col min="10705" max="10705" width="23.3984375" style="42" customWidth="1"/>
    <col min="10706" max="10706" width="9.8984375" style="42" customWidth="1"/>
    <col min="10707" max="10707" width="8.5" style="42" bestFit="1" customWidth="1"/>
    <col min="10708" max="10708" width="23.3984375" style="42" customWidth="1"/>
    <col min="10709" max="10709" width="9.8984375" style="42" customWidth="1"/>
    <col min="10710" max="10710" width="8.5" style="42" bestFit="1" customWidth="1"/>
    <col min="10711" max="10711" width="9.8984375" style="42" customWidth="1"/>
    <col min="10712" max="10712" width="23.3984375" style="42" customWidth="1"/>
    <col min="10713" max="10713" width="9.8984375" style="42" customWidth="1"/>
    <col min="10714" max="10714" width="8.5" style="42" bestFit="1" customWidth="1"/>
    <col min="10715" max="10715" width="23.3984375" style="42" customWidth="1"/>
    <col min="10716" max="10716" width="9.8984375" style="42" customWidth="1"/>
    <col min="10717" max="10717" width="8.5" style="42" bestFit="1" customWidth="1"/>
    <col min="10718" max="10718" width="19.09765625" style="42" customWidth="1"/>
    <col min="10719" max="10719" width="5.59765625" style="42" customWidth="1"/>
    <col min="10720" max="10720" width="18.3984375" style="42" bestFit="1" customWidth="1"/>
    <col min="10721" max="10721" width="19.09765625" style="42" customWidth="1"/>
    <col min="10722" max="10722" width="5.3984375" style="42" customWidth="1"/>
    <col min="10723" max="10723" width="25" style="42" bestFit="1" customWidth="1"/>
    <col min="10724" max="10724" width="16.09765625" style="42" bestFit="1" customWidth="1"/>
    <col min="10725" max="10725" width="10.59765625" style="42" customWidth="1"/>
    <col min="10726" max="10726" width="5.59765625" style="42" customWidth="1"/>
    <col min="10727" max="10727" width="10.59765625" style="42" customWidth="1"/>
    <col min="10728" max="10728" width="5.59765625" style="42" customWidth="1"/>
    <col min="10729" max="10729" width="12.59765625" style="42" customWidth="1"/>
    <col min="10730" max="10730" width="6.59765625" style="42" customWidth="1"/>
    <col min="10731" max="10732" width="5.59765625" style="42" customWidth="1"/>
    <col min="10733" max="10927" width="9" style="42"/>
    <col min="10928" max="10928" width="17.3984375" style="42" customWidth="1"/>
    <col min="10929" max="10929" width="3.19921875" style="42" customWidth="1"/>
    <col min="10930" max="10930" width="19.09765625" style="42" customWidth="1"/>
    <col min="10931" max="10931" width="11.59765625" style="42" customWidth="1"/>
    <col min="10932" max="10932" width="19.09765625" style="42" customWidth="1"/>
    <col min="10933" max="10933" width="9.59765625" style="42" customWidth="1"/>
    <col min="10934" max="10934" width="19.09765625" style="42" bestFit="1" customWidth="1"/>
    <col min="10935" max="10936" width="6.69921875" style="42" customWidth="1"/>
    <col min="10937" max="10937" width="11.59765625" style="42" customWidth="1"/>
    <col min="10938" max="10938" width="19.09765625" style="42" bestFit="1" customWidth="1"/>
    <col min="10939" max="10939" width="7" style="42" customWidth="1"/>
    <col min="10940" max="10940" width="12.8984375" style="42" customWidth="1"/>
    <col min="10941" max="10941" width="9.59765625" style="42" customWidth="1"/>
    <col min="10942" max="10942" width="17.69921875" style="42" bestFit="1" customWidth="1"/>
    <col min="10943" max="10943" width="11.59765625" style="42" customWidth="1"/>
    <col min="10944" max="10944" width="19.09765625" style="42" bestFit="1" customWidth="1"/>
    <col min="10945" max="10945" width="11.59765625" style="42" customWidth="1"/>
    <col min="10946" max="10946" width="19.09765625" style="42" customWidth="1"/>
    <col min="10947" max="10947" width="7.69921875" style="42" customWidth="1"/>
    <col min="10948" max="10948" width="14.09765625" style="42" customWidth="1"/>
    <col min="10949" max="10949" width="9.5" style="42" bestFit="1" customWidth="1"/>
    <col min="10950" max="10950" width="16.59765625" style="42" customWidth="1"/>
    <col min="10951" max="10951" width="8.5" style="42" bestFit="1" customWidth="1"/>
    <col min="10952" max="10952" width="7.59765625" style="42" bestFit="1" customWidth="1"/>
    <col min="10953" max="10953" width="10" style="42" bestFit="1" customWidth="1"/>
    <col min="10954" max="10954" width="7.19921875" style="42" customWidth="1"/>
    <col min="10955" max="10955" width="8.09765625" style="42" customWidth="1"/>
    <col min="10956" max="10957" width="9.8984375" style="42" customWidth="1"/>
    <col min="10958" max="10958" width="23.3984375" style="42" customWidth="1"/>
    <col min="10959" max="10960" width="9.8984375" style="42" customWidth="1"/>
    <col min="10961" max="10961" width="23.3984375" style="42" customWidth="1"/>
    <col min="10962" max="10962" width="9.8984375" style="42" customWidth="1"/>
    <col min="10963" max="10963" width="8.5" style="42" bestFit="1" customWidth="1"/>
    <col min="10964" max="10964" width="23.3984375" style="42" customWidth="1"/>
    <col min="10965" max="10965" width="9.8984375" style="42" customWidth="1"/>
    <col min="10966" max="10966" width="8.5" style="42" bestFit="1" customWidth="1"/>
    <col min="10967" max="10967" width="9.8984375" style="42" customWidth="1"/>
    <col min="10968" max="10968" width="23.3984375" style="42" customWidth="1"/>
    <col min="10969" max="10969" width="9.8984375" style="42" customWidth="1"/>
    <col min="10970" max="10970" width="8.5" style="42" bestFit="1" customWidth="1"/>
    <col min="10971" max="10971" width="23.3984375" style="42" customWidth="1"/>
    <col min="10972" max="10972" width="9.8984375" style="42" customWidth="1"/>
    <col min="10973" max="10973" width="8.5" style="42" bestFit="1" customWidth="1"/>
    <col min="10974" max="10974" width="19.09765625" style="42" customWidth="1"/>
    <col min="10975" max="10975" width="5.59765625" style="42" customWidth="1"/>
    <col min="10976" max="10976" width="18.3984375" style="42" bestFit="1" customWidth="1"/>
    <col min="10977" max="10977" width="19.09765625" style="42" customWidth="1"/>
    <col min="10978" max="10978" width="5.3984375" style="42" customWidth="1"/>
    <col min="10979" max="10979" width="25" style="42" bestFit="1" customWidth="1"/>
    <col min="10980" max="10980" width="16.09765625" style="42" bestFit="1" customWidth="1"/>
    <col min="10981" max="10981" width="10.59765625" style="42" customWidth="1"/>
    <col min="10982" max="10982" width="5.59765625" style="42" customWidth="1"/>
    <col min="10983" max="10983" width="10.59765625" style="42" customWidth="1"/>
    <col min="10984" max="10984" width="5.59765625" style="42" customWidth="1"/>
    <col min="10985" max="10985" width="12.59765625" style="42" customWidth="1"/>
    <col min="10986" max="10986" width="6.59765625" style="42" customWidth="1"/>
    <col min="10987" max="10988" width="5.59765625" style="42" customWidth="1"/>
    <col min="10989" max="11183" width="9" style="42"/>
    <col min="11184" max="11184" width="17.3984375" style="42" customWidth="1"/>
    <col min="11185" max="11185" width="3.19921875" style="42" customWidth="1"/>
    <col min="11186" max="11186" width="19.09765625" style="42" customWidth="1"/>
    <col min="11187" max="11187" width="11.59765625" style="42" customWidth="1"/>
    <col min="11188" max="11188" width="19.09765625" style="42" customWidth="1"/>
    <col min="11189" max="11189" width="9.59765625" style="42" customWidth="1"/>
    <col min="11190" max="11190" width="19.09765625" style="42" bestFit="1" customWidth="1"/>
    <col min="11191" max="11192" width="6.69921875" style="42" customWidth="1"/>
    <col min="11193" max="11193" width="11.59765625" style="42" customWidth="1"/>
    <col min="11194" max="11194" width="19.09765625" style="42" bestFit="1" customWidth="1"/>
    <col min="11195" max="11195" width="7" style="42" customWidth="1"/>
    <col min="11196" max="11196" width="12.8984375" style="42" customWidth="1"/>
    <col min="11197" max="11197" width="9.59765625" style="42" customWidth="1"/>
    <col min="11198" max="11198" width="17.69921875" style="42" bestFit="1" customWidth="1"/>
    <col min="11199" max="11199" width="11.59765625" style="42" customWidth="1"/>
    <col min="11200" max="11200" width="19.09765625" style="42" bestFit="1" customWidth="1"/>
    <col min="11201" max="11201" width="11.59765625" style="42" customWidth="1"/>
    <col min="11202" max="11202" width="19.09765625" style="42" customWidth="1"/>
    <col min="11203" max="11203" width="7.69921875" style="42" customWidth="1"/>
    <col min="11204" max="11204" width="14.09765625" style="42" customWidth="1"/>
    <col min="11205" max="11205" width="9.5" style="42" bestFit="1" customWidth="1"/>
    <col min="11206" max="11206" width="16.59765625" style="42" customWidth="1"/>
    <col min="11207" max="11207" width="8.5" style="42" bestFit="1" customWidth="1"/>
    <col min="11208" max="11208" width="7.59765625" style="42" bestFit="1" customWidth="1"/>
    <col min="11209" max="11209" width="10" style="42" bestFit="1" customWidth="1"/>
    <col min="11210" max="11210" width="7.19921875" style="42" customWidth="1"/>
    <col min="11211" max="11211" width="8.09765625" style="42" customWidth="1"/>
    <col min="11212" max="11213" width="9.8984375" style="42" customWidth="1"/>
    <col min="11214" max="11214" width="23.3984375" style="42" customWidth="1"/>
    <col min="11215" max="11216" width="9.8984375" style="42" customWidth="1"/>
    <col min="11217" max="11217" width="23.3984375" style="42" customWidth="1"/>
    <col min="11218" max="11218" width="9.8984375" style="42" customWidth="1"/>
    <col min="11219" max="11219" width="8.5" style="42" bestFit="1" customWidth="1"/>
    <col min="11220" max="11220" width="23.3984375" style="42" customWidth="1"/>
    <col min="11221" max="11221" width="9.8984375" style="42" customWidth="1"/>
    <col min="11222" max="11222" width="8.5" style="42" bestFit="1" customWidth="1"/>
    <col min="11223" max="11223" width="9.8984375" style="42" customWidth="1"/>
    <col min="11224" max="11224" width="23.3984375" style="42" customWidth="1"/>
    <col min="11225" max="11225" width="9.8984375" style="42" customWidth="1"/>
    <col min="11226" max="11226" width="8.5" style="42" bestFit="1" customWidth="1"/>
    <col min="11227" max="11227" width="23.3984375" style="42" customWidth="1"/>
    <col min="11228" max="11228" width="9.8984375" style="42" customWidth="1"/>
    <col min="11229" max="11229" width="8.5" style="42" bestFit="1" customWidth="1"/>
    <col min="11230" max="11230" width="19.09765625" style="42" customWidth="1"/>
    <col min="11231" max="11231" width="5.59765625" style="42" customWidth="1"/>
    <col min="11232" max="11232" width="18.3984375" style="42" bestFit="1" customWidth="1"/>
    <col min="11233" max="11233" width="19.09765625" style="42" customWidth="1"/>
    <col min="11234" max="11234" width="5.3984375" style="42" customWidth="1"/>
    <col min="11235" max="11235" width="25" style="42" bestFit="1" customWidth="1"/>
    <col min="11236" max="11236" width="16.09765625" style="42" bestFit="1" customWidth="1"/>
    <col min="11237" max="11237" width="10.59765625" style="42" customWidth="1"/>
    <col min="11238" max="11238" width="5.59765625" style="42" customWidth="1"/>
    <col min="11239" max="11239" width="10.59765625" style="42" customWidth="1"/>
    <col min="11240" max="11240" width="5.59765625" style="42" customWidth="1"/>
    <col min="11241" max="11241" width="12.59765625" style="42" customWidth="1"/>
    <col min="11242" max="11242" width="6.59765625" style="42" customWidth="1"/>
    <col min="11243" max="11244" width="5.59765625" style="42" customWidth="1"/>
    <col min="11245" max="11439" width="9" style="42"/>
    <col min="11440" max="11440" width="17.3984375" style="42" customWidth="1"/>
    <col min="11441" max="11441" width="3.19921875" style="42" customWidth="1"/>
    <col min="11442" max="11442" width="19.09765625" style="42" customWidth="1"/>
    <col min="11443" max="11443" width="11.59765625" style="42" customWidth="1"/>
    <col min="11444" max="11444" width="19.09765625" style="42" customWidth="1"/>
    <col min="11445" max="11445" width="9.59765625" style="42" customWidth="1"/>
    <col min="11446" max="11446" width="19.09765625" style="42" bestFit="1" customWidth="1"/>
    <col min="11447" max="11448" width="6.69921875" style="42" customWidth="1"/>
    <col min="11449" max="11449" width="11.59765625" style="42" customWidth="1"/>
    <col min="11450" max="11450" width="19.09765625" style="42" bestFit="1" customWidth="1"/>
    <col min="11451" max="11451" width="7" style="42" customWidth="1"/>
    <col min="11452" max="11452" width="12.8984375" style="42" customWidth="1"/>
    <col min="11453" max="11453" width="9.59765625" style="42" customWidth="1"/>
    <col min="11454" max="11454" width="17.69921875" style="42" bestFit="1" customWidth="1"/>
    <col min="11455" max="11455" width="11.59765625" style="42" customWidth="1"/>
    <col min="11456" max="11456" width="19.09765625" style="42" bestFit="1" customWidth="1"/>
    <col min="11457" max="11457" width="11.59765625" style="42" customWidth="1"/>
    <col min="11458" max="11458" width="19.09765625" style="42" customWidth="1"/>
    <col min="11459" max="11459" width="7.69921875" style="42" customWidth="1"/>
    <col min="11460" max="11460" width="14.09765625" style="42" customWidth="1"/>
    <col min="11461" max="11461" width="9.5" style="42" bestFit="1" customWidth="1"/>
    <col min="11462" max="11462" width="16.59765625" style="42" customWidth="1"/>
    <col min="11463" max="11463" width="8.5" style="42" bestFit="1" customWidth="1"/>
    <col min="11464" max="11464" width="7.59765625" style="42" bestFit="1" customWidth="1"/>
    <col min="11465" max="11465" width="10" style="42" bestFit="1" customWidth="1"/>
    <col min="11466" max="11466" width="7.19921875" style="42" customWidth="1"/>
    <col min="11467" max="11467" width="8.09765625" style="42" customWidth="1"/>
    <col min="11468" max="11469" width="9.8984375" style="42" customWidth="1"/>
    <col min="11470" max="11470" width="23.3984375" style="42" customWidth="1"/>
    <col min="11471" max="11472" width="9.8984375" style="42" customWidth="1"/>
    <col min="11473" max="11473" width="23.3984375" style="42" customWidth="1"/>
    <col min="11474" max="11474" width="9.8984375" style="42" customWidth="1"/>
    <col min="11475" max="11475" width="8.5" style="42" bestFit="1" customWidth="1"/>
    <col min="11476" max="11476" width="23.3984375" style="42" customWidth="1"/>
    <col min="11477" max="11477" width="9.8984375" style="42" customWidth="1"/>
    <col min="11478" max="11478" width="8.5" style="42" bestFit="1" customWidth="1"/>
    <col min="11479" max="11479" width="9.8984375" style="42" customWidth="1"/>
    <col min="11480" max="11480" width="23.3984375" style="42" customWidth="1"/>
    <col min="11481" max="11481" width="9.8984375" style="42" customWidth="1"/>
    <col min="11482" max="11482" width="8.5" style="42" bestFit="1" customWidth="1"/>
    <col min="11483" max="11483" width="23.3984375" style="42" customWidth="1"/>
    <col min="11484" max="11484" width="9.8984375" style="42" customWidth="1"/>
    <col min="11485" max="11485" width="8.5" style="42" bestFit="1" customWidth="1"/>
    <col min="11486" max="11486" width="19.09765625" style="42" customWidth="1"/>
    <col min="11487" max="11487" width="5.59765625" style="42" customWidth="1"/>
    <col min="11488" max="11488" width="18.3984375" style="42" bestFit="1" customWidth="1"/>
    <col min="11489" max="11489" width="19.09765625" style="42" customWidth="1"/>
    <col min="11490" max="11490" width="5.3984375" style="42" customWidth="1"/>
    <col min="11491" max="11491" width="25" style="42" bestFit="1" customWidth="1"/>
    <col min="11492" max="11492" width="16.09765625" style="42" bestFit="1" customWidth="1"/>
    <col min="11493" max="11493" width="10.59765625" style="42" customWidth="1"/>
    <col min="11494" max="11494" width="5.59765625" style="42" customWidth="1"/>
    <col min="11495" max="11495" width="10.59765625" style="42" customWidth="1"/>
    <col min="11496" max="11496" width="5.59765625" style="42" customWidth="1"/>
    <col min="11497" max="11497" width="12.59765625" style="42" customWidth="1"/>
    <col min="11498" max="11498" width="6.59765625" style="42" customWidth="1"/>
    <col min="11499" max="11500" width="5.59765625" style="42" customWidth="1"/>
    <col min="11501" max="11695" width="9" style="42"/>
    <col min="11696" max="11696" width="17.3984375" style="42" customWidth="1"/>
    <col min="11697" max="11697" width="3.19921875" style="42" customWidth="1"/>
    <col min="11698" max="11698" width="19.09765625" style="42" customWidth="1"/>
    <col min="11699" max="11699" width="11.59765625" style="42" customWidth="1"/>
    <col min="11700" max="11700" width="19.09765625" style="42" customWidth="1"/>
    <col min="11701" max="11701" width="9.59765625" style="42" customWidth="1"/>
    <col min="11702" max="11702" width="19.09765625" style="42" bestFit="1" customWidth="1"/>
    <col min="11703" max="11704" width="6.69921875" style="42" customWidth="1"/>
    <col min="11705" max="11705" width="11.59765625" style="42" customWidth="1"/>
    <col min="11706" max="11706" width="19.09765625" style="42" bestFit="1" customWidth="1"/>
    <col min="11707" max="11707" width="7" style="42" customWidth="1"/>
    <col min="11708" max="11708" width="12.8984375" style="42" customWidth="1"/>
    <col min="11709" max="11709" width="9.59765625" style="42" customWidth="1"/>
    <col min="11710" max="11710" width="17.69921875" style="42" bestFit="1" customWidth="1"/>
    <col min="11711" max="11711" width="11.59765625" style="42" customWidth="1"/>
    <col min="11712" max="11712" width="19.09765625" style="42" bestFit="1" customWidth="1"/>
    <col min="11713" max="11713" width="11.59765625" style="42" customWidth="1"/>
    <col min="11714" max="11714" width="19.09765625" style="42" customWidth="1"/>
    <col min="11715" max="11715" width="7.69921875" style="42" customWidth="1"/>
    <col min="11716" max="11716" width="14.09765625" style="42" customWidth="1"/>
    <col min="11717" max="11717" width="9.5" style="42" bestFit="1" customWidth="1"/>
    <col min="11718" max="11718" width="16.59765625" style="42" customWidth="1"/>
    <col min="11719" max="11719" width="8.5" style="42" bestFit="1" customWidth="1"/>
    <col min="11720" max="11720" width="7.59765625" style="42" bestFit="1" customWidth="1"/>
    <col min="11721" max="11721" width="10" style="42" bestFit="1" customWidth="1"/>
    <col min="11722" max="11722" width="7.19921875" style="42" customWidth="1"/>
    <col min="11723" max="11723" width="8.09765625" style="42" customWidth="1"/>
    <col min="11724" max="11725" width="9.8984375" style="42" customWidth="1"/>
    <col min="11726" max="11726" width="23.3984375" style="42" customWidth="1"/>
    <col min="11727" max="11728" width="9.8984375" style="42" customWidth="1"/>
    <col min="11729" max="11729" width="23.3984375" style="42" customWidth="1"/>
    <col min="11730" max="11730" width="9.8984375" style="42" customWidth="1"/>
    <col min="11731" max="11731" width="8.5" style="42" bestFit="1" customWidth="1"/>
    <col min="11732" max="11732" width="23.3984375" style="42" customWidth="1"/>
    <col min="11733" max="11733" width="9.8984375" style="42" customWidth="1"/>
    <col min="11734" max="11734" width="8.5" style="42" bestFit="1" customWidth="1"/>
    <col min="11735" max="11735" width="9.8984375" style="42" customWidth="1"/>
    <col min="11736" max="11736" width="23.3984375" style="42" customWidth="1"/>
    <col min="11737" max="11737" width="9.8984375" style="42" customWidth="1"/>
    <col min="11738" max="11738" width="8.5" style="42" bestFit="1" customWidth="1"/>
    <col min="11739" max="11739" width="23.3984375" style="42" customWidth="1"/>
    <col min="11740" max="11740" width="9.8984375" style="42" customWidth="1"/>
    <col min="11741" max="11741" width="8.5" style="42" bestFit="1" customWidth="1"/>
    <col min="11742" max="11742" width="19.09765625" style="42" customWidth="1"/>
    <col min="11743" max="11743" width="5.59765625" style="42" customWidth="1"/>
    <col min="11744" max="11744" width="18.3984375" style="42" bestFit="1" customWidth="1"/>
    <col min="11745" max="11745" width="19.09765625" style="42" customWidth="1"/>
    <col min="11746" max="11746" width="5.3984375" style="42" customWidth="1"/>
    <col min="11747" max="11747" width="25" style="42" bestFit="1" customWidth="1"/>
    <col min="11748" max="11748" width="16.09765625" style="42" bestFit="1" customWidth="1"/>
    <col min="11749" max="11749" width="10.59765625" style="42" customWidth="1"/>
    <col min="11750" max="11750" width="5.59765625" style="42" customWidth="1"/>
    <col min="11751" max="11751" width="10.59765625" style="42" customWidth="1"/>
    <col min="11752" max="11752" width="5.59765625" style="42" customWidth="1"/>
    <col min="11753" max="11753" width="12.59765625" style="42" customWidth="1"/>
    <col min="11754" max="11754" width="6.59765625" style="42" customWidth="1"/>
    <col min="11755" max="11756" width="5.59765625" style="42" customWidth="1"/>
    <col min="11757" max="11951" width="9" style="42"/>
    <col min="11952" max="11952" width="17.3984375" style="42" customWidth="1"/>
    <col min="11953" max="11953" width="3.19921875" style="42" customWidth="1"/>
    <col min="11954" max="11954" width="19.09765625" style="42" customWidth="1"/>
    <col min="11955" max="11955" width="11.59765625" style="42" customWidth="1"/>
    <col min="11956" max="11956" width="19.09765625" style="42" customWidth="1"/>
    <col min="11957" max="11957" width="9.59765625" style="42" customWidth="1"/>
    <col min="11958" max="11958" width="19.09765625" style="42" bestFit="1" customWidth="1"/>
    <col min="11959" max="11960" width="6.69921875" style="42" customWidth="1"/>
    <col min="11961" max="11961" width="11.59765625" style="42" customWidth="1"/>
    <col min="11962" max="11962" width="19.09765625" style="42" bestFit="1" customWidth="1"/>
    <col min="11963" max="11963" width="7" style="42" customWidth="1"/>
    <col min="11964" max="11964" width="12.8984375" style="42" customWidth="1"/>
    <col min="11965" max="11965" width="9.59765625" style="42" customWidth="1"/>
    <col min="11966" max="11966" width="17.69921875" style="42" bestFit="1" customWidth="1"/>
    <col min="11967" max="11967" width="11.59765625" style="42" customWidth="1"/>
    <col min="11968" max="11968" width="19.09765625" style="42" bestFit="1" customWidth="1"/>
    <col min="11969" max="11969" width="11.59765625" style="42" customWidth="1"/>
    <col min="11970" max="11970" width="19.09765625" style="42" customWidth="1"/>
    <col min="11971" max="11971" width="7.69921875" style="42" customWidth="1"/>
    <col min="11972" max="11972" width="14.09765625" style="42" customWidth="1"/>
    <col min="11973" max="11973" width="9.5" style="42" bestFit="1" customWidth="1"/>
    <col min="11974" max="11974" width="16.59765625" style="42" customWidth="1"/>
    <col min="11975" max="11975" width="8.5" style="42" bestFit="1" customWidth="1"/>
    <col min="11976" max="11976" width="7.59765625" style="42" bestFit="1" customWidth="1"/>
    <col min="11977" max="11977" width="10" style="42" bestFit="1" customWidth="1"/>
    <col min="11978" max="11978" width="7.19921875" style="42" customWidth="1"/>
    <col min="11979" max="11979" width="8.09765625" style="42" customWidth="1"/>
    <col min="11980" max="11981" width="9.8984375" style="42" customWidth="1"/>
    <col min="11982" max="11982" width="23.3984375" style="42" customWidth="1"/>
    <col min="11983" max="11984" width="9.8984375" style="42" customWidth="1"/>
    <col min="11985" max="11985" width="23.3984375" style="42" customWidth="1"/>
    <col min="11986" max="11986" width="9.8984375" style="42" customWidth="1"/>
    <col min="11987" max="11987" width="8.5" style="42" bestFit="1" customWidth="1"/>
    <col min="11988" max="11988" width="23.3984375" style="42" customWidth="1"/>
    <col min="11989" max="11989" width="9.8984375" style="42" customWidth="1"/>
    <col min="11990" max="11990" width="8.5" style="42" bestFit="1" customWidth="1"/>
    <col min="11991" max="11991" width="9.8984375" style="42" customWidth="1"/>
    <col min="11992" max="11992" width="23.3984375" style="42" customWidth="1"/>
    <col min="11993" max="11993" width="9.8984375" style="42" customWidth="1"/>
    <col min="11994" max="11994" width="8.5" style="42" bestFit="1" customWidth="1"/>
    <col min="11995" max="11995" width="23.3984375" style="42" customWidth="1"/>
    <col min="11996" max="11996" width="9.8984375" style="42" customWidth="1"/>
    <col min="11997" max="11997" width="8.5" style="42" bestFit="1" customWidth="1"/>
    <col min="11998" max="11998" width="19.09765625" style="42" customWidth="1"/>
    <col min="11999" max="11999" width="5.59765625" style="42" customWidth="1"/>
    <col min="12000" max="12000" width="18.3984375" style="42" bestFit="1" customWidth="1"/>
    <col min="12001" max="12001" width="19.09765625" style="42" customWidth="1"/>
    <col min="12002" max="12002" width="5.3984375" style="42" customWidth="1"/>
    <col min="12003" max="12003" width="25" style="42" bestFit="1" customWidth="1"/>
    <col min="12004" max="12004" width="16.09765625" style="42" bestFit="1" customWidth="1"/>
    <col min="12005" max="12005" width="10.59765625" style="42" customWidth="1"/>
    <col min="12006" max="12006" width="5.59765625" style="42" customWidth="1"/>
    <col min="12007" max="12007" width="10.59765625" style="42" customWidth="1"/>
    <col min="12008" max="12008" width="5.59765625" style="42" customWidth="1"/>
    <col min="12009" max="12009" width="12.59765625" style="42" customWidth="1"/>
    <col min="12010" max="12010" width="6.59765625" style="42" customWidth="1"/>
    <col min="12011" max="12012" width="5.59765625" style="42" customWidth="1"/>
    <col min="12013" max="12207" width="9" style="42"/>
    <col min="12208" max="12208" width="17.3984375" style="42" customWidth="1"/>
    <col min="12209" max="12209" width="3.19921875" style="42" customWidth="1"/>
    <col min="12210" max="12210" width="19.09765625" style="42" customWidth="1"/>
    <col min="12211" max="12211" width="11.59765625" style="42" customWidth="1"/>
    <col min="12212" max="12212" width="19.09765625" style="42" customWidth="1"/>
    <col min="12213" max="12213" width="9.59765625" style="42" customWidth="1"/>
    <col min="12214" max="12214" width="19.09765625" style="42" bestFit="1" customWidth="1"/>
    <col min="12215" max="12216" width="6.69921875" style="42" customWidth="1"/>
    <col min="12217" max="12217" width="11.59765625" style="42" customWidth="1"/>
    <col min="12218" max="12218" width="19.09765625" style="42" bestFit="1" customWidth="1"/>
    <col min="12219" max="12219" width="7" style="42" customWidth="1"/>
    <col min="12220" max="12220" width="12.8984375" style="42" customWidth="1"/>
    <col min="12221" max="12221" width="9.59765625" style="42" customWidth="1"/>
    <col min="12222" max="12222" width="17.69921875" style="42" bestFit="1" customWidth="1"/>
    <col min="12223" max="12223" width="11.59765625" style="42" customWidth="1"/>
    <col min="12224" max="12224" width="19.09765625" style="42" bestFit="1" customWidth="1"/>
    <col min="12225" max="12225" width="11.59765625" style="42" customWidth="1"/>
    <col min="12226" max="12226" width="19.09765625" style="42" customWidth="1"/>
    <col min="12227" max="12227" width="7.69921875" style="42" customWidth="1"/>
    <col min="12228" max="12228" width="14.09765625" style="42" customWidth="1"/>
    <col min="12229" max="12229" width="9.5" style="42" bestFit="1" customWidth="1"/>
    <col min="12230" max="12230" width="16.59765625" style="42" customWidth="1"/>
    <col min="12231" max="12231" width="8.5" style="42" bestFit="1" customWidth="1"/>
    <col min="12232" max="12232" width="7.59765625" style="42" bestFit="1" customWidth="1"/>
    <col min="12233" max="12233" width="10" style="42" bestFit="1" customWidth="1"/>
    <col min="12234" max="12234" width="7.19921875" style="42" customWidth="1"/>
    <col min="12235" max="12235" width="8.09765625" style="42" customWidth="1"/>
    <col min="12236" max="12237" width="9.8984375" style="42" customWidth="1"/>
    <col min="12238" max="12238" width="23.3984375" style="42" customWidth="1"/>
    <col min="12239" max="12240" width="9.8984375" style="42" customWidth="1"/>
    <col min="12241" max="12241" width="23.3984375" style="42" customWidth="1"/>
    <col min="12242" max="12242" width="9.8984375" style="42" customWidth="1"/>
    <col min="12243" max="12243" width="8.5" style="42" bestFit="1" customWidth="1"/>
    <col min="12244" max="12244" width="23.3984375" style="42" customWidth="1"/>
    <col min="12245" max="12245" width="9.8984375" style="42" customWidth="1"/>
    <col min="12246" max="12246" width="8.5" style="42" bestFit="1" customWidth="1"/>
    <col min="12247" max="12247" width="9.8984375" style="42" customWidth="1"/>
    <col min="12248" max="12248" width="23.3984375" style="42" customWidth="1"/>
    <col min="12249" max="12249" width="9.8984375" style="42" customWidth="1"/>
    <col min="12250" max="12250" width="8.5" style="42" bestFit="1" customWidth="1"/>
    <col min="12251" max="12251" width="23.3984375" style="42" customWidth="1"/>
    <col min="12252" max="12252" width="9.8984375" style="42" customWidth="1"/>
    <col min="12253" max="12253" width="8.5" style="42" bestFit="1" customWidth="1"/>
    <col min="12254" max="12254" width="19.09765625" style="42" customWidth="1"/>
    <col min="12255" max="12255" width="5.59765625" style="42" customWidth="1"/>
    <col min="12256" max="12256" width="18.3984375" style="42" bestFit="1" customWidth="1"/>
    <col min="12257" max="12257" width="19.09765625" style="42" customWidth="1"/>
    <col min="12258" max="12258" width="5.3984375" style="42" customWidth="1"/>
    <col min="12259" max="12259" width="25" style="42" bestFit="1" customWidth="1"/>
    <col min="12260" max="12260" width="16.09765625" style="42" bestFit="1" customWidth="1"/>
    <col min="12261" max="12261" width="10.59765625" style="42" customWidth="1"/>
    <col min="12262" max="12262" width="5.59765625" style="42" customWidth="1"/>
    <col min="12263" max="12263" width="10.59765625" style="42" customWidth="1"/>
    <col min="12264" max="12264" width="5.59765625" style="42" customWidth="1"/>
    <col min="12265" max="12265" width="12.59765625" style="42" customWidth="1"/>
    <col min="12266" max="12266" width="6.59765625" style="42" customWidth="1"/>
    <col min="12267" max="12268" width="5.59765625" style="42" customWidth="1"/>
    <col min="12269" max="12463" width="9" style="42"/>
    <col min="12464" max="12464" width="17.3984375" style="42" customWidth="1"/>
    <col min="12465" max="12465" width="3.19921875" style="42" customWidth="1"/>
    <col min="12466" max="12466" width="19.09765625" style="42" customWidth="1"/>
    <col min="12467" max="12467" width="11.59765625" style="42" customWidth="1"/>
    <col min="12468" max="12468" width="19.09765625" style="42" customWidth="1"/>
    <col min="12469" max="12469" width="9.59765625" style="42" customWidth="1"/>
    <col min="12470" max="12470" width="19.09765625" style="42" bestFit="1" customWidth="1"/>
    <col min="12471" max="12472" width="6.69921875" style="42" customWidth="1"/>
    <col min="12473" max="12473" width="11.59765625" style="42" customWidth="1"/>
    <col min="12474" max="12474" width="19.09765625" style="42" bestFit="1" customWidth="1"/>
    <col min="12475" max="12475" width="7" style="42" customWidth="1"/>
    <col min="12476" max="12476" width="12.8984375" style="42" customWidth="1"/>
    <col min="12477" max="12477" width="9.59765625" style="42" customWidth="1"/>
    <col min="12478" max="12478" width="17.69921875" style="42" bestFit="1" customWidth="1"/>
    <col min="12479" max="12479" width="11.59765625" style="42" customWidth="1"/>
    <col min="12480" max="12480" width="19.09765625" style="42" bestFit="1" customWidth="1"/>
    <col min="12481" max="12481" width="11.59765625" style="42" customWidth="1"/>
    <col min="12482" max="12482" width="19.09765625" style="42" customWidth="1"/>
    <col min="12483" max="12483" width="7.69921875" style="42" customWidth="1"/>
    <col min="12484" max="12484" width="14.09765625" style="42" customWidth="1"/>
    <col min="12485" max="12485" width="9.5" style="42" bestFit="1" customWidth="1"/>
    <col min="12486" max="12486" width="16.59765625" style="42" customWidth="1"/>
    <col min="12487" max="12487" width="8.5" style="42" bestFit="1" customWidth="1"/>
    <col min="12488" max="12488" width="7.59765625" style="42" bestFit="1" customWidth="1"/>
    <col min="12489" max="12489" width="10" style="42" bestFit="1" customWidth="1"/>
    <col min="12490" max="12490" width="7.19921875" style="42" customWidth="1"/>
    <col min="12491" max="12491" width="8.09765625" style="42" customWidth="1"/>
    <col min="12492" max="12493" width="9.8984375" style="42" customWidth="1"/>
    <col min="12494" max="12494" width="23.3984375" style="42" customWidth="1"/>
    <col min="12495" max="12496" width="9.8984375" style="42" customWidth="1"/>
    <col min="12497" max="12497" width="23.3984375" style="42" customWidth="1"/>
    <col min="12498" max="12498" width="9.8984375" style="42" customWidth="1"/>
    <col min="12499" max="12499" width="8.5" style="42" bestFit="1" customWidth="1"/>
    <col min="12500" max="12500" width="23.3984375" style="42" customWidth="1"/>
    <col min="12501" max="12501" width="9.8984375" style="42" customWidth="1"/>
    <col min="12502" max="12502" width="8.5" style="42" bestFit="1" customWidth="1"/>
    <col min="12503" max="12503" width="9.8984375" style="42" customWidth="1"/>
    <col min="12504" max="12504" width="23.3984375" style="42" customWidth="1"/>
    <col min="12505" max="12505" width="9.8984375" style="42" customWidth="1"/>
    <col min="12506" max="12506" width="8.5" style="42" bestFit="1" customWidth="1"/>
    <col min="12507" max="12507" width="23.3984375" style="42" customWidth="1"/>
    <col min="12508" max="12508" width="9.8984375" style="42" customWidth="1"/>
    <col min="12509" max="12509" width="8.5" style="42" bestFit="1" customWidth="1"/>
    <col min="12510" max="12510" width="19.09765625" style="42" customWidth="1"/>
    <col min="12511" max="12511" width="5.59765625" style="42" customWidth="1"/>
    <col min="12512" max="12512" width="18.3984375" style="42" bestFit="1" customWidth="1"/>
    <col min="12513" max="12513" width="19.09765625" style="42" customWidth="1"/>
    <col min="12514" max="12514" width="5.3984375" style="42" customWidth="1"/>
    <col min="12515" max="12515" width="25" style="42" bestFit="1" customWidth="1"/>
    <col min="12516" max="12516" width="16.09765625" style="42" bestFit="1" customWidth="1"/>
    <col min="12517" max="12517" width="10.59765625" style="42" customWidth="1"/>
    <col min="12518" max="12518" width="5.59765625" style="42" customWidth="1"/>
    <col min="12519" max="12519" width="10.59765625" style="42" customWidth="1"/>
    <col min="12520" max="12520" width="5.59765625" style="42" customWidth="1"/>
    <col min="12521" max="12521" width="12.59765625" style="42" customWidth="1"/>
    <col min="12522" max="12522" width="6.59765625" style="42" customWidth="1"/>
    <col min="12523" max="12524" width="5.59765625" style="42" customWidth="1"/>
    <col min="12525" max="12719" width="9" style="42"/>
    <col min="12720" max="12720" width="17.3984375" style="42" customWidth="1"/>
    <col min="12721" max="12721" width="3.19921875" style="42" customWidth="1"/>
    <col min="12722" max="12722" width="19.09765625" style="42" customWidth="1"/>
    <col min="12723" max="12723" width="11.59765625" style="42" customWidth="1"/>
    <col min="12724" max="12724" width="19.09765625" style="42" customWidth="1"/>
    <col min="12725" max="12725" width="9.59765625" style="42" customWidth="1"/>
    <col min="12726" max="12726" width="19.09765625" style="42" bestFit="1" customWidth="1"/>
    <col min="12727" max="12728" width="6.69921875" style="42" customWidth="1"/>
    <col min="12729" max="12729" width="11.59765625" style="42" customWidth="1"/>
    <col min="12730" max="12730" width="19.09765625" style="42" bestFit="1" customWidth="1"/>
    <col min="12731" max="12731" width="7" style="42" customWidth="1"/>
    <col min="12732" max="12732" width="12.8984375" style="42" customWidth="1"/>
    <col min="12733" max="12733" width="9.59765625" style="42" customWidth="1"/>
    <col min="12734" max="12734" width="17.69921875" style="42" bestFit="1" customWidth="1"/>
    <col min="12735" max="12735" width="11.59765625" style="42" customWidth="1"/>
    <col min="12736" max="12736" width="19.09765625" style="42" bestFit="1" customWidth="1"/>
    <col min="12737" max="12737" width="11.59765625" style="42" customWidth="1"/>
    <col min="12738" max="12738" width="19.09765625" style="42" customWidth="1"/>
    <col min="12739" max="12739" width="7.69921875" style="42" customWidth="1"/>
    <col min="12740" max="12740" width="14.09765625" style="42" customWidth="1"/>
    <col min="12741" max="12741" width="9.5" style="42" bestFit="1" customWidth="1"/>
    <col min="12742" max="12742" width="16.59765625" style="42" customWidth="1"/>
    <col min="12743" max="12743" width="8.5" style="42" bestFit="1" customWidth="1"/>
    <col min="12744" max="12744" width="7.59765625" style="42" bestFit="1" customWidth="1"/>
    <col min="12745" max="12745" width="10" style="42" bestFit="1" customWidth="1"/>
    <col min="12746" max="12746" width="7.19921875" style="42" customWidth="1"/>
    <col min="12747" max="12747" width="8.09765625" style="42" customWidth="1"/>
    <col min="12748" max="12749" width="9.8984375" style="42" customWidth="1"/>
    <col min="12750" max="12750" width="23.3984375" style="42" customWidth="1"/>
    <col min="12751" max="12752" width="9.8984375" style="42" customWidth="1"/>
    <col min="12753" max="12753" width="23.3984375" style="42" customWidth="1"/>
    <col min="12754" max="12754" width="9.8984375" style="42" customWidth="1"/>
    <col min="12755" max="12755" width="8.5" style="42" bestFit="1" customWidth="1"/>
    <col min="12756" max="12756" width="23.3984375" style="42" customWidth="1"/>
    <col min="12757" max="12757" width="9.8984375" style="42" customWidth="1"/>
    <col min="12758" max="12758" width="8.5" style="42" bestFit="1" customWidth="1"/>
    <col min="12759" max="12759" width="9.8984375" style="42" customWidth="1"/>
    <col min="12760" max="12760" width="23.3984375" style="42" customWidth="1"/>
    <col min="12761" max="12761" width="9.8984375" style="42" customWidth="1"/>
    <col min="12762" max="12762" width="8.5" style="42" bestFit="1" customWidth="1"/>
    <col min="12763" max="12763" width="23.3984375" style="42" customWidth="1"/>
    <col min="12764" max="12764" width="9.8984375" style="42" customWidth="1"/>
    <col min="12765" max="12765" width="8.5" style="42" bestFit="1" customWidth="1"/>
    <col min="12766" max="12766" width="19.09765625" style="42" customWidth="1"/>
    <col min="12767" max="12767" width="5.59765625" style="42" customWidth="1"/>
    <col min="12768" max="12768" width="18.3984375" style="42" bestFit="1" customWidth="1"/>
    <col min="12769" max="12769" width="19.09765625" style="42" customWidth="1"/>
    <col min="12770" max="12770" width="5.3984375" style="42" customWidth="1"/>
    <col min="12771" max="12771" width="25" style="42" bestFit="1" customWidth="1"/>
    <col min="12772" max="12772" width="16.09765625" style="42" bestFit="1" customWidth="1"/>
    <col min="12773" max="12773" width="10.59765625" style="42" customWidth="1"/>
    <col min="12774" max="12774" width="5.59765625" style="42" customWidth="1"/>
    <col min="12775" max="12775" width="10.59765625" style="42" customWidth="1"/>
    <col min="12776" max="12776" width="5.59765625" style="42" customWidth="1"/>
    <col min="12777" max="12777" width="12.59765625" style="42" customWidth="1"/>
    <col min="12778" max="12778" width="6.59765625" style="42" customWidth="1"/>
    <col min="12779" max="12780" width="5.59765625" style="42" customWidth="1"/>
    <col min="12781" max="12975" width="9" style="42"/>
    <col min="12976" max="12976" width="17.3984375" style="42" customWidth="1"/>
    <col min="12977" max="12977" width="3.19921875" style="42" customWidth="1"/>
    <col min="12978" max="12978" width="19.09765625" style="42" customWidth="1"/>
    <col min="12979" max="12979" width="11.59765625" style="42" customWidth="1"/>
    <col min="12980" max="12980" width="19.09765625" style="42" customWidth="1"/>
    <col min="12981" max="12981" width="9.59765625" style="42" customWidth="1"/>
    <col min="12982" max="12982" width="19.09765625" style="42" bestFit="1" customWidth="1"/>
    <col min="12983" max="12984" width="6.69921875" style="42" customWidth="1"/>
    <col min="12985" max="12985" width="11.59765625" style="42" customWidth="1"/>
    <col min="12986" max="12986" width="19.09765625" style="42" bestFit="1" customWidth="1"/>
    <col min="12987" max="12987" width="7" style="42" customWidth="1"/>
    <col min="12988" max="12988" width="12.8984375" style="42" customWidth="1"/>
    <col min="12989" max="12989" width="9.59765625" style="42" customWidth="1"/>
    <col min="12990" max="12990" width="17.69921875" style="42" bestFit="1" customWidth="1"/>
    <col min="12991" max="12991" width="11.59765625" style="42" customWidth="1"/>
    <col min="12992" max="12992" width="19.09765625" style="42" bestFit="1" customWidth="1"/>
    <col min="12993" max="12993" width="11.59765625" style="42" customWidth="1"/>
    <col min="12994" max="12994" width="19.09765625" style="42" customWidth="1"/>
    <col min="12995" max="12995" width="7.69921875" style="42" customWidth="1"/>
    <col min="12996" max="12996" width="14.09765625" style="42" customWidth="1"/>
    <col min="12997" max="12997" width="9.5" style="42" bestFit="1" customWidth="1"/>
    <col min="12998" max="12998" width="16.59765625" style="42" customWidth="1"/>
    <col min="12999" max="12999" width="8.5" style="42" bestFit="1" customWidth="1"/>
    <col min="13000" max="13000" width="7.59765625" style="42" bestFit="1" customWidth="1"/>
    <col min="13001" max="13001" width="10" style="42" bestFit="1" customWidth="1"/>
    <col min="13002" max="13002" width="7.19921875" style="42" customWidth="1"/>
    <col min="13003" max="13003" width="8.09765625" style="42" customWidth="1"/>
    <col min="13004" max="13005" width="9.8984375" style="42" customWidth="1"/>
    <col min="13006" max="13006" width="23.3984375" style="42" customWidth="1"/>
    <col min="13007" max="13008" width="9.8984375" style="42" customWidth="1"/>
    <col min="13009" max="13009" width="23.3984375" style="42" customWidth="1"/>
    <col min="13010" max="13010" width="9.8984375" style="42" customWidth="1"/>
    <col min="13011" max="13011" width="8.5" style="42" bestFit="1" customWidth="1"/>
    <col min="13012" max="13012" width="23.3984375" style="42" customWidth="1"/>
    <col min="13013" max="13013" width="9.8984375" style="42" customWidth="1"/>
    <col min="13014" max="13014" width="8.5" style="42" bestFit="1" customWidth="1"/>
    <col min="13015" max="13015" width="9.8984375" style="42" customWidth="1"/>
    <col min="13016" max="13016" width="23.3984375" style="42" customWidth="1"/>
    <col min="13017" max="13017" width="9.8984375" style="42" customWidth="1"/>
    <col min="13018" max="13018" width="8.5" style="42" bestFit="1" customWidth="1"/>
    <col min="13019" max="13019" width="23.3984375" style="42" customWidth="1"/>
    <col min="13020" max="13020" width="9.8984375" style="42" customWidth="1"/>
    <col min="13021" max="13021" width="8.5" style="42" bestFit="1" customWidth="1"/>
    <col min="13022" max="13022" width="19.09765625" style="42" customWidth="1"/>
    <col min="13023" max="13023" width="5.59765625" style="42" customWidth="1"/>
    <col min="13024" max="13024" width="18.3984375" style="42" bestFit="1" customWidth="1"/>
    <col min="13025" max="13025" width="19.09765625" style="42" customWidth="1"/>
    <col min="13026" max="13026" width="5.3984375" style="42" customWidth="1"/>
    <col min="13027" max="13027" width="25" style="42" bestFit="1" customWidth="1"/>
    <col min="13028" max="13028" width="16.09765625" style="42" bestFit="1" customWidth="1"/>
    <col min="13029" max="13029" width="10.59765625" style="42" customWidth="1"/>
    <col min="13030" max="13030" width="5.59765625" style="42" customWidth="1"/>
    <col min="13031" max="13031" width="10.59765625" style="42" customWidth="1"/>
    <col min="13032" max="13032" width="5.59765625" style="42" customWidth="1"/>
    <col min="13033" max="13033" width="12.59765625" style="42" customWidth="1"/>
    <col min="13034" max="13034" width="6.59765625" style="42" customWidth="1"/>
    <col min="13035" max="13036" width="5.59765625" style="42" customWidth="1"/>
    <col min="13037" max="13231" width="9" style="42"/>
    <col min="13232" max="13232" width="17.3984375" style="42" customWidth="1"/>
    <col min="13233" max="13233" width="3.19921875" style="42" customWidth="1"/>
    <col min="13234" max="13234" width="19.09765625" style="42" customWidth="1"/>
    <col min="13235" max="13235" width="11.59765625" style="42" customWidth="1"/>
    <col min="13236" max="13236" width="19.09765625" style="42" customWidth="1"/>
    <col min="13237" max="13237" width="9.59765625" style="42" customWidth="1"/>
    <col min="13238" max="13238" width="19.09765625" style="42" bestFit="1" customWidth="1"/>
    <col min="13239" max="13240" width="6.69921875" style="42" customWidth="1"/>
    <col min="13241" max="13241" width="11.59765625" style="42" customWidth="1"/>
    <col min="13242" max="13242" width="19.09765625" style="42" bestFit="1" customWidth="1"/>
    <col min="13243" max="13243" width="7" style="42" customWidth="1"/>
    <col min="13244" max="13244" width="12.8984375" style="42" customWidth="1"/>
    <col min="13245" max="13245" width="9.59765625" style="42" customWidth="1"/>
    <col min="13246" max="13246" width="17.69921875" style="42" bestFit="1" customWidth="1"/>
    <col min="13247" max="13247" width="11.59765625" style="42" customWidth="1"/>
    <col min="13248" max="13248" width="19.09765625" style="42" bestFit="1" customWidth="1"/>
    <col min="13249" max="13249" width="11.59765625" style="42" customWidth="1"/>
    <col min="13250" max="13250" width="19.09765625" style="42" customWidth="1"/>
    <col min="13251" max="13251" width="7.69921875" style="42" customWidth="1"/>
    <col min="13252" max="13252" width="14.09765625" style="42" customWidth="1"/>
    <col min="13253" max="13253" width="9.5" style="42" bestFit="1" customWidth="1"/>
    <col min="13254" max="13254" width="16.59765625" style="42" customWidth="1"/>
    <col min="13255" max="13255" width="8.5" style="42" bestFit="1" customWidth="1"/>
    <col min="13256" max="13256" width="7.59765625" style="42" bestFit="1" customWidth="1"/>
    <col min="13257" max="13257" width="10" style="42" bestFit="1" customWidth="1"/>
    <col min="13258" max="13258" width="7.19921875" style="42" customWidth="1"/>
    <col min="13259" max="13259" width="8.09765625" style="42" customWidth="1"/>
    <col min="13260" max="13261" width="9.8984375" style="42" customWidth="1"/>
    <col min="13262" max="13262" width="23.3984375" style="42" customWidth="1"/>
    <col min="13263" max="13264" width="9.8984375" style="42" customWidth="1"/>
    <col min="13265" max="13265" width="23.3984375" style="42" customWidth="1"/>
    <col min="13266" max="13266" width="9.8984375" style="42" customWidth="1"/>
    <col min="13267" max="13267" width="8.5" style="42" bestFit="1" customWidth="1"/>
    <col min="13268" max="13268" width="23.3984375" style="42" customWidth="1"/>
    <col min="13269" max="13269" width="9.8984375" style="42" customWidth="1"/>
    <col min="13270" max="13270" width="8.5" style="42" bestFit="1" customWidth="1"/>
    <col min="13271" max="13271" width="9.8984375" style="42" customWidth="1"/>
    <col min="13272" max="13272" width="23.3984375" style="42" customWidth="1"/>
    <col min="13273" max="13273" width="9.8984375" style="42" customWidth="1"/>
    <col min="13274" max="13274" width="8.5" style="42" bestFit="1" customWidth="1"/>
    <col min="13275" max="13275" width="23.3984375" style="42" customWidth="1"/>
    <col min="13276" max="13276" width="9.8984375" style="42" customWidth="1"/>
    <col min="13277" max="13277" width="8.5" style="42" bestFit="1" customWidth="1"/>
    <col min="13278" max="13278" width="19.09765625" style="42" customWidth="1"/>
    <col min="13279" max="13279" width="5.59765625" style="42" customWidth="1"/>
    <col min="13280" max="13280" width="18.3984375" style="42" bestFit="1" customWidth="1"/>
    <col min="13281" max="13281" width="19.09765625" style="42" customWidth="1"/>
    <col min="13282" max="13282" width="5.3984375" style="42" customWidth="1"/>
    <col min="13283" max="13283" width="25" style="42" bestFit="1" customWidth="1"/>
    <col min="13284" max="13284" width="16.09765625" style="42" bestFit="1" customWidth="1"/>
    <col min="13285" max="13285" width="10.59765625" style="42" customWidth="1"/>
    <col min="13286" max="13286" width="5.59765625" style="42" customWidth="1"/>
    <col min="13287" max="13287" width="10.59765625" style="42" customWidth="1"/>
    <col min="13288" max="13288" width="5.59765625" style="42" customWidth="1"/>
    <col min="13289" max="13289" width="12.59765625" style="42" customWidth="1"/>
    <col min="13290" max="13290" width="6.59765625" style="42" customWidth="1"/>
    <col min="13291" max="13292" width="5.59765625" style="42" customWidth="1"/>
    <col min="13293" max="13487" width="9" style="42"/>
    <col min="13488" max="13488" width="17.3984375" style="42" customWidth="1"/>
    <col min="13489" max="13489" width="3.19921875" style="42" customWidth="1"/>
    <col min="13490" max="13490" width="19.09765625" style="42" customWidth="1"/>
    <col min="13491" max="13491" width="11.59765625" style="42" customWidth="1"/>
    <col min="13492" max="13492" width="19.09765625" style="42" customWidth="1"/>
    <col min="13493" max="13493" width="9.59765625" style="42" customWidth="1"/>
    <col min="13494" max="13494" width="19.09765625" style="42" bestFit="1" customWidth="1"/>
    <col min="13495" max="13496" width="6.69921875" style="42" customWidth="1"/>
    <col min="13497" max="13497" width="11.59765625" style="42" customWidth="1"/>
    <col min="13498" max="13498" width="19.09765625" style="42" bestFit="1" customWidth="1"/>
    <col min="13499" max="13499" width="7" style="42" customWidth="1"/>
    <col min="13500" max="13500" width="12.8984375" style="42" customWidth="1"/>
    <col min="13501" max="13501" width="9.59765625" style="42" customWidth="1"/>
    <col min="13502" max="13502" width="17.69921875" style="42" bestFit="1" customWidth="1"/>
    <col min="13503" max="13503" width="11.59765625" style="42" customWidth="1"/>
    <col min="13504" max="13504" width="19.09765625" style="42" bestFit="1" customWidth="1"/>
    <col min="13505" max="13505" width="11.59765625" style="42" customWidth="1"/>
    <col min="13506" max="13506" width="19.09765625" style="42" customWidth="1"/>
    <col min="13507" max="13507" width="7.69921875" style="42" customWidth="1"/>
    <col min="13508" max="13508" width="14.09765625" style="42" customWidth="1"/>
    <col min="13509" max="13509" width="9.5" style="42" bestFit="1" customWidth="1"/>
    <col min="13510" max="13510" width="16.59765625" style="42" customWidth="1"/>
    <col min="13511" max="13511" width="8.5" style="42" bestFit="1" customWidth="1"/>
    <col min="13512" max="13512" width="7.59765625" style="42" bestFit="1" customWidth="1"/>
    <col min="13513" max="13513" width="10" style="42" bestFit="1" customWidth="1"/>
    <col min="13514" max="13514" width="7.19921875" style="42" customWidth="1"/>
    <col min="13515" max="13515" width="8.09765625" style="42" customWidth="1"/>
    <col min="13516" max="13517" width="9.8984375" style="42" customWidth="1"/>
    <col min="13518" max="13518" width="23.3984375" style="42" customWidth="1"/>
    <col min="13519" max="13520" width="9.8984375" style="42" customWidth="1"/>
    <col min="13521" max="13521" width="23.3984375" style="42" customWidth="1"/>
    <col min="13522" max="13522" width="9.8984375" style="42" customWidth="1"/>
    <col min="13523" max="13523" width="8.5" style="42" bestFit="1" customWidth="1"/>
    <col min="13524" max="13524" width="23.3984375" style="42" customWidth="1"/>
    <col min="13525" max="13525" width="9.8984375" style="42" customWidth="1"/>
    <col min="13526" max="13526" width="8.5" style="42" bestFit="1" customWidth="1"/>
    <col min="13527" max="13527" width="9.8984375" style="42" customWidth="1"/>
    <col min="13528" max="13528" width="23.3984375" style="42" customWidth="1"/>
    <col min="13529" max="13529" width="9.8984375" style="42" customWidth="1"/>
    <col min="13530" max="13530" width="8.5" style="42" bestFit="1" customWidth="1"/>
    <col min="13531" max="13531" width="23.3984375" style="42" customWidth="1"/>
    <col min="13532" max="13532" width="9.8984375" style="42" customWidth="1"/>
    <col min="13533" max="13533" width="8.5" style="42" bestFit="1" customWidth="1"/>
    <col min="13534" max="13534" width="19.09765625" style="42" customWidth="1"/>
    <col min="13535" max="13535" width="5.59765625" style="42" customWidth="1"/>
    <col min="13536" max="13536" width="18.3984375" style="42" bestFit="1" customWidth="1"/>
    <col min="13537" max="13537" width="19.09765625" style="42" customWidth="1"/>
    <col min="13538" max="13538" width="5.3984375" style="42" customWidth="1"/>
    <col min="13539" max="13539" width="25" style="42" bestFit="1" customWidth="1"/>
    <col min="13540" max="13540" width="16.09765625" style="42" bestFit="1" customWidth="1"/>
    <col min="13541" max="13541" width="10.59765625" style="42" customWidth="1"/>
    <col min="13542" max="13542" width="5.59765625" style="42" customWidth="1"/>
    <col min="13543" max="13543" width="10.59765625" style="42" customWidth="1"/>
    <col min="13544" max="13544" width="5.59765625" style="42" customWidth="1"/>
    <col min="13545" max="13545" width="12.59765625" style="42" customWidth="1"/>
    <col min="13546" max="13546" width="6.59765625" style="42" customWidth="1"/>
    <col min="13547" max="13548" width="5.59765625" style="42" customWidth="1"/>
    <col min="13549" max="13743" width="9" style="42"/>
    <col min="13744" max="13744" width="17.3984375" style="42" customWidth="1"/>
    <col min="13745" max="13745" width="3.19921875" style="42" customWidth="1"/>
    <col min="13746" max="13746" width="19.09765625" style="42" customWidth="1"/>
    <col min="13747" max="13747" width="11.59765625" style="42" customWidth="1"/>
    <col min="13748" max="13748" width="19.09765625" style="42" customWidth="1"/>
    <col min="13749" max="13749" width="9.59765625" style="42" customWidth="1"/>
    <col min="13750" max="13750" width="19.09765625" style="42" bestFit="1" customWidth="1"/>
    <col min="13751" max="13752" width="6.69921875" style="42" customWidth="1"/>
    <col min="13753" max="13753" width="11.59765625" style="42" customWidth="1"/>
    <col min="13754" max="13754" width="19.09765625" style="42" bestFit="1" customWidth="1"/>
    <col min="13755" max="13755" width="7" style="42" customWidth="1"/>
    <col min="13756" max="13756" width="12.8984375" style="42" customWidth="1"/>
    <col min="13757" max="13757" width="9.59765625" style="42" customWidth="1"/>
    <col min="13758" max="13758" width="17.69921875" style="42" bestFit="1" customWidth="1"/>
    <col min="13759" max="13759" width="11.59765625" style="42" customWidth="1"/>
    <col min="13760" max="13760" width="19.09765625" style="42" bestFit="1" customWidth="1"/>
    <col min="13761" max="13761" width="11.59765625" style="42" customWidth="1"/>
    <col min="13762" max="13762" width="19.09765625" style="42" customWidth="1"/>
    <col min="13763" max="13763" width="7.69921875" style="42" customWidth="1"/>
    <col min="13764" max="13764" width="14.09765625" style="42" customWidth="1"/>
    <col min="13765" max="13765" width="9.5" style="42" bestFit="1" customWidth="1"/>
    <col min="13766" max="13766" width="16.59765625" style="42" customWidth="1"/>
    <col min="13767" max="13767" width="8.5" style="42" bestFit="1" customWidth="1"/>
    <col min="13768" max="13768" width="7.59765625" style="42" bestFit="1" customWidth="1"/>
    <col min="13769" max="13769" width="10" style="42" bestFit="1" customWidth="1"/>
    <col min="13770" max="13770" width="7.19921875" style="42" customWidth="1"/>
    <col min="13771" max="13771" width="8.09765625" style="42" customWidth="1"/>
    <col min="13772" max="13773" width="9.8984375" style="42" customWidth="1"/>
    <col min="13774" max="13774" width="23.3984375" style="42" customWidth="1"/>
    <col min="13775" max="13776" width="9.8984375" style="42" customWidth="1"/>
    <col min="13777" max="13777" width="23.3984375" style="42" customWidth="1"/>
    <col min="13778" max="13778" width="9.8984375" style="42" customWidth="1"/>
    <col min="13779" max="13779" width="8.5" style="42" bestFit="1" customWidth="1"/>
    <col min="13780" max="13780" width="23.3984375" style="42" customWidth="1"/>
    <col min="13781" max="13781" width="9.8984375" style="42" customWidth="1"/>
    <col min="13782" max="13782" width="8.5" style="42" bestFit="1" customWidth="1"/>
    <col min="13783" max="13783" width="9.8984375" style="42" customWidth="1"/>
    <col min="13784" max="13784" width="23.3984375" style="42" customWidth="1"/>
    <col min="13785" max="13785" width="9.8984375" style="42" customWidth="1"/>
    <col min="13786" max="13786" width="8.5" style="42" bestFit="1" customWidth="1"/>
    <col min="13787" max="13787" width="23.3984375" style="42" customWidth="1"/>
    <col min="13788" max="13788" width="9.8984375" style="42" customWidth="1"/>
    <col min="13789" max="13789" width="8.5" style="42" bestFit="1" customWidth="1"/>
    <col min="13790" max="13790" width="19.09765625" style="42" customWidth="1"/>
    <col min="13791" max="13791" width="5.59765625" style="42" customWidth="1"/>
    <col min="13792" max="13792" width="18.3984375" style="42" bestFit="1" customWidth="1"/>
    <col min="13793" max="13793" width="19.09765625" style="42" customWidth="1"/>
    <col min="13794" max="13794" width="5.3984375" style="42" customWidth="1"/>
    <col min="13795" max="13795" width="25" style="42" bestFit="1" customWidth="1"/>
    <col min="13796" max="13796" width="16.09765625" style="42" bestFit="1" customWidth="1"/>
    <col min="13797" max="13797" width="10.59765625" style="42" customWidth="1"/>
    <col min="13798" max="13798" width="5.59765625" style="42" customWidth="1"/>
    <col min="13799" max="13799" width="10.59765625" style="42" customWidth="1"/>
    <col min="13800" max="13800" width="5.59765625" style="42" customWidth="1"/>
    <col min="13801" max="13801" width="12.59765625" style="42" customWidth="1"/>
    <col min="13802" max="13802" width="6.59765625" style="42" customWidth="1"/>
    <col min="13803" max="13804" width="5.59765625" style="42" customWidth="1"/>
    <col min="13805" max="13999" width="9" style="42"/>
    <col min="14000" max="14000" width="17.3984375" style="42" customWidth="1"/>
    <col min="14001" max="14001" width="3.19921875" style="42" customWidth="1"/>
    <col min="14002" max="14002" width="19.09765625" style="42" customWidth="1"/>
    <col min="14003" max="14003" width="11.59765625" style="42" customWidth="1"/>
    <col min="14004" max="14004" width="19.09765625" style="42" customWidth="1"/>
    <col min="14005" max="14005" width="9.59765625" style="42" customWidth="1"/>
    <col min="14006" max="14006" width="19.09765625" style="42" bestFit="1" customWidth="1"/>
    <col min="14007" max="14008" width="6.69921875" style="42" customWidth="1"/>
    <col min="14009" max="14009" width="11.59765625" style="42" customWidth="1"/>
    <col min="14010" max="14010" width="19.09765625" style="42" bestFit="1" customWidth="1"/>
    <col min="14011" max="14011" width="7" style="42" customWidth="1"/>
    <col min="14012" max="14012" width="12.8984375" style="42" customWidth="1"/>
    <col min="14013" max="14013" width="9.59765625" style="42" customWidth="1"/>
    <col min="14014" max="14014" width="17.69921875" style="42" bestFit="1" customWidth="1"/>
    <col min="14015" max="14015" width="11.59765625" style="42" customWidth="1"/>
    <col min="14016" max="14016" width="19.09765625" style="42" bestFit="1" customWidth="1"/>
    <col min="14017" max="14017" width="11.59765625" style="42" customWidth="1"/>
    <col min="14018" max="14018" width="19.09765625" style="42" customWidth="1"/>
    <col min="14019" max="14019" width="7.69921875" style="42" customWidth="1"/>
    <col min="14020" max="14020" width="14.09765625" style="42" customWidth="1"/>
    <col min="14021" max="14021" width="9.5" style="42" bestFit="1" customWidth="1"/>
    <col min="14022" max="14022" width="16.59765625" style="42" customWidth="1"/>
    <col min="14023" max="14023" width="8.5" style="42" bestFit="1" customWidth="1"/>
    <col min="14024" max="14024" width="7.59765625" style="42" bestFit="1" customWidth="1"/>
    <col min="14025" max="14025" width="10" style="42" bestFit="1" customWidth="1"/>
    <col min="14026" max="14026" width="7.19921875" style="42" customWidth="1"/>
    <col min="14027" max="14027" width="8.09765625" style="42" customWidth="1"/>
    <col min="14028" max="14029" width="9.8984375" style="42" customWidth="1"/>
    <col min="14030" max="14030" width="23.3984375" style="42" customWidth="1"/>
    <col min="14031" max="14032" width="9.8984375" style="42" customWidth="1"/>
    <col min="14033" max="14033" width="23.3984375" style="42" customWidth="1"/>
    <col min="14034" max="14034" width="9.8984375" style="42" customWidth="1"/>
    <col min="14035" max="14035" width="8.5" style="42" bestFit="1" customWidth="1"/>
    <col min="14036" max="14036" width="23.3984375" style="42" customWidth="1"/>
    <col min="14037" max="14037" width="9.8984375" style="42" customWidth="1"/>
    <col min="14038" max="14038" width="8.5" style="42" bestFit="1" customWidth="1"/>
    <col min="14039" max="14039" width="9.8984375" style="42" customWidth="1"/>
    <col min="14040" max="14040" width="23.3984375" style="42" customWidth="1"/>
    <col min="14041" max="14041" width="9.8984375" style="42" customWidth="1"/>
    <col min="14042" max="14042" width="8.5" style="42" bestFit="1" customWidth="1"/>
    <col min="14043" max="14043" width="23.3984375" style="42" customWidth="1"/>
    <col min="14044" max="14044" width="9.8984375" style="42" customWidth="1"/>
    <col min="14045" max="14045" width="8.5" style="42" bestFit="1" customWidth="1"/>
    <col min="14046" max="14046" width="19.09765625" style="42" customWidth="1"/>
    <col min="14047" max="14047" width="5.59765625" style="42" customWidth="1"/>
    <col min="14048" max="14048" width="18.3984375" style="42" bestFit="1" customWidth="1"/>
    <col min="14049" max="14049" width="19.09765625" style="42" customWidth="1"/>
    <col min="14050" max="14050" width="5.3984375" style="42" customWidth="1"/>
    <col min="14051" max="14051" width="25" style="42" bestFit="1" customWidth="1"/>
    <col min="14052" max="14052" width="16.09765625" style="42" bestFit="1" customWidth="1"/>
    <col min="14053" max="14053" width="10.59765625" style="42" customWidth="1"/>
    <col min="14054" max="14054" width="5.59765625" style="42" customWidth="1"/>
    <col min="14055" max="14055" width="10.59765625" style="42" customWidth="1"/>
    <col min="14056" max="14056" width="5.59765625" style="42" customWidth="1"/>
    <col min="14057" max="14057" width="12.59765625" style="42" customWidth="1"/>
    <col min="14058" max="14058" width="6.59765625" style="42" customWidth="1"/>
    <col min="14059" max="14060" width="5.59765625" style="42" customWidth="1"/>
    <col min="14061" max="14255" width="9" style="42"/>
    <col min="14256" max="14256" width="17.3984375" style="42" customWidth="1"/>
    <col min="14257" max="14257" width="3.19921875" style="42" customWidth="1"/>
    <col min="14258" max="14258" width="19.09765625" style="42" customWidth="1"/>
    <col min="14259" max="14259" width="11.59765625" style="42" customWidth="1"/>
    <col min="14260" max="14260" width="19.09765625" style="42" customWidth="1"/>
    <col min="14261" max="14261" width="9.59765625" style="42" customWidth="1"/>
    <col min="14262" max="14262" width="19.09765625" style="42" bestFit="1" customWidth="1"/>
    <col min="14263" max="14264" width="6.69921875" style="42" customWidth="1"/>
    <col min="14265" max="14265" width="11.59765625" style="42" customWidth="1"/>
    <col min="14266" max="14266" width="19.09765625" style="42" bestFit="1" customWidth="1"/>
    <col min="14267" max="14267" width="7" style="42" customWidth="1"/>
    <col min="14268" max="14268" width="12.8984375" style="42" customWidth="1"/>
    <col min="14269" max="14269" width="9.59765625" style="42" customWidth="1"/>
    <col min="14270" max="14270" width="17.69921875" style="42" bestFit="1" customWidth="1"/>
    <col min="14271" max="14271" width="11.59765625" style="42" customWidth="1"/>
    <col min="14272" max="14272" width="19.09765625" style="42" bestFit="1" customWidth="1"/>
    <col min="14273" max="14273" width="11.59765625" style="42" customWidth="1"/>
    <col min="14274" max="14274" width="19.09765625" style="42" customWidth="1"/>
    <col min="14275" max="14275" width="7.69921875" style="42" customWidth="1"/>
    <col min="14276" max="14276" width="14.09765625" style="42" customWidth="1"/>
    <col min="14277" max="14277" width="9.5" style="42" bestFit="1" customWidth="1"/>
    <col min="14278" max="14278" width="16.59765625" style="42" customWidth="1"/>
    <col min="14279" max="14279" width="8.5" style="42" bestFit="1" customWidth="1"/>
    <col min="14280" max="14280" width="7.59765625" style="42" bestFit="1" customWidth="1"/>
    <col min="14281" max="14281" width="10" style="42" bestFit="1" customWidth="1"/>
    <col min="14282" max="14282" width="7.19921875" style="42" customWidth="1"/>
    <col min="14283" max="14283" width="8.09765625" style="42" customWidth="1"/>
    <col min="14284" max="14285" width="9.8984375" style="42" customWidth="1"/>
    <col min="14286" max="14286" width="23.3984375" style="42" customWidth="1"/>
    <col min="14287" max="14288" width="9.8984375" style="42" customWidth="1"/>
    <col min="14289" max="14289" width="23.3984375" style="42" customWidth="1"/>
    <col min="14290" max="14290" width="9.8984375" style="42" customWidth="1"/>
    <col min="14291" max="14291" width="8.5" style="42" bestFit="1" customWidth="1"/>
    <col min="14292" max="14292" width="23.3984375" style="42" customWidth="1"/>
    <col min="14293" max="14293" width="9.8984375" style="42" customWidth="1"/>
    <col min="14294" max="14294" width="8.5" style="42" bestFit="1" customWidth="1"/>
    <col min="14295" max="14295" width="9.8984375" style="42" customWidth="1"/>
    <col min="14296" max="14296" width="23.3984375" style="42" customWidth="1"/>
    <col min="14297" max="14297" width="9.8984375" style="42" customWidth="1"/>
    <col min="14298" max="14298" width="8.5" style="42" bestFit="1" customWidth="1"/>
    <col min="14299" max="14299" width="23.3984375" style="42" customWidth="1"/>
    <col min="14300" max="14300" width="9.8984375" style="42" customWidth="1"/>
    <col min="14301" max="14301" width="8.5" style="42" bestFit="1" customWidth="1"/>
    <col min="14302" max="14302" width="19.09765625" style="42" customWidth="1"/>
    <col min="14303" max="14303" width="5.59765625" style="42" customWidth="1"/>
    <col min="14304" max="14304" width="18.3984375" style="42" bestFit="1" customWidth="1"/>
    <col min="14305" max="14305" width="19.09765625" style="42" customWidth="1"/>
    <col min="14306" max="14306" width="5.3984375" style="42" customWidth="1"/>
    <col min="14307" max="14307" width="25" style="42" bestFit="1" customWidth="1"/>
    <col min="14308" max="14308" width="16.09765625" style="42" bestFit="1" customWidth="1"/>
    <col min="14309" max="14309" width="10.59765625" style="42" customWidth="1"/>
    <col min="14310" max="14310" width="5.59765625" style="42" customWidth="1"/>
    <col min="14311" max="14311" width="10.59765625" style="42" customWidth="1"/>
    <col min="14312" max="14312" width="5.59765625" style="42" customWidth="1"/>
    <col min="14313" max="14313" width="12.59765625" style="42" customWidth="1"/>
    <col min="14314" max="14314" width="6.59765625" style="42" customWidth="1"/>
    <col min="14315" max="14316" width="5.59765625" style="42" customWidth="1"/>
    <col min="14317" max="14511" width="9" style="42"/>
    <col min="14512" max="14512" width="17.3984375" style="42" customWidth="1"/>
    <col min="14513" max="14513" width="3.19921875" style="42" customWidth="1"/>
    <col min="14514" max="14514" width="19.09765625" style="42" customWidth="1"/>
    <col min="14515" max="14515" width="11.59765625" style="42" customWidth="1"/>
    <col min="14516" max="14516" width="19.09765625" style="42" customWidth="1"/>
    <col min="14517" max="14517" width="9.59765625" style="42" customWidth="1"/>
    <col min="14518" max="14518" width="19.09765625" style="42" bestFit="1" customWidth="1"/>
    <col min="14519" max="14520" width="6.69921875" style="42" customWidth="1"/>
    <col min="14521" max="14521" width="11.59765625" style="42" customWidth="1"/>
    <col min="14522" max="14522" width="19.09765625" style="42" bestFit="1" customWidth="1"/>
    <col min="14523" max="14523" width="7" style="42" customWidth="1"/>
    <col min="14524" max="14524" width="12.8984375" style="42" customWidth="1"/>
    <col min="14525" max="14525" width="9.59765625" style="42" customWidth="1"/>
    <col min="14526" max="14526" width="17.69921875" style="42" bestFit="1" customWidth="1"/>
    <col min="14527" max="14527" width="11.59765625" style="42" customWidth="1"/>
    <col min="14528" max="14528" width="19.09765625" style="42" bestFit="1" customWidth="1"/>
    <col min="14529" max="14529" width="11.59765625" style="42" customWidth="1"/>
    <col min="14530" max="14530" width="19.09765625" style="42" customWidth="1"/>
    <col min="14531" max="14531" width="7.69921875" style="42" customWidth="1"/>
    <col min="14532" max="14532" width="14.09765625" style="42" customWidth="1"/>
    <col min="14533" max="14533" width="9.5" style="42" bestFit="1" customWidth="1"/>
    <col min="14534" max="14534" width="16.59765625" style="42" customWidth="1"/>
    <col min="14535" max="14535" width="8.5" style="42" bestFit="1" customWidth="1"/>
    <col min="14536" max="14536" width="7.59765625" style="42" bestFit="1" customWidth="1"/>
    <col min="14537" max="14537" width="10" style="42" bestFit="1" customWidth="1"/>
    <col min="14538" max="14538" width="7.19921875" style="42" customWidth="1"/>
    <col min="14539" max="14539" width="8.09765625" style="42" customWidth="1"/>
    <col min="14540" max="14541" width="9.8984375" style="42" customWidth="1"/>
    <col min="14542" max="14542" width="23.3984375" style="42" customWidth="1"/>
    <col min="14543" max="14544" width="9.8984375" style="42" customWidth="1"/>
    <col min="14545" max="14545" width="23.3984375" style="42" customWidth="1"/>
    <col min="14546" max="14546" width="9.8984375" style="42" customWidth="1"/>
    <col min="14547" max="14547" width="8.5" style="42" bestFit="1" customWidth="1"/>
    <col min="14548" max="14548" width="23.3984375" style="42" customWidth="1"/>
    <col min="14549" max="14549" width="9.8984375" style="42" customWidth="1"/>
    <col min="14550" max="14550" width="8.5" style="42" bestFit="1" customWidth="1"/>
    <col min="14551" max="14551" width="9.8984375" style="42" customWidth="1"/>
    <col min="14552" max="14552" width="23.3984375" style="42" customWidth="1"/>
    <col min="14553" max="14553" width="9.8984375" style="42" customWidth="1"/>
    <col min="14554" max="14554" width="8.5" style="42" bestFit="1" customWidth="1"/>
    <col min="14555" max="14555" width="23.3984375" style="42" customWidth="1"/>
    <col min="14556" max="14556" width="9.8984375" style="42" customWidth="1"/>
    <col min="14557" max="14557" width="8.5" style="42" bestFit="1" customWidth="1"/>
    <col min="14558" max="14558" width="19.09765625" style="42" customWidth="1"/>
    <col min="14559" max="14559" width="5.59765625" style="42" customWidth="1"/>
    <col min="14560" max="14560" width="18.3984375" style="42" bestFit="1" customWidth="1"/>
    <col min="14561" max="14561" width="19.09765625" style="42" customWidth="1"/>
    <col min="14562" max="14562" width="5.3984375" style="42" customWidth="1"/>
    <col min="14563" max="14563" width="25" style="42" bestFit="1" customWidth="1"/>
    <col min="14564" max="14564" width="16.09765625" style="42" bestFit="1" customWidth="1"/>
    <col min="14565" max="14565" width="10.59765625" style="42" customWidth="1"/>
    <col min="14566" max="14566" width="5.59765625" style="42" customWidth="1"/>
    <col min="14567" max="14567" width="10.59765625" style="42" customWidth="1"/>
    <col min="14568" max="14568" width="5.59765625" style="42" customWidth="1"/>
    <col min="14569" max="14569" width="12.59765625" style="42" customWidth="1"/>
    <col min="14570" max="14570" width="6.59765625" style="42" customWidth="1"/>
    <col min="14571" max="14572" width="5.59765625" style="42" customWidth="1"/>
    <col min="14573" max="14767" width="9" style="42"/>
    <col min="14768" max="14768" width="17.3984375" style="42" customWidth="1"/>
    <col min="14769" max="14769" width="3.19921875" style="42" customWidth="1"/>
    <col min="14770" max="14770" width="19.09765625" style="42" customWidth="1"/>
    <col min="14771" max="14771" width="11.59765625" style="42" customWidth="1"/>
    <col min="14772" max="14772" width="19.09765625" style="42" customWidth="1"/>
    <col min="14773" max="14773" width="9.59765625" style="42" customWidth="1"/>
    <col min="14774" max="14774" width="19.09765625" style="42" bestFit="1" customWidth="1"/>
    <col min="14775" max="14776" width="6.69921875" style="42" customWidth="1"/>
    <col min="14777" max="14777" width="11.59765625" style="42" customWidth="1"/>
    <col min="14778" max="14778" width="19.09765625" style="42" bestFit="1" customWidth="1"/>
    <col min="14779" max="14779" width="7" style="42" customWidth="1"/>
    <col min="14780" max="14780" width="12.8984375" style="42" customWidth="1"/>
    <col min="14781" max="14781" width="9.59765625" style="42" customWidth="1"/>
    <col min="14782" max="14782" width="17.69921875" style="42" bestFit="1" customWidth="1"/>
    <col min="14783" max="14783" width="11.59765625" style="42" customWidth="1"/>
    <col min="14784" max="14784" width="19.09765625" style="42" bestFit="1" customWidth="1"/>
    <col min="14785" max="14785" width="11.59765625" style="42" customWidth="1"/>
    <col min="14786" max="14786" width="19.09765625" style="42" customWidth="1"/>
    <col min="14787" max="14787" width="7.69921875" style="42" customWidth="1"/>
    <col min="14788" max="14788" width="14.09765625" style="42" customWidth="1"/>
    <col min="14789" max="14789" width="9.5" style="42" bestFit="1" customWidth="1"/>
    <col min="14790" max="14790" width="16.59765625" style="42" customWidth="1"/>
    <col min="14791" max="14791" width="8.5" style="42" bestFit="1" customWidth="1"/>
    <col min="14792" max="14792" width="7.59765625" style="42" bestFit="1" customWidth="1"/>
    <col min="14793" max="14793" width="10" style="42" bestFit="1" customWidth="1"/>
    <col min="14794" max="14794" width="7.19921875" style="42" customWidth="1"/>
    <col min="14795" max="14795" width="8.09765625" style="42" customWidth="1"/>
    <col min="14796" max="14797" width="9.8984375" style="42" customWidth="1"/>
    <col min="14798" max="14798" width="23.3984375" style="42" customWidth="1"/>
    <col min="14799" max="14800" width="9.8984375" style="42" customWidth="1"/>
    <col min="14801" max="14801" width="23.3984375" style="42" customWidth="1"/>
    <col min="14802" max="14802" width="9.8984375" style="42" customWidth="1"/>
    <col min="14803" max="14803" width="8.5" style="42" bestFit="1" customWidth="1"/>
    <col min="14804" max="14804" width="23.3984375" style="42" customWidth="1"/>
    <col min="14805" max="14805" width="9.8984375" style="42" customWidth="1"/>
    <col min="14806" max="14806" width="8.5" style="42" bestFit="1" customWidth="1"/>
    <col min="14807" max="14807" width="9.8984375" style="42" customWidth="1"/>
    <col min="14808" max="14808" width="23.3984375" style="42" customWidth="1"/>
    <col min="14809" max="14809" width="9.8984375" style="42" customWidth="1"/>
    <col min="14810" max="14810" width="8.5" style="42" bestFit="1" customWidth="1"/>
    <col min="14811" max="14811" width="23.3984375" style="42" customWidth="1"/>
    <col min="14812" max="14812" width="9.8984375" style="42" customWidth="1"/>
    <col min="14813" max="14813" width="8.5" style="42" bestFit="1" customWidth="1"/>
    <col min="14814" max="14814" width="19.09765625" style="42" customWidth="1"/>
    <col min="14815" max="14815" width="5.59765625" style="42" customWidth="1"/>
    <col min="14816" max="14816" width="18.3984375" style="42" bestFit="1" customWidth="1"/>
    <col min="14817" max="14817" width="19.09765625" style="42" customWidth="1"/>
    <col min="14818" max="14818" width="5.3984375" style="42" customWidth="1"/>
    <col min="14819" max="14819" width="25" style="42" bestFit="1" customWidth="1"/>
    <col min="14820" max="14820" width="16.09765625" style="42" bestFit="1" customWidth="1"/>
    <col min="14821" max="14821" width="10.59765625" style="42" customWidth="1"/>
    <col min="14822" max="14822" width="5.59765625" style="42" customWidth="1"/>
    <col min="14823" max="14823" width="10.59765625" style="42" customWidth="1"/>
    <col min="14824" max="14824" width="5.59765625" style="42" customWidth="1"/>
    <col min="14825" max="14825" width="12.59765625" style="42" customWidth="1"/>
    <col min="14826" max="14826" width="6.59765625" style="42" customWidth="1"/>
    <col min="14827" max="14828" width="5.59765625" style="42" customWidth="1"/>
    <col min="14829" max="15023" width="9" style="42"/>
    <col min="15024" max="15024" width="17.3984375" style="42" customWidth="1"/>
    <col min="15025" max="15025" width="3.19921875" style="42" customWidth="1"/>
    <col min="15026" max="15026" width="19.09765625" style="42" customWidth="1"/>
    <col min="15027" max="15027" width="11.59765625" style="42" customWidth="1"/>
    <col min="15028" max="15028" width="19.09765625" style="42" customWidth="1"/>
    <col min="15029" max="15029" width="9.59765625" style="42" customWidth="1"/>
    <col min="15030" max="15030" width="19.09765625" style="42" bestFit="1" customWidth="1"/>
    <col min="15031" max="15032" width="6.69921875" style="42" customWidth="1"/>
    <col min="15033" max="15033" width="11.59765625" style="42" customWidth="1"/>
    <col min="15034" max="15034" width="19.09765625" style="42" bestFit="1" customWidth="1"/>
    <col min="15035" max="15035" width="7" style="42" customWidth="1"/>
    <col min="15036" max="15036" width="12.8984375" style="42" customWidth="1"/>
    <col min="15037" max="15037" width="9.59765625" style="42" customWidth="1"/>
    <col min="15038" max="15038" width="17.69921875" style="42" bestFit="1" customWidth="1"/>
    <col min="15039" max="15039" width="11.59765625" style="42" customWidth="1"/>
    <col min="15040" max="15040" width="19.09765625" style="42" bestFit="1" customWidth="1"/>
    <col min="15041" max="15041" width="11.59765625" style="42" customWidth="1"/>
    <col min="15042" max="15042" width="19.09765625" style="42" customWidth="1"/>
    <col min="15043" max="15043" width="7.69921875" style="42" customWidth="1"/>
    <col min="15044" max="15044" width="14.09765625" style="42" customWidth="1"/>
    <col min="15045" max="15045" width="9.5" style="42" bestFit="1" customWidth="1"/>
    <col min="15046" max="15046" width="16.59765625" style="42" customWidth="1"/>
    <col min="15047" max="15047" width="8.5" style="42" bestFit="1" customWidth="1"/>
    <col min="15048" max="15048" width="7.59765625" style="42" bestFit="1" customWidth="1"/>
    <col min="15049" max="15049" width="10" style="42" bestFit="1" customWidth="1"/>
    <col min="15050" max="15050" width="7.19921875" style="42" customWidth="1"/>
    <col min="15051" max="15051" width="8.09765625" style="42" customWidth="1"/>
    <col min="15052" max="15053" width="9.8984375" style="42" customWidth="1"/>
    <col min="15054" max="15054" width="23.3984375" style="42" customWidth="1"/>
    <col min="15055" max="15056" width="9.8984375" style="42" customWidth="1"/>
    <col min="15057" max="15057" width="23.3984375" style="42" customWidth="1"/>
    <col min="15058" max="15058" width="9.8984375" style="42" customWidth="1"/>
    <col min="15059" max="15059" width="8.5" style="42" bestFit="1" customWidth="1"/>
    <col min="15060" max="15060" width="23.3984375" style="42" customWidth="1"/>
    <col min="15061" max="15061" width="9.8984375" style="42" customWidth="1"/>
    <col min="15062" max="15062" width="8.5" style="42" bestFit="1" customWidth="1"/>
    <col min="15063" max="15063" width="9.8984375" style="42" customWidth="1"/>
    <col min="15064" max="15064" width="23.3984375" style="42" customWidth="1"/>
    <col min="15065" max="15065" width="9.8984375" style="42" customWidth="1"/>
    <col min="15066" max="15066" width="8.5" style="42" bestFit="1" customWidth="1"/>
    <col min="15067" max="15067" width="23.3984375" style="42" customWidth="1"/>
    <col min="15068" max="15068" width="9.8984375" style="42" customWidth="1"/>
    <col min="15069" max="15069" width="8.5" style="42" bestFit="1" customWidth="1"/>
    <col min="15070" max="15070" width="19.09765625" style="42" customWidth="1"/>
    <col min="15071" max="15071" width="5.59765625" style="42" customWidth="1"/>
    <col min="15072" max="15072" width="18.3984375" style="42" bestFit="1" customWidth="1"/>
    <col min="15073" max="15073" width="19.09765625" style="42" customWidth="1"/>
    <col min="15074" max="15074" width="5.3984375" style="42" customWidth="1"/>
    <col min="15075" max="15075" width="25" style="42" bestFit="1" customWidth="1"/>
    <col min="15076" max="15076" width="16.09765625" style="42" bestFit="1" customWidth="1"/>
    <col min="15077" max="15077" width="10.59765625" style="42" customWidth="1"/>
    <col min="15078" max="15078" width="5.59765625" style="42" customWidth="1"/>
    <col min="15079" max="15079" width="10.59765625" style="42" customWidth="1"/>
    <col min="15080" max="15080" width="5.59765625" style="42" customWidth="1"/>
    <col min="15081" max="15081" width="12.59765625" style="42" customWidth="1"/>
    <col min="15082" max="15082" width="6.59765625" style="42" customWidth="1"/>
    <col min="15083" max="15084" width="5.59765625" style="42" customWidth="1"/>
    <col min="15085" max="15279" width="9" style="42"/>
    <col min="15280" max="15280" width="17.3984375" style="42" customWidth="1"/>
    <col min="15281" max="15281" width="3.19921875" style="42" customWidth="1"/>
    <col min="15282" max="15282" width="19.09765625" style="42" customWidth="1"/>
    <col min="15283" max="15283" width="11.59765625" style="42" customWidth="1"/>
    <col min="15284" max="15284" width="19.09765625" style="42" customWidth="1"/>
    <col min="15285" max="15285" width="9.59765625" style="42" customWidth="1"/>
    <col min="15286" max="15286" width="19.09765625" style="42" bestFit="1" customWidth="1"/>
    <col min="15287" max="15288" width="6.69921875" style="42" customWidth="1"/>
    <col min="15289" max="15289" width="11.59765625" style="42" customWidth="1"/>
    <col min="15290" max="15290" width="19.09765625" style="42" bestFit="1" customWidth="1"/>
    <col min="15291" max="15291" width="7" style="42" customWidth="1"/>
    <col min="15292" max="15292" width="12.8984375" style="42" customWidth="1"/>
    <col min="15293" max="15293" width="9.59765625" style="42" customWidth="1"/>
    <col min="15294" max="15294" width="17.69921875" style="42" bestFit="1" customWidth="1"/>
    <col min="15295" max="15295" width="11.59765625" style="42" customWidth="1"/>
    <col min="15296" max="15296" width="19.09765625" style="42" bestFit="1" customWidth="1"/>
    <col min="15297" max="15297" width="11.59765625" style="42" customWidth="1"/>
    <col min="15298" max="15298" width="19.09765625" style="42" customWidth="1"/>
    <col min="15299" max="15299" width="7.69921875" style="42" customWidth="1"/>
    <col min="15300" max="15300" width="14.09765625" style="42" customWidth="1"/>
    <col min="15301" max="15301" width="9.5" style="42" bestFit="1" customWidth="1"/>
    <col min="15302" max="15302" width="16.59765625" style="42" customWidth="1"/>
    <col min="15303" max="15303" width="8.5" style="42" bestFit="1" customWidth="1"/>
    <col min="15304" max="15304" width="7.59765625" style="42" bestFit="1" customWidth="1"/>
    <col min="15305" max="15305" width="10" style="42" bestFit="1" customWidth="1"/>
    <col min="15306" max="15306" width="7.19921875" style="42" customWidth="1"/>
    <col min="15307" max="15307" width="8.09765625" style="42" customWidth="1"/>
    <col min="15308" max="15309" width="9.8984375" style="42" customWidth="1"/>
    <col min="15310" max="15310" width="23.3984375" style="42" customWidth="1"/>
    <col min="15311" max="15312" width="9.8984375" style="42" customWidth="1"/>
    <col min="15313" max="15313" width="23.3984375" style="42" customWidth="1"/>
    <col min="15314" max="15314" width="9.8984375" style="42" customWidth="1"/>
    <col min="15315" max="15315" width="8.5" style="42" bestFit="1" customWidth="1"/>
    <col min="15316" max="15316" width="23.3984375" style="42" customWidth="1"/>
    <col min="15317" max="15317" width="9.8984375" style="42" customWidth="1"/>
    <col min="15318" max="15318" width="8.5" style="42" bestFit="1" customWidth="1"/>
    <col min="15319" max="15319" width="9.8984375" style="42" customWidth="1"/>
    <col min="15320" max="15320" width="23.3984375" style="42" customWidth="1"/>
    <col min="15321" max="15321" width="9.8984375" style="42" customWidth="1"/>
    <col min="15322" max="15322" width="8.5" style="42" bestFit="1" customWidth="1"/>
    <col min="15323" max="15323" width="23.3984375" style="42" customWidth="1"/>
    <col min="15324" max="15324" width="9.8984375" style="42" customWidth="1"/>
    <col min="15325" max="15325" width="8.5" style="42" bestFit="1" customWidth="1"/>
    <col min="15326" max="15326" width="19.09765625" style="42" customWidth="1"/>
    <col min="15327" max="15327" width="5.59765625" style="42" customWidth="1"/>
    <col min="15328" max="15328" width="18.3984375" style="42" bestFit="1" customWidth="1"/>
    <col min="15329" max="15329" width="19.09765625" style="42" customWidth="1"/>
    <col min="15330" max="15330" width="5.3984375" style="42" customWidth="1"/>
    <col min="15331" max="15331" width="25" style="42" bestFit="1" customWidth="1"/>
    <col min="15332" max="15332" width="16.09765625" style="42" bestFit="1" customWidth="1"/>
    <col min="15333" max="15333" width="10.59765625" style="42" customWidth="1"/>
    <col min="15334" max="15334" width="5.59765625" style="42" customWidth="1"/>
    <col min="15335" max="15335" width="10.59765625" style="42" customWidth="1"/>
    <col min="15336" max="15336" width="5.59765625" style="42" customWidth="1"/>
    <col min="15337" max="15337" width="12.59765625" style="42" customWidth="1"/>
    <col min="15338" max="15338" width="6.59765625" style="42" customWidth="1"/>
    <col min="15339" max="15340" width="5.59765625" style="42" customWidth="1"/>
    <col min="15341" max="15535" width="9" style="42"/>
    <col min="15536" max="15536" width="17.3984375" style="42" customWidth="1"/>
    <col min="15537" max="15537" width="3.19921875" style="42" customWidth="1"/>
    <col min="15538" max="15538" width="19.09765625" style="42" customWidth="1"/>
    <col min="15539" max="15539" width="11.59765625" style="42" customWidth="1"/>
    <col min="15540" max="15540" width="19.09765625" style="42" customWidth="1"/>
    <col min="15541" max="15541" width="9.59765625" style="42" customWidth="1"/>
    <col min="15542" max="15542" width="19.09765625" style="42" bestFit="1" customWidth="1"/>
    <col min="15543" max="15544" width="6.69921875" style="42" customWidth="1"/>
    <col min="15545" max="15545" width="11.59765625" style="42" customWidth="1"/>
    <col min="15546" max="15546" width="19.09765625" style="42" bestFit="1" customWidth="1"/>
    <col min="15547" max="15547" width="7" style="42" customWidth="1"/>
    <col min="15548" max="15548" width="12.8984375" style="42" customWidth="1"/>
    <col min="15549" max="15549" width="9.59765625" style="42" customWidth="1"/>
    <col min="15550" max="15550" width="17.69921875" style="42" bestFit="1" customWidth="1"/>
    <col min="15551" max="15551" width="11.59765625" style="42" customWidth="1"/>
    <col min="15552" max="15552" width="19.09765625" style="42" bestFit="1" customWidth="1"/>
    <col min="15553" max="15553" width="11.59765625" style="42" customWidth="1"/>
    <col min="15554" max="15554" width="19.09765625" style="42" customWidth="1"/>
    <col min="15555" max="15555" width="7.69921875" style="42" customWidth="1"/>
    <col min="15556" max="15556" width="14.09765625" style="42" customWidth="1"/>
    <col min="15557" max="15557" width="9.5" style="42" bestFit="1" customWidth="1"/>
    <col min="15558" max="15558" width="16.59765625" style="42" customWidth="1"/>
    <col min="15559" max="15559" width="8.5" style="42" bestFit="1" customWidth="1"/>
    <col min="15560" max="15560" width="7.59765625" style="42" bestFit="1" customWidth="1"/>
    <col min="15561" max="15561" width="10" style="42" bestFit="1" customWidth="1"/>
    <col min="15562" max="15562" width="7.19921875" style="42" customWidth="1"/>
    <col min="15563" max="15563" width="8.09765625" style="42" customWidth="1"/>
    <col min="15564" max="15565" width="9.8984375" style="42" customWidth="1"/>
    <col min="15566" max="15566" width="23.3984375" style="42" customWidth="1"/>
    <col min="15567" max="15568" width="9.8984375" style="42" customWidth="1"/>
    <col min="15569" max="15569" width="23.3984375" style="42" customWidth="1"/>
    <col min="15570" max="15570" width="9.8984375" style="42" customWidth="1"/>
    <col min="15571" max="15571" width="8.5" style="42" bestFit="1" customWidth="1"/>
    <col min="15572" max="15572" width="23.3984375" style="42" customWidth="1"/>
    <col min="15573" max="15573" width="9.8984375" style="42" customWidth="1"/>
    <col min="15574" max="15574" width="8.5" style="42" bestFit="1" customWidth="1"/>
    <col min="15575" max="15575" width="9.8984375" style="42" customWidth="1"/>
    <col min="15576" max="15576" width="23.3984375" style="42" customWidth="1"/>
    <col min="15577" max="15577" width="9.8984375" style="42" customWidth="1"/>
    <col min="15578" max="15578" width="8.5" style="42" bestFit="1" customWidth="1"/>
    <col min="15579" max="15579" width="23.3984375" style="42" customWidth="1"/>
    <col min="15580" max="15580" width="9.8984375" style="42" customWidth="1"/>
    <col min="15581" max="15581" width="8.5" style="42" bestFit="1" customWidth="1"/>
    <col min="15582" max="15582" width="19.09765625" style="42" customWidth="1"/>
    <col min="15583" max="15583" width="5.59765625" style="42" customWidth="1"/>
    <col min="15584" max="15584" width="18.3984375" style="42" bestFit="1" customWidth="1"/>
    <col min="15585" max="15585" width="19.09765625" style="42" customWidth="1"/>
    <col min="15586" max="15586" width="5.3984375" style="42" customWidth="1"/>
    <col min="15587" max="15587" width="25" style="42" bestFit="1" customWidth="1"/>
    <col min="15588" max="15588" width="16.09765625" style="42" bestFit="1" customWidth="1"/>
    <col min="15589" max="15589" width="10.59765625" style="42" customWidth="1"/>
    <col min="15590" max="15590" width="5.59765625" style="42" customWidth="1"/>
    <col min="15591" max="15591" width="10.59765625" style="42" customWidth="1"/>
    <col min="15592" max="15592" width="5.59765625" style="42" customWidth="1"/>
    <col min="15593" max="15593" width="12.59765625" style="42" customWidth="1"/>
    <col min="15594" max="15594" width="6.59765625" style="42" customWidth="1"/>
    <col min="15595" max="15596" width="5.59765625" style="42" customWidth="1"/>
    <col min="15597" max="15791" width="9" style="42"/>
    <col min="15792" max="15792" width="17.3984375" style="42" customWidth="1"/>
    <col min="15793" max="15793" width="3.19921875" style="42" customWidth="1"/>
    <col min="15794" max="15794" width="19.09765625" style="42" customWidth="1"/>
    <col min="15795" max="15795" width="11.59765625" style="42" customWidth="1"/>
    <col min="15796" max="15796" width="19.09765625" style="42" customWidth="1"/>
    <col min="15797" max="15797" width="9.59765625" style="42" customWidth="1"/>
    <col min="15798" max="15798" width="19.09765625" style="42" bestFit="1" customWidth="1"/>
    <col min="15799" max="15800" width="6.69921875" style="42" customWidth="1"/>
    <col min="15801" max="15801" width="11.59765625" style="42" customWidth="1"/>
    <col min="15802" max="15802" width="19.09765625" style="42" bestFit="1" customWidth="1"/>
    <col min="15803" max="15803" width="7" style="42" customWidth="1"/>
    <col min="15804" max="15804" width="12.8984375" style="42" customWidth="1"/>
    <col min="15805" max="15805" width="9.59765625" style="42" customWidth="1"/>
    <col min="15806" max="15806" width="17.69921875" style="42" bestFit="1" customWidth="1"/>
    <col min="15807" max="15807" width="11.59765625" style="42" customWidth="1"/>
    <col min="15808" max="15808" width="19.09765625" style="42" bestFit="1" customWidth="1"/>
    <col min="15809" max="15809" width="11.59765625" style="42" customWidth="1"/>
    <col min="15810" max="15810" width="19.09765625" style="42" customWidth="1"/>
    <col min="15811" max="15811" width="7.69921875" style="42" customWidth="1"/>
    <col min="15812" max="15812" width="14.09765625" style="42" customWidth="1"/>
    <col min="15813" max="15813" width="9.5" style="42" bestFit="1" customWidth="1"/>
    <col min="15814" max="15814" width="16.59765625" style="42" customWidth="1"/>
    <col min="15815" max="15815" width="8.5" style="42" bestFit="1" customWidth="1"/>
    <col min="15816" max="15816" width="7.59765625" style="42" bestFit="1" customWidth="1"/>
    <col min="15817" max="15817" width="10" style="42" bestFit="1" customWidth="1"/>
    <col min="15818" max="15818" width="7.19921875" style="42" customWidth="1"/>
    <col min="15819" max="15819" width="8.09765625" style="42" customWidth="1"/>
    <col min="15820" max="15821" width="9.8984375" style="42" customWidth="1"/>
    <col min="15822" max="15822" width="23.3984375" style="42" customWidth="1"/>
    <col min="15823" max="15824" width="9.8984375" style="42" customWidth="1"/>
    <col min="15825" max="15825" width="23.3984375" style="42" customWidth="1"/>
    <col min="15826" max="15826" width="9.8984375" style="42" customWidth="1"/>
    <col min="15827" max="15827" width="8.5" style="42" bestFit="1" customWidth="1"/>
    <col min="15828" max="15828" width="23.3984375" style="42" customWidth="1"/>
    <col min="15829" max="15829" width="9.8984375" style="42" customWidth="1"/>
    <col min="15830" max="15830" width="8.5" style="42" bestFit="1" customWidth="1"/>
    <col min="15831" max="15831" width="9.8984375" style="42" customWidth="1"/>
    <col min="15832" max="15832" width="23.3984375" style="42" customWidth="1"/>
    <col min="15833" max="15833" width="9.8984375" style="42" customWidth="1"/>
    <col min="15834" max="15834" width="8.5" style="42" bestFit="1" customWidth="1"/>
    <col min="15835" max="15835" width="23.3984375" style="42" customWidth="1"/>
    <col min="15836" max="15836" width="9.8984375" style="42" customWidth="1"/>
    <col min="15837" max="15837" width="8.5" style="42" bestFit="1" customWidth="1"/>
    <col min="15838" max="15838" width="19.09765625" style="42" customWidth="1"/>
    <col min="15839" max="15839" width="5.59765625" style="42" customWidth="1"/>
    <col min="15840" max="15840" width="18.3984375" style="42" bestFit="1" customWidth="1"/>
    <col min="15841" max="15841" width="19.09765625" style="42" customWidth="1"/>
    <col min="15842" max="15842" width="5.3984375" style="42" customWidth="1"/>
    <col min="15843" max="15843" width="25" style="42" bestFit="1" customWidth="1"/>
    <col min="15844" max="15844" width="16.09765625" style="42" bestFit="1" customWidth="1"/>
    <col min="15845" max="15845" width="10.59765625" style="42" customWidth="1"/>
    <col min="15846" max="15846" width="5.59765625" style="42" customWidth="1"/>
    <col min="15847" max="15847" width="10.59765625" style="42" customWidth="1"/>
    <col min="15848" max="15848" width="5.59765625" style="42" customWidth="1"/>
    <col min="15849" max="15849" width="12.59765625" style="42" customWidth="1"/>
    <col min="15850" max="15850" width="6.59765625" style="42" customWidth="1"/>
    <col min="15851" max="15852" width="5.59765625" style="42" customWidth="1"/>
    <col min="15853" max="16047" width="9" style="42"/>
    <col min="16048" max="16048" width="17.3984375" style="42" customWidth="1"/>
    <col min="16049" max="16049" width="3.19921875" style="42" customWidth="1"/>
    <col min="16050" max="16050" width="19.09765625" style="42" customWidth="1"/>
    <col min="16051" max="16051" width="11.59765625" style="42" customWidth="1"/>
    <col min="16052" max="16052" width="19.09765625" style="42" customWidth="1"/>
    <col min="16053" max="16053" width="9.59765625" style="42" customWidth="1"/>
    <col min="16054" max="16054" width="19.09765625" style="42" bestFit="1" customWidth="1"/>
    <col min="16055" max="16056" width="6.69921875" style="42" customWidth="1"/>
    <col min="16057" max="16057" width="11.59765625" style="42" customWidth="1"/>
    <col min="16058" max="16058" width="19.09765625" style="42" bestFit="1" customWidth="1"/>
    <col min="16059" max="16059" width="7" style="42" customWidth="1"/>
    <col min="16060" max="16060" width="12.8984375" style="42" customWidth="1"/>
    <col min="16061" max="16061" width="9.59765625" style="42" customWidth="1"/>
    <col min="16062" max="16062" width="17.69921875" style="42" bestFit="1" customWidth="1"/>
    <col min="16063" max="16063" width="11.59765625" style="42" customWidth="1"/>
    <col min="16064" max="16064" width="19.09765625" style="42" bestFit="1" customWidth="1"/>
    <col min="16065" max="16065" width="11.59765625" style="42" customWidth="1"/>
    <col min="16066" max="16066" width="19.09765625" style="42" customWidth="1"/>
    <col min="16067" max="16067" width="7.69921875" style="42" customWidth="1"/>
    <col min="16068" max="16068" width="14.09765625" style="42" customWidth="1"/>
    <col min="16069" max="16069" width="9.5" style="42" bestFit="1" customWidth="1"/>
    <col min="16070" max="16070" width="16.59765625" style="42" customWidth="1"/>
    <col min="16071" max="16071" width="8.5" style="42" bestFit="1" customWidth="1"/>
    <col min="16072" max="16072" width="7.59765625" style="42" bestFit="1" customWidth="1"/>
    <col min="16073" max="16073" width="10" style="42" bestFit="1" customWidth="1"/>
    <col min="16074" max="16074" width="7.19921875" style="42" customWidth="1"/>
    <col min="16075" max="16075" width="8.09765625" style="42" customWidth="1"/>
    <col min="16076" max="16077" width="9.8984375" style="42" customWidth="1"/>
    <col min="16078" max="16078" width="23.3984375" style="42" customWidth="1"/>
    <col min="16079" max="16080" width="9.8984375" style="42" customWidth="1"/>
    <col min="16081" max="16081" width="23.3984375" style="42" customWidth="1"/>
    <col min="16082" max="16082" width="9.8984375" style="42" customWidth="1"/>
    <col min="16083" max="16083" width="8.5" style="42" bestFit="1" customWidth="1"/>
    <col min="16084" max="16084" width="23.3984375" style="42" customWidth="1"/>
    <col min="16085" max="16085" width="9.8984375" style="42" customWidth="1"/>
    <col min="16086" max="16086" width="8.5" style="42" bestFit="1" customWidth="1"/>
    <col min="16087" max="16087" width="9.8984375" style="42" customWidth="1"/>
    <col min="16088" max="16088" width="23.3984375" style="42" customWidth="1"/>
    <col min="16089" max="16089" width="9.8984375" style="42" customWidth="1"/>
    <col min="16090" max="16090" width="8.5" style="42" bestFit="1" customWidth="1"/>
    <col min="16091" max="16091" width="23.3984375" style="42" customWidth="1"/>
    <col min="16092" max="16092" width="9.8984375" style="42" customWidth="1"/>
    <col min="16093" max="16093" width="8.5" style="42" bestFit="1" customWidth="1"/>
    <col min="16094" max="16094" width="19.09765625" style="42" customWidth="1"/>
    <col min="16095" max="16095" width="5.59765625" style="42" customWidth="1"/>
    <col min="16096" max="16096" width="18.3984375" style="42" bestFit="1" customWidth="1"/>
    <col min="16097" max="16097" width="19.09765625" style="42" customWidth="1"/>
    <col min="16098" max="16098" width="5.3984375" style="42" customWidth="1"/>
    <col min="16099" max="16099" width="25" style="42" bestFit="1" customWidth="1"/>
    <col min="16100" max="16100" width="16.09765625" style="42" bestFit="1" customWidth="1"/>
    <col min="16101" max="16101" width="10.59765625" style="42" customWidth="1"/>
    <col min="16102" max="16102" width="5.59765625" style="42" customWidth="1"/>
    <col min="16103" max="16103" width="10.59765625" style="42" customWidth="1"/>
    <col min="16104" max="16104" width="5.59765625" style="42" customWidth="1"/>
    <col min="16105" max="16105" width="12.59765625" style="42" customWidth="1"/>
    <col min="16106" max="16106" width="6.59765625" style="42" customWidth="1"/>
    <col min="16107" max="16108" width="5.59765625" style="42" customWidth="1"/>
    <col min="16109" max="16384" width="9" style="42"/>
  </cols>
  <sheetData>
    <row r="1" spans="1:29" ht="19.2">
      <c r="A1" s="37" t="s">
        <v>56</v>
      </c>
      <c r="B1" s="38"/>
      <c r="C1" s="39"/>
      <c r="D1" s="40"/>
      <c r="E1" s="40"/>
      <c r="F1" s="40"/>
      <c r="G1" s="40"/>
      <c r="H1" s="39"/>
      <c r="I1" s="39"/>
      <c r="J1" s="40"/>
      <c r="K1" s="40"/>
      <c r="L1" s="40"/>
      <c r="M1" s="40"/>
      <c r="N1" s="40"/>
      <c r="O1" s="40"/>
      <c r="P1" s="40"/>
      <c r="Q1" s="41"/>
      <c r="R1" s="40"/>
      <c r="S1" s="40"/>
      <c r="T1" s="40"/>
      <c r="U1" s="40"/>
      <c r="V1" s="40"/>
      <c r="W1" s="41"/>
      <c r="X1" s="39"/>
      <c r="Y1" s="39"/>
      <c r="Z1" s="39"/>
      <c r="AA1" s="39"/>
      <c r="AB1" s="39"/>
    </row>
    <row r="2" spans="1:29" s="56" customFormat="1" ht="13.5" customHeight="1">
      <c r="A2" s="43"/>
      <c r="B2" s="44" t="s">
        <v>57</v>
      </c>
      <c r="C2" s="45"/>
      <c r="D2" s="46" t="s">
        <v>58</v>
      </c>
      <c r="E2" s="47"/>
      <c r="F2" s="46" t="s">
        <v>59</v>
      </c>
      <c r="G2" s="47"/>
      <c r="H2" s="48" t="s">
        <v>60</v>
      </c>
      <c r="I2" s="49"/>
      <c r="J2" s="46" t="s">
        <v>61</v>
      </c>
      <c r="K2" s="50"/>
      <c r="L2" s="51" t="s">
        <v>62</v>
      </c>
      <c r="M2" s="52"/>
      <c r="N2" s="52"/>
      <c r="O2" s="53"/>
      <c r="P2" s="46" t="s">
        <v>63</v>
      </c>
      <c r="Q2" s="50"/>
      <c r="R2" s="46" t="s">
        <v>64</v>
      </c>
      <c r="S2" s="50"/>
      <c r="T2" s="46" t="s">
        <v>65</v>
      </c>
      <c r="U2" s="47"/>
      <c r="V2" s="46" t="s">
        <v>66</v>
      </c>
      <c r="W2" s="47"/>
      <c r="X2" s="48" t="s">
        <v>67</v>
      </c>
      <c r="Y2" s="47"/>
      <c r="Z2" s="54" t="s">
        <v>68</v>
      </c>
      <c r="AA2" s="52"/>
      <c r="AB2" s="53"/>
      <c r="AC2" s="55"/>
    </row>
    <row r="3" spans="1:29" s="56" customFormat="1" ht="13.5" customHeight="1">
      <c r="A3" s="57" t="s">
        <v>69</v>
      </c>
      <c r="B3" s="57"/>
      <c r="C3" s="58" t="s">
        <v>70</v>
      </c>
      <c r="D3" s="59"/>
      <c r="E3" s="60" t="s">
        <v>71</v>
      </c>
      <c r="F3" s="59"/>
      <c r="G3" s="60" t="s">
        <v>72</v>
      </c>
      <c r="H3" s="61" t="s">
        <v>73</v>
      </c>
      <c r="I3" s="62"/>
      <c r="J3" s="63" t="s">
        <v>74</v>
      </c>
      <c r="K3" s="64"/>
      <c r="L3" s="51" t="s">
        <v>75</v>
      </c>
      <c r="M3" s="65"/>
      <c r="N3" s="51" t="s">
        <v>76</v>
      </c>
      <c r="O3" s="65"/>
      <c r="P3" s="59"/>
      <c r="Q3" s="60" t="s">
        <v>77</v>
      </c>
      <c r="R3" s="63" t="s">
        <v>78</v>
      </c>
      <c r="S3" s="66"/>
      <c r="T3" s="59"/>
      <c r="U3" s="60" t="s">
        <v>79</v>
      </c>
      <c r="V3" s="63" t="s">
        <v>80</v>
      </c>
      <c r="W3" s="66"/>
      <c r="X3" s="61" t="s">
        <v>81</v>
      </c>
      <c r="Y3" s="66"/>
      <c r="Z3" s="529" t="s">
        <v>82</v>
      </c>
      <c r="AA3" s="54" t="s">
        <v>83</v>
      </c>
      <c r="AB3" s="53"/>
      <c r="AC3" s="55"/>
    </row>
    <row r="4" spans="1:29" s="56" customFormat="1" ht="13.5" customHeight="1">
      <c r="A4" s="59"/>
      <c r="B4" s="67" t="s">
        <v>84</v>
      </c>
      <c r="C4" s="68"/>
      <c r="D4" s="67" t="s">
        <v>85</v>
      </c>
      <c r="E4" s="67" t="s">
        <v>86</v>
      </c>
      <c r="F4" s="67" t="s">
        <v>85</v>
      </c>
      <c r="G4" s="67" t="s">
        <v>86</v>
      </c>
      <c r="H4" s="69" t="s">
        <v>87</v>
      </c>
      <c r="I4" s="69" t="s">
        <v>88</v>
      </c>
      <c r="J4" s="67" t="s">
        <v>85</v>
      </c>
      <c r="K4" s="67" t="s">
        <v>86</v>
      </c>
      <c r="L4" s="67" t="s">
        <v>89</v>
      </c>
      <c r="M4" s="67" t="s">
        <v>86</v>
      </c>
      <c r="N4" s="67" t="s">
        <v>85</v>
      </c>
      <c r="O4" s="67" t="s">
        <v>86</v>
      </c>
      <c r="P4" s="67" t="s">
        <v>85</v>
      </c>
      <c r="Q4" s="67" t="s">
        <v>86</v>
      </c>
      <c r="R4" s="67" t="s">
        <v>85</v>
      </c>
      <c r="S4" s="67" t="s">
        <v>86</v>
      </c>
      <c r="T4" s="67" t="s">
        <v>87</v>
      </c>
      <c r="U4" s="67" t="s">
        <v>86</v>
      </c>
      <c r="V4" s="67" t="s">
        <v>90</v>
      </c>
      <c r="W4" s="67" t="s">
        <v>91</v>
      </c>
      <c r="X4" s="69" t="s">
        <v>92</v>
      </c>
      <c r="Y4" s="69" t="s">
        <v>93</v>
      </c>
      <c r="Z4" s="530"/>
      <c r="AA4" s="69" t="s">
        <v>92</v>
      </c>
      <c r="AB4" s="70" t="s">
        <v>93</v>
      </c>
      <c r="AC4" s="55"/>
    </row>
    <row r="5" spans="1:29" ht="13.5" customHeight="1">
      <c r="A5" s="71"/>
      <c r="B5" s="72"/>
      <c r="C5" s="73" t="s">
        <v>94</v>
      </c>
      <c r="D5" s="74" t="s">
        <v>95</v>
      </c>
      <c r="E5" s="74" t="s">
        <v>94</v>
      </c>
      <c r="F5" s="74" t="s">
        <v>95</v>
      </c>
      <c r="G5" s="74" t="s">
        <v>94</v>
      </c>
      <c r="H5" s="73" t="s">
        <v>96</v>
      </c>
      <c r="I5" s="73" t="s">
        <v>96</v>
      </c>
      <c r="J5" s="74" t="s">
        <v>95</v>
      </c>
      <c r="K5" s="74" t="s">
        <v>94</v>
      </c>
      <c r="L5" s="74" t="s">
        <v>95</v>
      </c>
      <c r="M5" s="74" t="s">
        <v>94</v>
      </c>
      <c r="N5" s="74" t="s">
        <v>95</v>
      </c>
      <c r="O5" s="74" t="s">
        <v>94</v>
      </c>
      <c r="P5" s="75" t="s">
        <v>95</v>
      </c>
      <c r="Q5" s="74" t="s">
        <v>94</v>
      </c>
      <c r="R5" s="74" t="s">
        <v>95</v>
      </c>
      <c r="S5" s="74" t="s">
        <v>94</v>
      </c>
      <c r="T5" s="74" t="s">
        <v>95</v>
      </c>
      <c r="U5" s="74" t="s">
        <v>94</v>
      </c>
      <c r="V5" s="74" t="s">
        <v>95</v>
      </c>
      <c r="W5" s="74" t="s">
        <v>94</v>
      </c>
      <c r="X5" s="73" t="s">
        <v>96</v>
      </c>
      <c r="Y5" s="73" t="s">
        <v>96</v>
      </c>
      <c r="Z5" s="73" t="s">
        <v>96</v>
      </c>
      <c r="AA5" s="73" t="s">
        <v>96</v>
      </c>
      <c r="AB5" s="76" t="s">
        <v>96</v>
      </c>
      <c r="AC5" s="77"/>
    </row>
    <row r="6" spans="1:29" ht="13.5" customHeight="1">
      <c r="A6" s="71"/>
      <c r="B6" s="72" t="s">
        <v>97</v>
      </c>
      <c r="C6" s="71">
        <f t="shared" ref="C6:G7" si="0">C10+C90</f>
        <v>135642893000</v>
      </c>
      <c r="D6" s="71">
        <f t="shared" si="0"/>
        <v>1547651</v>
      </c>
      <c r="E6" s="71">
        <f t="shared" si="0"/>
        <v>136140215969</v>
      </c>
      <c r="F6" s="71">
        <f t="shared" si="0"/>
        <v>433929</v>
      </c>
      <c r="G6" s="71">
        <f t="shared" si="0"/>
        <v>95122062993</v>
      </c>
      <c r="H6" s="78">
        <f t="shared" ref="H6:I8" si="1">F6/D6*100</f>
        <v>28.037910355758498</v>
      </c>
      <c r="I6" s="78">
        <f t="shared" si="1"/>
        <v>69.870656746027123</v>
      </c>
      <c r="J6" s="169">
        <f t="shared" ref="J6:O7" si="2">J10+J90</f>
        <v>1113722</v>
      </c>
      <c r="K6" s="71">
        <f t="shared" si="2"/>
        <v>41018152976</v>
      </c>
      <c r="L6" s="71">
        <f t="shared" si="2"/>
        <v>495</v>
      </c>
      <c r="M6" s="71">
        <f t="shared" si="2"/>
        <v>16905130</v>
      </c>
      <c r="N6" s="71">
        <f t="shared" si="2"/>
        <v>64365</v>
      </c>
      <c r="O6" s="71">
        <f t="shared" si="2"/>
        <v>2745296970</v>
      </c>
      <c r="P6" s="79">
        <f>+P10</f>
        <v>1034717</v>
      </c>
      <c r="Q6" s="71">
        <f>+Q10</f>
        <v>37795178010</v>
      </c>
      <c r="R6" s="71">
        <f t="shared" ref="R6:S8" si="3">F6+L6+N6+P6</f>
        <v>1533506</v>
      </c>
      <c r="S6" s="71">
        <f t="shared" si="3"/>
        <v>135679443103</v>
      </c>
      <c r="T6" s="79">
        <f>+T10</f>
        <v>137</v>
      </c>
      <c r="U6" s="71">
        <f>+U10</f>
        <v>1374776</v>
      </c>
      <c r="V6" s="71">
        <f t="shared" ref="V6:W8" si="4">D6-R6-T6</f>
        <v>14008</v>
      </c>
      <c r="W6" s="79">
        <f t="shared" si="4"/>
        <v>459398090</v>
      </c>
      <c r="X6" s="78">
        <f>IF(E6=0,0,E6/前年度部分貼付!C6*100)</f>
        <v>107.90351736345653</v>
      </c>
      <c r="Y6" s="78">
        <f>前年度部分貼付!G6</f>
        <v>106.2751019605811</v>
      </c>
      <c r="Z6" s="78">
        <f>IF(AND(S6=0,C6=0),0,IF(AND(S6/C6&gt;0.999,S6/C6&lt;1),99.9,S6/C6*100))</f>
        <v>100.02694582973839</v>
      </c>
      <c r="AA6" s="78">
        <f>IF(AND(S6=0,E6=0),0,IF(AND(S6/E6&gt;0.999,S6/E6&lt;1),99.9,S6/E6*100))</f>
        <v>99.661545368706541</v>
      </c>
      <c r="AB6" s="80">
        <f>前年度部分貼付!M6*100</f>
        <v>99.69131759324685</v>
      </c>
      <c r="AC6" s="77"/>
    </row>
    <row r="7" spans="1:29" ht="13.5" customHeight="1">
      <c r="A7" s="81" t="s">
        <v>98</v>
      </c>
      <c r="B7" s="72" t="s">
        <v>99</v>
      </c>
      <c r="C7" s="71">
        <f>C11+C91</f>
        <v>327607000</v>
      </c>
      <c r="D7" s="71">
        <f>D11+D91</f>
        <v>36223</v>
      </c>
      <c r="E7" s="71">
        <f t="shared" si="0"/>
        <v>1103214823</v>
      </c>
      <c r="F7" s="71">
        <f t="shared" si="0"/>
        <v>0</v>
      </c>
      <c r="G7" s="71">
        <f t="shared" si="0"/>
        <v>0</v>
      </c>
      <c r="H7" s="78">
        <f t="shared" si="1"/>
        <v>0</v>
      </c>
      <c r="I7" s="78">
        <f t="shared" si="1"/>
        <v>0</v>
      </c>
      <c r="J7" s="71">
        <f t="shared" si="2"/>
        <v>36223</v>
      </c>
      <c r="K7" s="71">
        <f t="shared" si="2"/>
        <v>1103214823</v>
      </c>
      <c r="L7" s="71">
        <f t="shared" si="2"/>
        <v>137</v>
      </c>
      <c r="M7" s="71">
        <f t="shared" si="2"/>
        <v>5073861</v>
      </c>
      <c r="N7" s="71">
        <f t="shared" si="2"/>
        <v>505</v>
      </c>
      <c r="O7" s="71">
        <f t="shared" si="2"/>
        <v>31380525</v>
      </c>
      <c r="P7" s="79">
        <f>+P11</f>
        <v>9351</v>
      </c>
      <c r="Q7" s="71">
        <f>+Q11</f>
        <v>291207260</v>
      </c>
      <c r="R7" s="71">
        <f t="shared" si="3"/>
        <v>9993</v>
      </c>
      <c r="S7" s="71">
        <f t="shared" si="3"/>
        <v>327661646</v>
      </c>
      <c r="T7" s="79">
        <f>+T11</f>
        <v>3509</v>
      </c>
      <c r="U7" s="71">
        <f>+U11</f>
        <v>83431453</v>
      </c>
      <c r="V7" s="71">
        <f t="shared" si="4"/>
        <v>22721</v>
      </c>
      <c r="W7" s="71">
        <f t="shared" si="4"/>
        <v>692121724</v>
      </c>
      <c r="X7" s="78">
        <f>IF(E7=0,0,E7/前年度部分貼付!C7*100)</f>
        <v>80.951714491312984</v>
      </c>
      <c r="Y7" s="78">
        <f>前年度部分貼付!G7</f>
        <v>103.6991433102077</v>
      </c>
      <c r="Z7" s="78">
        <f>IF(AND(S7=0,C7=0),0,IF(AND(S7/C7&gt;0.999,S7/C7&lt;1),99.9,S7/C7*100))</f>
        <v>100.01668035176294</v>
      </c>
      <c r="AA7" s="78">
        <f>IF(AND(S7=0,E7=0),0,IF(AND(S7/E7&gt;0.999,S7/E7&lt;1),99.9,S7/E7*100))</f>
        <v>29.700620329681705</v>
      </c>
      <c r="AB7" s="80">
        <f>前年度部分貼付!M7*100</f>
        <v>40.670855176253369</v>
      </c>
      <c r="AC7" s="77"/>
    </row>
    <row r="8" spans="1:29" ht="13.5" customHeight="1">
      <c r="A8" s="77"/>
      <c r="B8" s="72" t="s">
        <v>100</v>
      </c>
      <c r="C8" s="71">
        <f>C6+C7</f>
        <v>135970500000</v>
      </c>
      <c r="D8" s="71">
        <f>D6+D7</f>
        <v>1583874</v>
      </c>
      <c r="E8" s="71">
        <f>E6+E7</f>
        <v>137243430792</v>
      </c>
      <c r="F8" s="71">
        <f>F6+F7</f>
        <v>433929</v>
      </c>
      <c r="G8" s="71">
        <f>G6+G7</f>
        <v>95122062993</v>
      </c>
      <c r="H8" s="78">
        <f t="shared" si="1"/>
        <v>27.396686857666708</v>
      </c>
      <c r="I8" s="78">
        <f t="shared" si="1"/>
        <v>69.309009869596423</v>
      </c>
      <c r="J8" s="71">
        <f t="shared" ref="J8:Q8" si="5">J6+J7</f>
        <v>1149945</v>
      </c>
      <c r="K8" s="71">
        <f t="shared" si="5"/>
        <v>42121367799</v>
      </c>
      <c r="L8" s="71">
        <f t="shared" si="5"/>
        <v>632</v>
      </c>
      <c r="M8" s="71">
        <f t="shared" si="5"/>
        <v>21978991</v>
      </c>
      <c r="N8" s="71">
        <f t="shared" si="5"/>
        <v>64870</v>
      </c>
      <c r="O8" s="71">
        <f t="shared" si="5"/>
        <v>2776677495</v>
      </c>
      <c r="P8" s="79">
        <f t="shared" si="5"/>
        <v>1044068</v>
      </c>
      <c r="Q8" s="71">
        <f t="shared" si="5"/>
        <v>38086385270</v>
      </c>
      <c r="R8" s="71">
        <f t="shared" si="3"/>
        <v>1543499</v>
      </c>
      <c r="S8" s="71">
        <f t="shared" si="3"/>
        <v>136007104749</v>
      </c>
      <c r="T8" s="79">
        <f>T6+T7</f>
        <v>3646</v>
      </c>
      <c r="U8" s="71">
        <f>U6+U7</f>
        <v>84806229</v>
      </c>
      <c r="V8" s="71">
        <f t="shared" si="4"/>
        <v>36729</v>
      </c>
      <c r="W8" s="71">
        <f t="shared" si="4"/>
        <v>1151519814</v>
      </c>
      <c r="X8" s="78">
        <f>IF(E8=0,0,E8/前年度部分貼付!C8*100)</f>
        <v>107.61550896190084</v>
      </c>
      <c r="Y8" s="78">
        <f>前年度部分貼付!G8</f>
        <v>106.24689883009569</v>
      </c>
      <c r="Z8" s="78">
        <f>IF(AND(S8=0,C8=0),0,IF(AND(S8/C8&gt;0.999,S8/C8&lt;1),99.9,S8/C8*100))</f>
        <v>100.02692109612012</v>
      </c>
      <c r="AA8" s="78">
        <f>IF(AND(S8=0,E8=0),0,IF(AND(S8/E8&gt;0.999,S8/E8&lt;1),99.9,S8/E8*100))</f>
        <v>99.099172881451992</v>
      </c>
      <c r="AB8" s="80">
        <f>前年度部分貼付!M8*100</f>
        <v>99.060621787091151</v>
      </c>
      <c r="AC8" s="77"/>
    </row>
    <row r="9" spans="1:29" ht="13.5" customHeight="1">
      <c r="A9" s="77"/>
      <c r="B9" s="82"/>
      <c r="C9" s="71"/>
      <c r="D9" s="71"/>
      <c r="E9" s="71"/>
      <c r="F9" s="71"/>
      <c r="G9" s="71"/>
      <c r="H9" s="78"/>
      <c r="I9" s="78"/>
      <c r="J9" s="71"/>
      <c r="K9" s="71"/>
      <c r="L9" s="71"/>
      <c r="M9" s="71"/>
      <c r="N9" s="71"/>
      <c r="O9" s="71"/>
      <c r="P9" s="79"/>
      <c r="Q9" s="71"/>
      <c r="R9" s="71"/>
      <c r="S9" s="71"/>
      <c r="T9" s="71"/>
      <c r="U9" s="71"/>
      <c r="V9" s="71"/>
      <c r="W9" s="71"/>
      <c r="X9" s="78"/>
      <c r="Y9" s="78"/>
      <c r="Z9" s="78"/>
      <c r="AA9" s="78"/>
      <c r="AB9" s="80"/>
      <c r="AC9" s="77"/>
    </row>
    <row r="10" spans="1:29" ht="13.5" customHeight="1">
      <c r="A10" s="77"/>
      <c r="B10" s="72" t="s">
        <v>101</v>
      </c>
      <c r="C10" s="71">
        <f>C14+C38+C50+C54+C58+C62+C86+C74+C78+C82+C66+C70</f>
        <v>135507440000</v>
      </c>
      <c r="D10" s="71">
        <f>D14+D38+D50+D54+D58+D62+D66+D70+D74+D78+D82+D86</f>
        <v>1547491</v>
      </c>
      <c r="E10" s="71">
        <f>E14+E38+E50+E54+E58+E62+E66+E70+E74+E78+E82+E86</f>
        <v>136004762778</v>
      </c>
      <c r="F10" s="71">
        <f>F14+F38+F50+F54+F58+F62+F66+F70+F74+F78+F82+F86</f>
        <v>433780</v>
      </c>
      <c r="G10" s="71">
        <f>G14+G38+G50+G54+G58+G62+G66+G70+G86+G74+G78+G82</f>
        <v>94988273088</v>
      </c>
      <c r="H10" s="78">
        <f t="shared" ref="H10:I12" si="6">F10/D10*100</f>
        <v>28.031180795235645</v>
      </c>
      <c r="I10" s="78">
        <f t="shared" si="6"/>
        <v>69.84187255489644</v>
      </c>
      <c r="J10" s="71">
        <f>J14+J38+J50+J54+J58+J62+J66+J70+J74+J78+J82+J86</f>
        <v>1113711</v>
      </c>
      <c r="K10" s="71">
        <f>K14+K38+K50+K54+K58+K62+K66+K70+K74+K78+K82+K86</f>
        <v>41016489690</v>
      </c>
      <c r="L10" s="71">
        <f>L14+L38+L50+L54+L58+L62+L70+L74+L78+L82+L86</f>
        <v>495</v>
      </c>
      <c r="M10" s="71">
        <f>M14+M38+M50+M54+M58+M62+M70+M74+M78+M82+M86</f>
        <v>16905130</v>
      </c>
      <c r="N10" s="71">
        <f>N14+N38+N50+N54+N58+N62+N66+N70+N74+N78+N82+N86</f>
        <v>64354</v>
      </c>
      <c r="O10" s="71">
        <f>O14+O38+O50+O54+O58+O62+O66+O70+O74+O78+O82+O86</f>
        <v>2743633684</v>
      </c>
      <c r="P10" s="79">
        <f>+P14</f>
        <v>1034717</v>
      </c>
      <c r="Q10" s="71">
        <f>+Q14</f>
        <v>37795178010</v>
      </c>
      <c r="R10" s="71">
        <f>R18+R22+R26+R30+R34+R38+R50+R54+R58+R62+R74+R78+R82+R86+R66+R70</f>
        <v>1533346</v>
      </c>
      <c r="S10" s="71">
        <f>G10+M10+O10+Q10</f>
        <v>135543989912</v>
      </c>
      <c r="T10" s="71">
        <f>T18+T22+T26+T30+T34+T38+T50+T54+T58+T62+T70+T74+T78+T82+T86</f>
        <v>137</v>
      </c>
      <c r="U10" s="71">
        <f>U18+U22+U26+U30+U34+U38+U50+U54+U58+U62+U70+U74+U78+U82+U86</f>
        <v>1374776</v>
      </c>
      <c r="V10" s="71">
        <f>D10-R10-T10</f>
        <v>14008</v>
      </c>
      <c r="W10" s="71">
        <f t="shared" ref="V10:W12" si="7">E10-S10-U10</f>
        <v>459398090</v>
      </c>
      <c r="X10" s="78">
        <f>IF(E10=0,0,E10/前年度部分貼付!C10*100)</f>
        <v>107.89273785206062</v>
      </c>
      <c r="Y10" s="78">
        <f>前年度部分貼付!G10</f>
        <v>106.26806013970345</v>
      </c>
      <c r="Z10" s="78">
        <f>IF(AND(S10=0,C10=0),0,IF(AND(S10/C10&gt;0.999,S10/C10&lt;1),99.9,S10/C10*100))</f>
        <v>100.02697262379098</v>
      </c>
      <c r="AA10" s="78">
        <f>IF(AND(S10=0,E10=0),0,IF(AND(S10/E10&gt;0.999,S10/E10&lt;1),99.9,S10/E10*100))</f>
        <v>99.661208286689103</v>
      </c>
      <c r="AB10" s="80">
        <f>前年度部分貼付!M10*100</f>
        <v>99.691041030653324</v>
      </c>
      <c r="AC10" s="77"/>
    </row>
    <row r="11" spans="1:29" ht="13.5" customHeight="1">
      <c r="A11" s="83" t="s">
        <v>102</v>
      </c>
      <c r="B11" s="72" t="s">
        <v>99</v>
      </c>
      <c r="C11" s="71">
        <f>C15+C39+C51+C55+C59+C63+C75+C79+C83+C71+C87+C67</f>
        <v>327607000</v>
      </c>
      <c r="D11" s="71">
        <f>D15+D39+D51+D55+D59+D63+D87+D75+D79+D83+D71+D67</f>
        <v>36223</v>
      </c>
      <c r="E11" s="71">
        <f>E15+E39+E51+E55+E59+E63+E87+E75+E79+E83+E71+E67</f>
        <v>1103214823</v>
      </c>
      <c r="F11" s="71">
        <f>F15+F39+F51+F55+F59+F63+F87+F75+F79+F83+F71+F67</f>
        <v>0</v>
      </c>
      <c r="G11" s="71">
        <f>G15+G39+G51+G55+G59+G63+G87+G75+G79+G83+G71+G67</f>
        <v>0</v>
      </c>
      <c r="H11" s="78">
        <f t="shared" si="6"/>
        <v>0</v>
      </c>
      <c r="I11" s="78">
        <f t="shared" si="6"/>
        <v>0</v>
      </c>
      <c r="J11" s="71">
        <f>J15+J39+J51+J55+J59+J63+J75+J79+J83+J87+J71</f>
        <v>36223</v>
      </c>
      <c r="K11" s="71">
        <f>K15+K39+K51+K55+K59+K63+K75+K79+K83+K87+K71</f>
        <v>1103214823</v>
      </c>
      <c r="L11" s="71">
        <f>L15+L39+L51+L55+L59+L63+L71+L75+L79+L83+L87</f>
        <v>137</v>
      </c>
      <c r="M11" s="71">
        <f>M15+M39+M51+M55+M59+M63+M71+M75+M79+M83+M87</f>
        <v>5073861</v>
      </c>
      <c r="N11" s="71">
        <f>N15+N39+N51+N55+N59+N63+N75+N79+N83+N87+N71</f>
        <v>505</v>
      </c>
      <c r="O11" s="71">
        <f>O15+O39+O51+O55+O59+O63+O75+O79+O83+O87+O71</f>
        <v>31380525</v>
      </c>
      <c r="P11" s="79">
        <f>+P15</f>
        <v>9351</v>
      </c>
      <c r="Q11" s="71">
        <f>+Q15</f>
        <v>291207260</v>
      </c>
      <c r="R11" s="71">
        <f>R19+R23+R27+R31+R35+R39+R51+R55+R59+R63+R75+R79+R83+R87+R67+R71</f>
        <v>9993</v>
      </c>
      <c r="S11" s="71">
        <f>G11+M11+O11+Q11</f>
        <v>327661646</v>
      </c>
      <c r="T11" s="71">
        <f>T19+T23+T27+T31+T35+T43+T47+T51+T55+T59+T63+T75+T79+T67+T71</f>
        <v>3509</v>
      </c>
      <c r="U11" s="71">
        <f>U19+U23+U27+U31+U35+U43+U47+U51+U55+U59+U63+U75+U79+U67+U71+U83+U87</f>
        <v>83431453</v>
      </c>
      <c r="V11" s="71">
        <f t="shared" si="7"/>
        <v>22721</v>
      </c>
      <c r="W11" s="71">
        <f t="shared" si="7"/>
        <v>692121724</v>
      </c>
      <c r="X11" s="78">
        <f>IF(E11=0,0,E11/前年度部分貼付!C11*100)</f>
        <v>80.951714491312984</v>
      </c>
      <c r="Y11" s="78">
        <f>前年度部分貼付!G11</f>
        <v>103.6991433102077</v>
      </c>
      <c r="Z11" s="78">
        <f>IF(AND(S11=0,C11=0),0,IF(AND(S11/C11&gt;0.999,S11/C11&lt;1),99.9,S11/C11*100))</f>
        <v>100.01668035176294</v>
      </c>
      <c r="AA11" s="78">
        <f>IF(AND(S11=0,E11=0),0,IF(AND(S11/E11&gt;0.999,S11/E11&lt;1),99.9,S11/E11*100))</f>
        <v>29.700620329681705</v>
      </c>
      <c r="AB11" s="80">
        <f>前年度部分貼付!M11*100</f>
        <v>40.670855176253369</v>
      </c>
      <c r="AC11" s="77"/>
    </row>
    <row r="12" spans="1:29" ht="13.5" customHeight="1">
      <c r="A12" s="77"/>
      <c r="B12" s="72" t="s">
        <v>100</v>
      </c>
      <c r="C12" s="71">
        <f>C10+C11</f>
        <v>135835047000</v>
      </c>
      <c r="D12" s="71">
        <f>D10+D11</f>
        <v>1583714</v>
      </c>
      <c r="E12" s="71">
        <f>E10+E11</f>
        <v>137107977601</v>
      </c>
      <c r="F12" s="71">
        <f>F10+F11</f>
        <v>433780</v>
      </c>
      <c r="G12" s="71">
        <f>G10+G11</f>
        <v>94988273088</v>
      </c>
      <c r="H12" s="78">
        <f t="shared" si="6"/>
        <v>27.390046435151799</v>
      </c>
      <c r="I12" s="78">
        <f t="shared" si="6"/>
        <v>69.27990241707657</v>
      </c>
      <c r="J12" s="71">
        <f t="shared" ref="J12:Q12" si="8">J10+J11</f>
        <v>1149934</v>
      </c>
      <c r="K12" s="71">
        <f t="shared" si="8"/>
        <v>42119704513</v>
      </c>
      <c r="L12" s="71">
        <f t="shared" si="8"/>
        <v>632</v>
      </c>
      <c r="M12" s="71">
        <f t="shared" si="8"/>
        <v>21978991</v>
      </c>
      <c r="N12" s="71">
        <f t="shared" si="8"/>
        <v>64859</v>
      </c>
      <c r="O12" s="71">
        <f t="shared" si="8"/>
        <v>2775014209</v>
      </c>
      <c r="P12" s="79">
        <f t="shared" si="8"/>
        <v>1044068</v>
      </c>
      <c r="Q12" s="71">
        <f t="shared" si="8"/>
        <v>38086385270</v>
      </c>
      <c r="R12" s="71">
        <f>F12+L12+N12+P12</f>
        <v>1543339</v>
      </c>
      <c r="S12" s="71">
        <f>G12+M12+O12+Q12</f>
        <v>135871651558</v>
      </c>
      <c r="T12" s="71">
        <f>T10+T11</f>
        <v>3646</v>
      </c>
      <c r="U12" s="71">
        <f>U10+U11</f>
        <v>84806229</v>
      </c>
      <c r="V12" s="71">
        <f t="shared" si="7"/>
        <v>36729</v>
      </c>
      <c r="W12" s="71">
        <f t="shared" si="7"/>
        <v>1151519814</v>
      </c>
      <c r="X12" s="78">
        <f>IF(E12=0,0,E12/前年度部分貼付!C12*100)</f>
        <v>107.60458946309693</v>
      </c>
      <c r="Y12" s="78">
        <f>前年度部分貼付!G12</f>
        <v>106.23991102887362</v>
      </c>
      <c r="Z12" s="78">
        <f>IF(AND(S12=0,C12=0),0,IF(AND(S12/C12&gt;0.999,S12/C12&lt;1),99.9,S12/C12*100))</f>
        <v>100.02694780088677</v>
      </c>
      <c r="AA12" s="78">
        <f>IF(AND(S12=0,E12=0),0,IF(AND(S12/E12&gt;0.999,S12/E12&lt;1),99.9,S12/E12*100))</f>
        <v>99.098282926615795</v>
      </c>
      <c r="AB12" s="80">
        <f>前年度部分貼付!M12*100</f>
        <v>99.059789157160623</v>
      </c>
      <c r="AC12" s="77"/>
    </row>
    <row r="13" spans="1:29" ht="13.5" customHeight="1">
      <c r="A13" s="77"/>
      <c r="B13" s="82"/>
      <c r="C13" s="71"/>
      <c r="D13" s="71"/>
      <c r="E13" s="71"/>
      <c r="F13" s="71"/>
      <c r="G13" s="71"/>
      <c r="H13" s="78"/>
      <c r="I13" s="78"/>
      <c r="J13" s="71"/>
      <c r="K13" s="71"/>
      <c r="L13" s="71"/>
      <c r="M13" s="71"/>
      <c r="N13" s="71"/>
      <c r="O13" s="71"/>
      <c r="P13" s="79"/>
      <c r="Q13" s="71"/>
      <c r="R13" s="71"/>
      <c r="S13" s="71"/>
      <c r="T13" s="71"/>
      <c r="U13" s="71"/>
      <c r="V13" s="71"/>
      <c r="W13" s="71"/>
      <c r="X13" s="78"/>
      <c r="Y13" s="78"/>
      <c r="Z13" s="78"/>
      <c r="AA13" s="78"/>
      <c r="AB13" s="80"/>
      <c r="AC13" s="77"/>
    </row>
    <row r="14" spans="1:29" ht="13.5" customHeight="1">
      <c r="A14" s="77"/>
      <c r="B14" s="72" t="s">
        <v>101</v>
      </c>
      <c r="C14" s="71">
        <f t="shared" ref="C14:E15" si="9">C18+C22+C26+C30+C34</f>
        <v>42303768000</v>
      </c>
      <c r="D14" s="71">
        <f t="shared" si="9"/>
        <v>1092248</v>
      </c>
      <c r="E14" s="71">
        <f t="shared" si="9"/>
        <v>42680719661</v>
      </c>
      <c r="F14" s="71">
        <f>F22+F26+F30+F34</f>
        <v>40765</v>
      </c>
      <c r="G14" s="71">
        <f>G22+G26+G30+G34</f>
        <v>4467746181</v>
      </c>
      <c r="H14" s="78">
        <f>F14/D14*100</f>
        <v>3.7322109996997019</v>
      </c>
      <c r="I14" s="78">
        <f>G14/E14*100</f>
        <v>10.467832352607809</v>
      </c>
      <c r="J14" s="71">
        <f>J22+J26+J30+J34+J18</f>
        <v>1051483</v>
      </c>
      <c r="K14" s="71">
        <f>K22+K26+K30+K34+K18</f>
        <v>38212973480</v>
      </c>
      <c r="L14" s="71">
        <f t="shared" ref="L14:O15" si="10">L22+L26+L30+L34</f>
        <v>54</v>
      </c>
      <c r="M14" s="71">
        <f t="shared" si="10"/>
        <v>871314</v>
      </c>
      <c r="N14" s="71">
        <f t="shared" si="10"/>
        <v>3235</v>
      </c>
      <c r="O14" s="71">
        <f t="shared" si="10"/>
        <v>50540386</v>
      </c>
      <c r="P14" s="79">
        <f>+P18</f>
        <v>1034717</v>
      </c>
      <c r="Q14" s="71">
        <f>+Q18</f>
        <v>37795178010</v>
      </c>
      <c r="R14" s="71">
        <f t="shared" ref="R14:S16" si="11">F14+L14+N14+P14</f>
        <v>1078771</v>
      </c>
      <c r="S14" s="71">
        <f t="shared" si="11"/>
        <v>42314335891</v>
      </c>
      <c r="T14" s="71">
        <f>T18+T22+T26</f>
        <v>136</v>
      </c>
      <c r="U14" s="71">
        <f>U18+U22+U26</f>
        <v>1348976</v>
      </c>
      <c r="V14" s="71">
        <f t="shared" ref="V14:W16" si="12">D14-R14-T14</f>
        <v>13341</v>
      </c>
      <c r="W14" s="71">
        <f t="shared" si="12"/>
        <v>365034794</v>
      </c>
      <c r="X14" s="78">
        <f>IF(E14=0,0,E14/前年度部分貼付!C14*100)</f>
        <v>98.991593091333968</v>
      </c>
      <c r="Y14" s="78">
        <f>前年度部分貼付!G14</f>
        <v>100.92974103785235</v>
      </c>
      <c r="Z14" s="78">
        <f>IF(AND(S14=0,C14=0),0,IF(AND(S14/C14&gt;0.999,S14/C14&lt;1),99.9,S14/C14*100))</f>
        <v>100.02498096859836</v>
      </c>
      <c r="AA14" s="78">
        <f>IF(AND(S14=0,E14=0),0,IF(AND(S14/E14&gt;0.999,S14/E14&lt;1),99.9,S14/E14*100))</f>
        <v>99.141570777367221</v>
      </c>
      <c r="AB14" s="80">
        <f>前年度部分貼付!M14*100</f>
        <v>99.213130224089525</v>
      </c>
      <c r="AC14" s="77"/>
    </row>
    <row r="15" spans="1:29" ht="13.5" customHeight="1">
      <c r="A15" s="83" t="s">
        <v>103</v>
      </c>
      <c r="B15" s="72" t="s">
        <v>99</v>
      </c>
      <c r="C15" s="71">
        <f t="shared" si="9"/>
        <v>293694000</v>
      </c>
      <c r="D15" s="71">
        <f t="shared" si="9"/>
        <v>34636</v>
      </c>
      <c r="E15" s="71">
        <f t="shared" si="9"/>
        <v>986942944</v>
      </c>
      <c r="F15" s="71">
        <f>F23+F27+F31+F35</f>
        <v>0</v>
      </c>
      <c r="G15" s="71">
        <f>G23+G27+G31+G35</f>
        <v>0</v>
      </c>
      <c r="H15" s="84" t="s">
        <v>104</v>
      </c>
      <c r="I15" s="84" t="s">
        <v>104</v>
      </c>
      <c r="J15" s="71">
        <f>J23+J27+J31+J35+J19</f>
        <v>34636</v>
      </c>
      <c r="K15" s="71">
        <f>K23+K27+K31+K35+K19</f>
        <v>986942944</v>
      </c>
      <c r="L15" s="71">
        <f t="shared" si="10"/>
        <v>19</v>
      </c>
      <c r="M15" s="71">
        <f t="shared" si="10"/>
        <v>282565</v>
      </c>
      <c r="N15" s="71">
        <f t="shared" si="10"/>
        <v>88</v>
      </c>
      <c r="O15" s="71">
        <f t="shared" si="10"/>
        <v>2256834</v>
      </c>
      <c r="P15" s="79">
        <f>+P19</f>
        <v>9351</v>
      </c>
      <c r="Q15" s="71">
        <f>+Q19</f>
        <v>291207260</v>
      </c>
      <c r="R15" s="71">
        <f t="shared" si="11"/>
        <v>9458</v>
      </c>
      <c r="S15" s="71">
        <f t="shared" si="11"/>
        <v>293746659</v>
      </c>
      <c r="T15" s="71">
        <f>T19+T23+T27</f>
        <v>3354</v>
      </c>
      <c r="U15" s="71">
        <f>U19+U23+U27</f>
        <v>77542328</v>
      </c>
      <c r="V15" s="71">
        <f t="shared" si="12"/>
        <v>21824</v>
      </c>
      <c r="W15" s="71">
        <f t="shared" si="12"/>
        <v>615653957</v>
      </c>
      <c r="X15" s="78">
        <f>IF(E15=0,0,E15/前年度部分貼付!C15*100)</f>
        <v>92.614760173764495</v>
      </c>
      <c r="Y15" s="78">
        <f>前年度部分貼付!G15</f>
        <v>94.862691231519563</v>
      </c>
      <c r="Z15" s="78">
        <f>IF(AND(S15=0,C15=0),0,IF(AND(S15/C15&gt;0.999,S15/C15&lt;1),99.9,S15/C15*100))</f>
        <v>100.01792988620809</v>
      </c>
      <c r="AA15" s="78">
        <f>IF(AND(S15=0,E15=0),0,IF(AND(S15/E15&gt;0.999,S15/E15&lt;1),99.9,S15/E15*100))</f>
        <v>29.763286802524625</v>
      </c>
      <c r="AB15" s="80">
        <f>前年度部分貼付!M15*100</f>
        <v>31.883717250088274</v>
      </c>
      <c r="AC15" s="77"/>
    </row>
    <row r="16" spans="1:29" ht="13.5" customHeight="1">
      <c r="A16" s="77"/>
      <c r="B16" s="72" t="s">
        <v>100</v>
      </c>
      <c r="C16" s="71">
        <f>C14+C15</f>
        <v>42597462000</v>
      </c>
      <c r="D16" s="71">
        <f>D14+D15</f>
        <v>1126884</v>
      </c>
      <c r="E16" s="71">
        <f>E14+E15</f>
        <v>43667662605</v>
      </c>
      <c r="F16" s="71">
        <f>F14+F15</f>
        <v>40765</v>
      </c>
      <c r="G16" s="71">
        <f>G14+G15</f>
        <v>4467746181</v>
      </c>
      <c r="H16" s="78">
        <f>F16/D16*100</f>
        <v>3.6174974531540069</v>
      </c>
      <c r="I16" s="78">
        <f>G16/E16*100</f>
        <v>10.231246452125051</v>
      </c>
      <c r="J16" s="71">
        <f t="shared" ref="J16:Q16" si="13">J14+J15</f>
        <v>1086119</v>
      </c>
      <c r="K16" s="71">
        <f t="shared" si="13"/>
        <v>39199916424</v>
      </c>
      <c r="L16" s="71">
        <f t="shared" si="13"/>
        <v>73</v>
      </c>
      <c r="M16" s="71">
        <f t="shared" si="13"/>
        <v>1153879</v>
      </c>
      <c r="N16" s="71">
        <f t="shared" si="13"/>
        <v>3323</v>
      </c>
      <c r="O16" s="71">
        <f t="shared" si="13"/>
        <v>52797220</v>
      </c>
      <c r="P16" s="79">
        <f t="shared" si="13"/>
        <v>1044068</v>
      </c>
      <c r="Q16" s="71">
        <f t="shared" si="13"/>
        <v>38086385270</v>
      </c>
      <c r="R16" s="71">
        <f t="shared" si="11"/>
        <v>1088229</v>
      </c>
      <c r="S16" s="71">
        <f t="shared" si="11"/>
        <v>42608082550</v>
      </c>
      <c r="T16" s="71">
        <f>T14+T15</f>
        <v>3490</v>
      </c>
      <c r="U16" s="71">
        <f>U14+U15</f>
        <v>78891304</v>
      </c>
      <c r="V16" s="71">
        <f t="shared" si="12"/>
        <v>35165</v>
      </c>
      <c r="W16" s="71">
        <f t="shared" si="12"/>
        <v>980688751</v>
      </c>
      <c r="X16" s="78">
        <f>IF(E16=0,0,E16/前年度部分貼付!C16*100)</f>
        <v>98.837784733688977</v>
      </c>
      <c r="Y16" s="78">
        <f>前年度部分貼付!G16</f>
        <v>100.77428530497198</v>
      </c>
      <c r="Z16" s="78">
        <f>IF(AND(S16=0,C16=0),0,IF(AND(S16/C16&gt;0.999,S16/C16&lt;1),99.9,S16/C16*100))</f>
        <v>100.02493235395104</v>
      </c>
      <c r="AA16" s="78">
        <f>IF(AND(S16=0,E16=0),0,IF(AND(S16/E16&gt;0.999,S16/E16&lt;1),99.9,S16/E16*100))</f>
        <v>97.573536132252983</v>
      </c>
      <c r="AB16" s="80">
        <f>前年度部分貼付!M16*100</f>
        <v>97.589153782398569</v>
      </c>
      <c r="AC16" s="77"/>
    </row>
    <row r="17" spans="1:29" ht="13.5" customHeight="1">
      <c r="A17" s="77"/>
      <c r="B17" s="82"/>
      <c r="C17" s="71"/>
      <c r="D17" s="71"/>
      <c r="E17" s="71"/>
      <c r="F17" s="71"/>
      <c r="G17" s="71"/>
      <c r="H17" s="78"/>
      <c r="I17" s="78"/>
      <c r="J17" s="71"/>
      <c r="K17" s="71"/>
      <c r="L17" s="71"/>
      <c r="M17" s="71"/>
      <c r="N17" s="71"/>
      <c r="O17" s="71"/>
      <c r="P17" s="79"/>
      <c r="Q17" s="71"/>
      <c r="R17" s="71"/>
      <c r="S17" s="71"/>
      <c r="T17" s="71"/>
      <c r="U17" s="71"/>
      <c r="V17" s="71"/>
      <c r="W17" s="71"/>
      <c r="X17" s="78"/>
      <c r="Y17" s="78"/>
      <c r="Z17" s="78"/>
      <c r="AA17" s="78"/>
      <c r="AB17" s="80"/>
      <c r="AC17" s="77"/>
    </row>
    <row r="18" spans="1:29" ht="13.5" customHeight="1">
      <c r="A18" s="77"/>
      <c r="B18" s="72" t="s">
        <v>101</v>
      </c>
      <c r="C18" s="71">
        <f>'予算額（,000）'!B5</f>
        <v>37786294000</v>
      </c>
      <c r="D18" s="71">
        <f>'（貼）決算書様式8'!D6</f>
        <v>1047970</v>
      </c>
      <c r="E18" s="71">
        <f>'（貼）決算書様式8'!D7</f>
        <v>38154260014</v>
      </c>
      <c r="F18" s="71">
        <v>0</v>
      </c>
      <c r="G18" s="71">
        <v>0</v>
      </c>
      <c r="H18" s="85" t="s">
        <v>104</v>
      </c>
      <c r="I18" s="85" t="s">
        <v>104</v>
      </c>
      <c r="J18" s="71">
        <f>D18-F18</f>
        <v>1047970</v>
      </c>
      <c r="K18" s="71">
        <f t="shared" ref="J18:K24" si="14">E18-G18</f>
        <v>38154260014</v>
      </c>
      <c r="L18" s="85" t="s">
        <v>104</v>
      </c>
      <c r="M18" s="85" t="s">
        <v>104</v>
      </c>
      <c r="N18" s="85" t="s">
        <v>104</v>
      </c>
      <c r="O18" s="85" t="s">
        <v>104</v>
      </c>
      <c r="P18" s="79">
        <f>'（貼）決算書様式8'!I6</f>
        <v>1034717</v>
      </c>
      <c r="Q18" s="71">
        <f>'（貼）決算書様式8'!I7</f>
        <v>37795178010</v>
      </c>
      <c r="R18" s="71">
        <f>+P18</f>
        <v>1034717</v>
      </c>
      <c r="S18" s="71">
        <f>+Q18</f>
        <v>37795178010</v>
      </c>
      <c r="T18" s="71">
        <f>'（貼）決算書様式8'!L6</f>
        <v>121</v>
      </c>
      <c r="U18" s="71">
        <f>'（貼）決算書様式8'!L7</f>
        <v>1199438</v>
      </c>
      <c r="V18" s="71">
        <f t="shared" ref="V18:W20" si="15">D18-R18-T18</f>
        <v>13132</v>
      </c>
      <c r="W18" s="71">
        <f t="shared" si="15"/>
        <v>357882566</v>
      </c>
      <c r="X18" s="78">
        <f>IF(E18=0,0,E18/前年度部分貼付!C18*100)</f>
        <v>100.70130140193729</v>
      </c>
      <c r="Y18" s="78">
        <f>前年度部分貼付!G18</f>
        <v>99.438020708614232</v>
      </c>
      <c r="Z18" s="78">
        <f>IF(AND(S18=0,C18=0),0,IF(AND(S18/C18&gt;0.999,S18/C18&lt;1),99.9,S18/C18*100))</f>
        <v>100.02351119694353</v>
      </c>
      <c r="AA18" s="78">
        <f>IF(AND(S18=0,E18=0),0,IF(AND(S18/E18&gt;0.999,S18/E18&lt;1),99.9,S18/E18*100))</f>
        <v>99.058867859399598</v>
      </c>
      <c r="AB18" s="80">
        <f>前年度部分貼付!M18*100</f>
        <v>99.112746759343921</v>
      </c>
      <c r="AC18" s="77"/>
    </row>
    <row r="19" spans="1:29" ht="13.5" customHeight="1">
      <c r="A19" s="73" t="s">
        <v>105</v>
      </c>
      <c r="B19" s="72" t="s">
        <v>99</v>
      </c>
      <c r="C19" s="71">
        <f>'予算額（,000）'!C5</f>
        <v>291155000</v>
      </c>
      <c r="D19" s="71">
        <f>'（貼）決算書様式8'!D8</f>
        <v>34319</v>
      </c>
      <c r="E19" s="71">
        <f>'（貼）決算書様式8'!D9</f>
        <v>978295029</v>
      </c>
      <c r="F19" s="71">
        <v>0</v>
      </c>
      <c r="G19" s="71">
        <v>0</v>
      </c>
      <c r="H19" s="85" t="s">
        <v>104</v>
      </c>
      <c r="I19" s="85" t="s">
        <v>104</v>
      </c>
      <c r="J19" s="71">
        <f>D19-F19</f>
        <v>34319</v>
      </c>
      <c r="K19" s="71">
        <f t="shared" si="14"/>
        <v>978295029</v>
      </c>
      <c r="L19" s="85" t="s">
        <v>104</v>
      </c>
      <c r="M19" s="85" t="s">
        <v>104</v>
      </c>
      <c r="N19" s="85" t="s">
        <v>104</v>
      </c>
      <c r="O19" s="85" t="s">
        <v>104</v>
      </c>
      <c r="P19" s="79">
        <f>'（貼）決算書様式8'!I8</f>
        <v>9351</v>
      </c>
      <c r="Q19" s="71">
        <f>'（貼）決算書様式8'!I9</f>
        <v>291207260</v>
      </c>
      <c r="R19" s="71">
        <f>+P19</f>
        <v>9351</v>
      </c>
      <c r="S19" s="71">
        <f>+Q19</f>
        <v>291207260</v>
      </c>
      <c r="T19" s="71">
        <f>'（貼）決算書様式8'!L8</f>
        <v>3313</v>
      </c>
      <c r="U19" s="71">
        <f>'（貼）決算書様式8'!L9</f>
        <v>76731562</v>
      </c>
      <c r="V19" s="71">
        <f t="shared" si="15"/>
        <v>21655</v>
      </c>
      <c r="W19" s="71">
        <f t="shared" si="15"/>
        <v>610356207</v>
      </c>
      <c r="X19" s="78">
        <f>IF(E19=0,0,E19/前年度部分貼付!C19*100)</f>
        <v>94.593418996136521</v>
      </c>
      <c r="Y19" s="78">
        <f>前年度部分貼付!G19</f>
        <v>93.215717192134335</v>
      </c>
      <c r="Z19" s="78">
        <f>IF(AND(S19=0,C19=0),0,IF(AND(S19/C19&gt;0.999,S19/C19&lt;1),99.9,S19/C19*100))</f>
        <v>100.01794920231492</v>
      </c>
      <c r="AA19" s="78">
        <f>IF(AND(S19=0,E19=0),0,IF(AND(S19/E19&gt;0.999,S19/E19&lt;1),99.9,S19/E19*100))</f>
        <v>29.766813830963461</v>
      </c>
      <c r="AB19" s="80">
        <f>前年度部分貼付!M19*100</f>
        <v>30.600504904004282</v>
      </c>
      <c r="AC19" s="77"/>
    </row>
    <row r="20" spans="1:29" ht="13.5" customHeight="1">
      <c r="A20" s="77"/>
      <c r="B20" s="72" t="s">
        <v>100</v>
      </c>
      <c r="C20" s="71">
        <f>C18+C19</f>
        <v>38077449000</v>
      </c>
      <c r="D20" s="71">
        <f>D18+D19</f>
        <v>1082289</v>
      </c>
      <c r="E20" s="71">
        <f>E18+E19</f>
        <v>39132555043</v>
      </c>
      <c r="F20" s="71">
        <v>0</v>
      </c>
      <c r="G20" s="71">
        <v>0</v>
      </c>
      <c r="H20" s="85" t="s">
        <v>104</v>
      </c>
      <c r="I20" s="85" t="s">
        <v>104</v>
      </c>
      <c r="J20" s="71">
        <f t="shared" si="14"/>
        <v>1082289</v>
      </c>
      <c r="K20" s="71">
        <f t="shared" si="14"/>
        <v>39132555043</v>
      </c>
      <c r="L20" s="85" t="s">
        <v>104</v>
      </c>
      <c r="M20" s="85" t="s">
        <v>104</v>
      </c>
      <c r="N20" s="85" t="s">
        <v>104</v>
      </c>
      <c r="O20" s="85" t="s">
        <v>104</v>
      </c>
      <c r="P20" s="79">
        <f t="shared" ref="P20:U20" si="16">P18+P19</f>
        <v>1044068</v>
      </c>
      <c r="Q20" s="71">
        <f t="shared" si="16"/>
        <v>38086385270</v>
      </c>
      <c r="R20" s="71">
        <f t="shared" si="16"/>
        <v>1044068</v>
      </c>
      <c r="S20" s="71">
        <f t="shared" si="16"/>
        <v>38086385270</v>
      </c>
      <c r="T20" s="71">
        <f t="shared" si="16"/>
        <v>3434</v>
      </c>
      <c r="U20" s="71">
        <f t="shared" si="16"/>
        <v>77931000</v>
      </c>
      <c r="V20" s="71">
        <f t="shared" si="15"/>
        <v>34787</v>
      </c>
      <c r="W20" s="71">
        <f t="shared" si="15"/>
        <v>968238773</v>
      </c>
      <c r="X20" s="78">
        <f>IF(E20=0,0,E20/前年度部分貼付!C20*100)</f>
        <v>100.53900982142071</v>
      </c>
      <c r="Y20" s="78">
        <f>前年度部分貼付!G20</f>
        <v>99.261964949154944</v>
      </c>
      <c r="Z20" s="78">
        <f>IF(AND(S20=0,C20=0),0,IF(AND(S20/C20&gt;0.999,S20/C20&lt;1),99.9,S20/C20*100))</f>
        <v>100.0234686677671</v>
      </c>
      <c r="AA20" s="78">
        <f>IF(AND(S20=0,E20=0),0,IF(AND(S20/E20&gt;0.999,S20/E20&lt;1),99.9,S20/E20*100))</f>
        <v>97.326599881223103</v>
      </c>
      <c r="AB20" s="80">
        <f>前年度部分貼付!M20*100</f>
        <v>97.292318781739397</v>
      </c>
      <c r="AC20" s="77"/>
    </row>
    <row r="21" spans="1:29" ht="13.5" customHeight="1">
      <c r="A21" s="77"/>
      <c r="B21" s="82"/>
      <c r="C21" s="77"/>
      <c r="D21" s="77"/>
      <c r="E21" s="77"/>
      <c r="F21" s="77"/>
      <c r="G21" s="77"/>
      <c r="H21" s="78"/>
      <c r="I21" s="78"/>
      <c r="J21" s="71"/>
      <c r="K21" s="71"/>
      <c r="L21" s="71"/>
      <c r="M21" s="71"/>
      <c r="N21" s="71"/>
      <c r="O21" s="71"/>
      <c r="P21" s="71"/>
      <c r="Q21" s="71"/>
      <c r="R21" s="71"/>
      <c r="S21" s="71"/>
      <c r="T21" s="71"/>
      <c r="U21" s="71"/>
      <c r="V21" s="71"/>
      <c r="W21" s="71"/>
      <c r="X21" s="78"/>
      <c r="Y21" s="78"/>
      <c r="Z21" s="78"/>
      <c r="AA21" s="78"/>
      <c r="AB21" s="80"/>
      <c r="AC21" s="77"/>
    </row>
    <row r="22" spans="1:29" ht="13.5" customHeight="1">
      <c r="A22" s="77"/>
      <c r="B22" s="72" t="s">
        <v>101</v>
      </c>
      <c r="C22" s="71">
        <f>'予算額（,000）'!B6</f>
        <v>2864791000</v>
      </c>
      <c r="D22" s="71">
        <f>'（貼）決算書様式8'!D12</f>
        <v>36238</v>
      </c>
      <c r="E22" s="71">
        <f>'（貼）決算書様式8'!D13</f>
        <v>2873775050</v>
      </c>
      <c r="F22" s="71">
        <f>'（貼）決算書様式8'!E12</f>
        <v>32740</v>
      </c>
      <c r="G22" s="71">
        <f>'（貼）決算書様式8'!E13</f>
        <v>2815098400</v>
      </c>
      <c r="H22" s="78">
        <f>IF(AND(F22/D22&gt;0.999,F22/D22&lt;1),99.9,F22/D22*100)</f>
        <v>90.347149401181085</v>
      </c>
      <c r="I22" s="78">
        <f>IF(AND(G22/E22&gt;0.999,G22/E22&lt;1),99.9,G22/E22*100)</f>
        <v>97.958203095959092</v>
      </c>
      <c r="J22" s="71">
        <f t="shared" si="14"/>
        <v>3498</v>
      </c>
      <c r="K22" s="71">
        <f t="shared" si="14"/>
        <v>58676650</v>
      </c>
      <c r="L22" s="71">
        <f>'（貼）決算書様式8'!G12</f>
        <v>54</v>
      </c>
      <c r="M22" s="71">
        <f>'（貼）決算書様式8'!G13</f>
        <v>871314</v>
      </c>
      <c r="N22" s="71">
        <f>'（貼）決算書様式8'!H12</f>
        <v>3220</v>
      </c>
      <c r="O22" s="71">
        <f>'（貼）決算書様式8'!H13</f>
        <v>50503570</v>
      </c>
      <c r="P22" s="85" t="s">
        <v>104</v>
      </c>
      <c r="Q22" s="85" t="s">
        <v>104</v>
      </c>
      <c r="R22" s="71">
        <f>F22+L22+N22</f>
        <v>36014</v>
      </c>
      <c r="S22" s="71">
        <f>G22+M22+O22</f>
        <v>2866473284</v>
      </c>
      <c r="T22" s="71">
        <f>'（貼）決算書様式8'!L12</f>
        <v>15</v>
      </c>
      <c r="U22" s="71">
        <f>'（貼）決算書様式8'!L13</f>
        <v>149538</v>
      </c>
      <c r="V22" s="71">
        <f t="shared" ref="V22:W24" si="17">D22-R22-T22</f>
        <v>209</v>
      </c>
      <c r="W22" s="71">
        <f t="shared" si="17"/>
        <v>7152228</v>
      </c>
      <c r="X22" s="78">
        <f>IF(E22=0,0,E22/前年度部分貼付!C22*100)</f>
        <v>102.13408169759704</v>
      </c>
      <c r="Y22" s="78">
        <f>前年度部分貼付!G22</f>
        <v>90.12053650800128</v>
      </c>
      <c r="Z22" s="78">
        <f>IF(AND(S22=0,C22=0),0,IF(AND(S22/C22&gt;0.999,S22/C22&lt;1),99.9,S22/C22*100))</f>
        <v>100.05872274801197</v>
      </c>
      <c r="AA22" s="78">
        <f>IF(AND(S22=0,E22=0),0,IF(AND(S22/E22&gt;0.999,S22/E22&lt;1),99.9,S22/E22*100))</f>
        <v>99.745917273517975</v>
      </c>
      <c r="AB22" s="80">
        <f>前年度部分貼付!M22*100</f>
        <v>99.889986835258199</v>
      </c>
      <c r="AC22" s="77"/>
    </row>
    <row r="23" spans="1:29" ht="13.5" customHeight="1">
      <c r="A23" s="73" t="s">
        <v>107</v>
      </c>
      <c r="B23" s="72" t="s">
        <v>99</v>
      </c>
      <c r="C23" s="71">
        <f>'予算額（,000）'!C6</f>
        <v>2539000</v>
      </c>
      <c r="D23" s="71">
        <f>'（貼）決算書様式8'!D14</f>
        <v>317</v>
      </c>
      <c r="E23" s="71">
        <f>'（貼）決算書様式8'!D15</f>
        <v>8647915</v>
      </c>
      <c r="F23" s="71">
        <f>'（貼）決算書様式8'!E14</f>
        <v>0</v>
      </c>
      <c r="G23" s="71">
        <v>0</v>
      </c>
      <c r="H23" s="85" t="s">
        <v>104</v>
      </c>
      <c r="I23" s="85" t="s">
        <v>104</v>
      </c>
      <c r="J23" s="71">
        <f t="shared" si="14"/>
        <v>317</v>
      </c>
      <c r="K23" s="71">
        <f t="shared" si="14"/>
        <v>8647915</v>
      </c>
      <c r="L23" s="71">
        <f>'（貼）決算書様式8'!G14</f>
        <v>19</v>
      </c>
      <c r="M23" s="71">
        <f>'（貼）決算書様式8'!G15</f>
        <v>282565</v>
      </c>
      <c r="N23" s="71">
        <f>'（貼）決算書様式8'!H14</f>
        <v>88</v>
      </c>
      <c r="O23" s="71">
        <f>'（貼）決算書様式8'!H15</f>
        <v>2256834</v>
      </c>
      <c r="P23" s="85" t="s">
        <v>104</v>
      </c>
      <c r="Q23" s="85" t="s">
        <v>104</v>
      </c>
      <c r="R23" s="71">
        <f>F23+L23+N23</f>
        <v>107</v>
      </c>
      <c r="S23" s="71">
        <f>G23+M23+O23</f>
        <v>2539399</v>
      </c>
      <c r="T23" s="71">
        <f>'（貼）決算書様式8'!L14</f>
        <v>41</v>
      </c>
      <c r="U23" s="71">
        <f>'（貼）決算書様式8'!L15</f>
        <v>810766</v>
      </c>
      <c r="V23" s="71">
        <f t="shared" si="17"/>
        <v>169</v>
      </c>
      <c r="W23" s="71">
        <f t="shared" si="17"/>
        <v>5297750</v>
      </c>
      <c r="X23" s="78">
        <f>IF(E23=0,0,E23/前年度部分貼付!C23*100)</f>
        <v>27.512392389872758</v>
      </c>
      <c r="Y23" s="78">
        <f>前年度部分貼付!G23</f>
        <v>226.58159404374865</v>
      </c>
      <c r="Z23" s="78">
        <f>IF(AND(S23=0,C23=0),0,IF(AND(S23/C23&gt;0.999,S23/C23&lt;1),99.9,S23/C23*100))</f>
        <v>100.01571484836549</v>
      </c>
      <c r="AA23" s="78">
        <f>IF(AND(S23=0,E23=0),0,IF(AND(S23/E23&gt;0.999,S23/E23&lt;1),99.9,S23/E23*100))</f>
        <v>29.36429185532004</v>
      </c>
      <c r="AB23" s="80">
        <f>前年度部分貼付!M23*100</f>
        <v>74.10431695885562</v>
      </c>
      <c r="AC23" s="77"/>
    </row>
    <row r="24" spans="1:29" ht="13.5" customHeight="1">
      <c r="A24" s="77"/>
      <c r="B24" s="72" t="s">
        <v>100</v>
      </c>
      <c r="C24" s="71">
        <f>C22+C23</f>
        <v>2867330000</v>
      </c>
      <c r="D24" s="71">
        <f>D22+D23</f>
        <v>36555</v>
      </c>
      <c r="E24" s="71">
        <f>E22+E23</f>
        <v>2882422965</v>
      </c>
      <c r="F24" s="71">
        <f>F22+F23</f>
        <v>32740</v>
      </c>
      <c r="G24" s="71">
        <f>G22+G23</f>
        <v>2815098400</v>
      </c>
      <c r="H24" s="78">
        <f>IF(AND(F24/D24&gt;0.999,F24/D24&lt;1),99.9,F24/D24*100)</f>
        <v>89.563671180413067</v>
      </c>
      <c r="I24" s="78">
        <f>IF(AND(G24/E24&gt;0.999,G24/E24&lt;1),99.9,G24/E24*100)</f>
        <v>97.664306529003809</v>
      </c>
      <c r="J24" s="71">
        <f t="shared" si="14"/>
        <v>3815</v>
      </c>
      <c r="K24" s="71">
        <f t="shared" si="14"/>
        <v>67324565</v>
      </c>
      <c r="L24" s="71">
        <f t="shared" ref="L24:S24" si="18">L22+L23</f>
        <v>73</v>
      </c>
      <c r="M24" s="71">
        <f t="shared" si="18"/>
        <v>1153879</v>
      </c>
      <c r="N24" s="71">
        <f t="shared" si="18"/>
        <v>3308</v>
      </c>
      <c r="O24" s="71">
        <f t="shared" si="18"/>
        <v>52760404</v>
      </c>
      <c r="P24" s="85" t="s">
        <v>104</v>
      </c>
      <c r="Q24" s="85" t="s">
        <v>104</v>
      </c>
      <c r="R24" s="71">
        <f t="shared" si="18"/>
        <v>36121</v>
      </c>
      <c r="S24" s="71">
        <f t="shared" si="18"/>
        <v>2869012683</v>
      </c>
      <c r="T24" s="71">
        <f>T22+T23</f>
        <v>56</v>
      </c>
      <c r="U24" s="71">
        <f>U22+U23</f>
        <v>960304</v>
      </c>
      <c r="V24" s="71">
        <f t="shared" si="17"/>
        <v>378</v>
      </c>
      <c r="W24" s="71">
        <f t="shared" si="17"/>
        <v>12449978</v>
      </c>
      <c r="X24" s="78">
        <f>IF(E24=0,0,E24/前年度部分貼付!C24*100)</f>
        <v>101.3096753136922</v>
      </c>
      <c r="Y24" s="78">
        <f>前年度部分貼付!G24</f>
        <v>90.724184062367996</v>
      </c>
      <c r="Z24" s="78">
        <f>IF(AND(S24=0,C24=0),0,IF(AND(S24/C24&gt;0.999,S24/C24&lt;1),99.9,S24/C24*100))</f>
        <v>100.05868466482755</v>
      </c>
      <c r="AA24" s="78">
        <f>IF(AND(S24=0,E24=0),0,IF(AND(S24/E24&gt;0.999,S24/E24&lt;1),99.9,S24/E24*100))</f>
        <v>99.534756620980502</v>
      </c>
      <c r="AB24" s="80">
        <f>前年度部分貼付!M24*100</f>
        <v>99.605111605863343</v>
      </c>
      <c r="AC24" s="77"/>
    </row>
    <row r="25" spans="1:29" ht="13.5" customHeight="1">
      <c r="A25" s="77"/>
      <c r="B25" s="82"/>
      <c r="C25" s="77"/>
      <c r="D25" s="77"/>
      <c r="E25" s="77"/>
      <c r="F25" s="77"/>
      <c r="G25" s="77"/>
      <c r="H25" s="78"/>
      <c r="I25" s="78"/>
      <c r="J25" s="71"/>
      <c r="K25" s="71"/>
      <c r="L25" s="71"/>
      <c r="M25" s="71"/>
      <c r="N25" s="71"/>
      <c r="O25" s="71"/>
      <c r="P25" s="72"/>
      <c r="Q25" s="72"/>
      <c r="R25" s="71"/>
      <c r="S25" s="71"/>
      <c r="T25" s="71"/>
      <c r="U25" s="71"/>
      <c r="V25" s="71"/>
      <c r="W25" s="71"/>
      <c r="X25" s="78"/>
      <c r="Y25" s="78"/>
      <c r="Z25" s="78"/>
      <c r="AA25" s="78"/>
      <c r="AB25" s="80"/>
      <c r="AC25" s="77"/>
    </row>
    <row r="26" spans="1:29" ht="13.5" customHeight="1">
      <c r="A26" s="77"/>
      <c r="B26" s="72" t="s">
        <v>101</v>
      </c>
      <c r="C26" s="71">
        <f>'予算額（,000）'!B7</f>
        <v>71005000</v>
      </c>
      <c r="D26" s="71">
        <f>'（貼）決算書様式8'!D18</f>
        <v>1250</v>
      </c>
      <c r="E26" s="71">
        <f>'（貼）決算書様式8'!D19</f>
        <v>71005221</v>
      </c>
      <c r="F26" s="71">
        <f>'（貼）決算書様式8'!E18</f>
        <v>1249</v>
      </c>
      <c r="G26" s="71">
        <f>'（貼）決算書様式8'!E19</f>
        <v>71004391</v>
      </c>
      <c r="H26" s="78">
        <f>IF(AND(F26/D26&gt;0.999,F26/D26&lt;1),99.9,F26/D26*100)</f>
        <v>99.9</v>
      </c>
      <c r="I26" s="78">
        <f>IF(AND(G26/E26&gt;0.999,G26/E26&lt;1),99.9,G26/E26*100)</f>
        <v>99.9</v>
      </c>
      <c r="J26" s="71">
        <f t="shared" ref="J26:K36" si="19">D26-F26</f>
        <v>1</v>
      </c>
      <c r="K26" s="71">
        <f t="shared" si="19"/>
        <v>830</v>
      </c>
      <c r="L26" s="71">
        <v>0</v>
      </c>
      <c r="M26" s="71">
        <v>0</v>
      </c>
      <c r="N26" s="71">
        <f>'（貼）決算書様式8'!H18</f>
        <v>1</v>
      </c>
      <c r="O26" s="71">
        <f>'（貼）決算書様式8'!H19</f>
        <v>830</v>
      </c>
      <c r="P26" s="85" t="s">
        <v>104</v>
      </c>
      <c r="Q26" s="85" t="s">
        <v>104</v>
      </c>
      <c r="R26" s="71">
        <f>F26+L26+N26</f>
        <v>1250</v>
      </c>
      <c r="S26" s="71">
        <f>G26+M26+O26</f>
        <v>71005221</v>
      </c>
      <c r="T26" s="71">
        <v>0</v>
      </c>
      <c r="U26" s="71">
        <v>0</v>
      </c>
      <c r="V26" s="71">
        <f t="shared" ref="V26:W36" si="20">D26-R26-T26</f>
        <v>0</v>
      </c>
      <c r="W26" s="71">
        <f t="shared" si="20"/>
        <v>0</v>
      </c>
      <c r="X26" s="78">
        <f>IF(E26=0,0,E26/前年度部分貼付!C26*100)</f>
        <v>54.394760450679094</v>
      </c>
      <c r="Y26" s="78">
        <f>前年度部分貼付!G26</f>
        <v>78.76118565777702</v>
      </c>
      <c r="Z26" s="78">
        <f>IF(AND(S26=0,C26=0),0,IF(AND(S26/C26&gt;0.999,S26/C26&lt;1),99.9,S26/C26*100))</f>
        <v>100.00031124568692</v>
      </c>
      <c r="AA26" s="78">
        <f>IF(AND(S26=0,E26=0),0,IF(AND(S26/E26&gt;0.999,S26/E26&lt;1),99.9,S26/E26*100))</f>
        <v>100</v>
      </c>
      <c r="AB26" s="80">
        <f>前年度部分貼付!M26*100</f>
        <v>100</v>
      </c>
      <c r="AC26" s="77"/>
    </row>
    <row r="27" spans="1:29" ht="13.5" customHeight="1">
      <c r="A27" s="73" t="s">
        <v>109</v>
      </c>
      <c r="B27" s="72" t="s">
        <v>99</v>
      </c>
      <c r="C27" s="71">
        <f>'予算額（,000）'!C7</f>
        <v>0</v>
      </c>
      <c r="D27" s="71">
        <f>'（貼）決算書様式8'!D20</f>
        <v>0</v>
      </c>
      <c r="E27" s="71">
        <f>'（貼）決算書様式8'!D21</f>
        <v>0</v>
      </c>
      <c r="F27" s="71">
        <f>'（貼）決算書様式8'!E20</f>
        <v>0</v>
      </c>
      <c r="G27" s="71">
        <v>0</v>
      </c>
      <c r="H27" s="85" t="s">
        <v>104</v>
      </c>
      <c r="I27" s="85" t="s">
        <v>104</v>
      </c>
      <c r="J27" s="71">
        <f t="shared" si="19"/>
        <v>0</v>
      </c>
      <c r="K27" s="71">
        <f t="shared" si="19"/>
        <v>0</v>
      </c>
      <c r="L27" s="71">
        <v>0</v>
      </c>
      <c r="M27" s="71">
        <v>0</v>
      </c>
      <c r="N27" s="71">
        <v>0</v>
      </c>
      <c r="O27" s="71">
        <v>0</v>
      </c>
      <c r="P27" s="85" t="s">
        <v>104</v>
      </c>
      <c r="Q27" s="85" t="s">
        <v>104</v>
      </c>
      <c r="R27" s="71">
        <f>F27+L27+N27</f>
        <v>0</v>
      </c>
      <c r="S27" s="71">
        <f>G27+M27+O27</f>
        <v>0</v>
      </c>
      <c r="T27" s="71">
        <v>0</v>
      </c>
      <c r="U27" s="71">
        <v>0</v>
      </c>
      <c r="V27" s="71">
        <f t="shared" si="20"/>
        <v>0</v>
      </c>
      <c r="W27" s="71">
        <f t="shared" si="20"/>
        <v>0</v>
      </c>
      <c r="X27" s="78">
        <f>IF(E27=0,0,E27/前年度部分貼付!C27*100)</f>
        <v>0</v>
      </c>
      <c r="Y27" s="84">
        <f>前年度部分貼付!G27</f>
        <v>0</v>
      </c>
      <c r="Z27" s="78">
        <f>IF(AND(S27=0,C27=0),0,IF(AND(S27/C27&gt;0.999,S27/C27&lt;1),99.9,S27/C27*100))</f>
        <v>0</v>
      </c>
      <c r="AA27" s="78">
        <f>IF(AND(S27=0,E27=0),0,IF(AND(S27/E27&gt;0.999,S27/E27&lt;1),99.9,S27/E27*100))</f>
        <v>0</v>
      </c>
      <c r="AB27" s="86">
        <f>前年度部分貼付!M27*100</f>
        <v>0</v>
      </c>
      <c r="AC27" s="77"/>
    </row>
    <row r="28" spans="1:29" ht="13.5" customHeight="1">
      <c r="A28" s="77"/>
      <c r="B28" s="72" t="s">
        <v>100</v>
      </c>
      <c r="C28" s="71">
        <f>C26+C27</f>
        <v>71005000</v>
      </c>
      <c r="D28" s="71">
        <f>D26+D27</f>
        <v>1250</v>
      </c>
      <c r="E28" s="71">
        <f>E26+E27</f>
        <v>71005221</v>
      </c>
      <c r="F28" s="71">
        <f>F26+F27</f>
        <v>1249</v>
      </c>
      <c r="G28" s="71">
        <f>G26+G27</f>
        <v>71004391</v>
      </c>
      <c r="H28" s="78">
        <f>IF(AND(F28/D28&gt;0.999,F28/D28&lt;1),99.9,F28/D28*100)</f>
        <v>99.9</v>
      </c>
      <c r="I28" s="78">
        <f>IF(AND(G28/E28&gt;0.999,G28/E28&lt;1),99.9,G28/E28*100)</f>
        <v>99.9</v>
      </c>
      <c r="J28" s="71">
        <f t="shared" si="19"/>
        <v>1</v>
      </c>
      <c r="K28" s="71">
        <f t="shared" si="19"/>
        <v>830</v>
      </c>
      <c r="L28" s="71">
        <f>L26+L27</f>
        <v>0</v>
      </c>
      <c r="M28" s="71">
        <f>M26+M27</f>
        <v>0</v>
      </c>
      <c r="N28" s="71">
        <f>N26+N27</f>
        <v>1</v>
      </c>
      <c r="O28" s="71">
        <f>O26+O27</f>
        <v>830</v>
      </c>
      <c r="P28" s="85" t="s">
        <v>104</v>
      </c>
      <c r="Q28" s="85" t="s">
        <v>104</v>
      </c>
      <c r="R28" s="71">
        <f>R26+R27</f>
        <v>1250</v>
      </c>
      <c r="S28" s="71">
        <f>S26+S27</f>
        <v>71005221</v>
      </c>
      <c r="T28" s="71">
        <f>T26+T27</f>
        <v>0</v>
      </c>
      <c r="U28" s="71">
        <f>U26+U27</f>
        <v>0</v>
      </c>
      <c r="V28" s="71">
        <f t="shared" si="20"/>
        <v>0</v>
      </c>
      <c r="W28" s="71">
        <f t="shared" si="20"/>
        <v>0</v>
      </c>
      <c r="X28" s="78">
        <f>IF(E28=0,0,E28/前年度部分貼付!C28*100)</f>
        <v>54.394760450679094</v>
      </c>
      <c r="Y28" s="78">
        <f>前年度部分貼付!G28</f>
        <v>78.76118565777702</v>
      </c>
      <c r="Z28" s="78">
        <f>IF(AND(S28=0,C28=0),0,IF(AND(S28/C28&gt;0.999,S28/C28&lt;1),99.9,S28/C28*100))</f>
        <v>100.00031124568692</v>
      </c>
      <c r="AA28" s="78">
        <f>IF(AND(S28=0,E28=0),0,IF(AND(S28/E28&gt;0.999,S28/E28&lt;1),99.9,S28/E28*100))</f>
        <v>100</v>
      </c>
      <c r="AB28" s="80">
        <f>前年度部分貼付!M28*100</f>
        <v>100</v>
      </c>
      <c r="AC28" s="77"/>
    </row>
    <row r="29" spans="1:29" ht="13.5" customHeight="1">
      <c r="A29" s="77"/>
      <c r="B29" s="72"/>
      <c r="C29" s="71"/>
      <c r="D29" s="71"/>
      <c r="E29" s="71"/>
      <c r="F29" s="71"/>
      <c r="G29" s="71"/>
      <c r="H29" s="78"/>
      <c r="I29" s="78"/>
      <c r="J29" s="71"/>
      <c r="K29" s="71"/>
      <c r="L29" s="71"/>
      <c r="M29" s="71"/>
      <c r="N29" s="71"/>
      <c r="O29" s="71"/>
      <c r="P29" s="72"/>
      <c r="Q29" s="72"/>
      <c r="R29" s="71"/>
      <c r="S29" s="71"/>
      <c r="T29" s="71"/>
      <c r="U29" s="71"/>
      <c r="V29" s="71"/>
      <c r="W29" s="71"/>
      <c r="X29" s="78"/>
      <c r="Y29" s="78"/>
      <c r="Z29" s="78"/>
      <c r="AA29" s="78"/>
      <c r="AB29" s="80"/>
      <c r="AC29" s="77"/>
    </row>
    <row r="30" spans="1:29" ht="13.5" customHeight="1">
      <c r="A30" s="77"/>
      <c r="B30" s="72" t="s">
        <v>110</v>
      </c>
      <c r="C30" s="71">
        <f>'予算額（,000）'!B8</f>
        <v>804225000</v>
      </c>
      <c r="D30" s="71">
        <f>'（貼）決算書様式8'!D24</f>
        <v>6470</v>
      </c>
      <c r="E30" s="71">
        <f>'（貼）決算書様式8'!D25</f>
        <v>804225724</v>
      </c>
      <c r="F30" s="71">
        <f>'（貼）決算書様式8'!E24</f>
        <v>6456</v>
      </c>
      <c r="G30" s="71">
        <f>'（貼）決算書様式8'!E25</f>
        <v>804189738</v>
      </c>
      <c r="H30" s="78">
        <f>IF(AND(F30/D30&gt;0.999,F30/D30&lt;1),99.9,F30/D30*100)</f>
        <v>99.783616692426577</v>
      </c>
      <c r="I30" s="78">
        <f>IF(AND(G30/E30&gt;0.999,G30/E30&lt;1),99.9,G30/E30*100)</f>
        <v>99.9</v>
      </c>
      <c r="J30" s="71">
        <f>D30-F30</f>
        <v>14</v>
      </c>
      <c r="K30" s="71">
        <f t="shared" si="19"/>
        <v>35986</v>
      </c>
      <c r="L30" s="71">
        <v>0</v>
      </c>
      <c r="M30" s="71">
        <v>0</v>
      </c>
      <c r="N30" s="71">
        <f>'（貼）決算書様式8'!H24</f>
        <v>14</v>
      </c>
      <c r="O30" s="71">
        <f>'（貼）決算書様式8'!H25</f>
        <v>35986</v>
      </c>
      <c r="P30" s="85" t="s">
        <v>104</v>
      </c>
      <c r="Q30" s="85" t="s">
        <v>104</v>
      </c>
      <c r="R30" s="71">
        <f>F30+L30+N30</f>
        <v>6470</v>
      </c>
      <c r="S30" s="71">
        <f>G30+M30+O30</f>
        <v>804225724</v>
      </c>
      <c r="T30" s="71">
        <v>0</v>
      </c>
      <c r="U30" s="71">
        <v>0</v>
      </c>
      <c r="V30" s="71">
        <f t="shared" si="20"/>
        <v>0</v>
      </c>
      <c r="W30" s="71">
        <f t="shared" si="20"/>
        <v>0</v>
      </c>
      <c r="X30" s="78">
        <f>IF(E30=0,0,E30/前年度部分貼付!C30*100)</f>
        <v>79.63569772491465</v>
      </c>
      <c r="Y30" s="78">
        <f>前年度部分貼付!G30</f>
        <v>173.48278715909998</v>
      </c>
      <c r="Z30" s="78">
        <f>IF(AND(S30=0,C30=0),0,IF(AND(S30/C30&gt;0.999,S30/C30&lt;1),99.9,S30/C30*100))</f>
        <v>100.00009002455781</v>
      </c>
      <c r="AA30" s="78">
        <f>IF(AND(S30=0,E30=0),0,IF(AND(S30/E30&gt;0.999,S30/E30&lt;1),99.9,S30/E30*100))</f>
        <v>100</v>
      </c>
      <c r="AB30" s="80">
        <f>前年度部分貼付!M30*100</f>
        <v>100</v>
      </c>
      <c r="AC30" s="77"/>
    </row>
    <row r="31" spans="1:29" ht="13.5" customHeight="1">
      <c r="A31" s="73" t="s">
        <v>111</v>
      </c>
      <c r="B31" s="72" t="s">
        <v>99</v>
      </c>
      <c r="C31" s="71">
        <f>'予算額（,000）'!C8</f>
        <v>0</v>
      </c>
      <c r="D31" s="71">
        <f>'（貼）決算書様式8'!D26</f>
        <v>0</v>
      </c>
      <c r="E31" s="71">
        <f>'（貼）決算書様式8'!D27</f>
        <v>0</v>
      </c>
      <c r="F31" s="71">
        <f>'（貼）決算書様式8'!E26</f>
        <v>0</v>
      </c>
      <c r="G31" s="71">
        <v>0</v>
      </c>
      <c r="H31" s="85" t="s">
        <v>104</v>
      </c>
      <c r="I31" s="85" t="s">
        <v>104</v>
      </c>
      <c r="J31" s="71">
        <f t="shared" si="19"/>
        <v>0</v>
      </c>
      <c r="K31" s="71">
        <f t="shared" si="19"/>
        <v>0</v>
      </c>
      <c r="L31" s="71">
        <v>0</v>
      </c>
      <c r="M31" s="71">
        <v>0</v>
      </c>
      <c r="N31" s="71">
        <v>0</v>
      </c>
      <c r="O31" s="71">
        <v>0</v>
      </c>
      <c r="P31" s="85" t="s">
        <v>104</v>
      </c>
      <c r="Q31" s="85" t="s">
        <v>104</v>
      </c>
      <c r="R31" s="71">
        <f>F31+L31+N31</f>
        <v>0</v>
      </c>
      <c r="S31" s="71">
        <f>G31+M31+O31</f>
        <v>0</v>
      </c>
      <c r="T31" s="71">
        <v>0</v>
      </c>
      <c r="U31" s="71">
        <v>0</v>
      </c>
      <c r="V31" s="71">
        <f t="shared" si="20"/>
        <v>0</v>
      </c>
      <c r="W31" s="71">
        <f t="shared" si="20"/>
        <v>0</v>
      </c>
      <c r="X31" s="78">
        <f>IF(E31=0,0,E31/前年度部分貼付!C31*100)</f>
        <v>0</v>
      </c>
      <c r="Y31" s="78">
        <f>前年度部分貼付!G31</f>
        <v>0</v>
      </c>
      <c r="Z31" s="78">
        <f>IF(AND(S31=0,C31=0),0,IF(AND(S31/C31&gt;0.999,S31/C31&lt;1),99.9,S31/C31*100))</f>
        <v>0</v>
      </c>
      <c r="AA31" s="78">
        <f>IF(AND(S31=0,E31=0),0,IF(AND(S31/E31&gt;0.999,S31/E31&lt;1),99.9,S31/E31*100))</f>
        <v>0</v>
      </c>
      <c r="AB31" s="80">
        <f>前年度部分貼付!M31*100</f>
        <v>0</v>
      </c>
      <c r="AC31" s="77"/>
    </row>
    <row r="32" spans="1:29" ht="13.5" customHeight="1">
      <c r="A32" s="77"/>
      <c r="B32" s="72" t="s">
        <v>112</v>
      </c>
      <c r="C32" s="71">
        <f>SUM(C30:C31)</f>
        <v>804225000</v>
      </c>
      <c r="D32" s="71">
        <f>SUM(D30:D31)</f>
        <v>6470</v>
      </c>
      <c r="E32" s="71">
        <f>SUM(E30:E31)</f>
        <v>804225724</v>
      </c>
      <c r="F32" s="71">
        <f>SUM(F30:F31)</f>
        <v>6456</v>
      </c>
      <c r="G32" s="71">
        <f>SUM(G30:G31)</f>
        <v>804189738</v>
      </c>
      <c r="H32" s="78">
        <f>IF(AND(F32/D32&gt;0.999,F32/D32&lt;1),99.9,F32/D32*100)</f>
        <v>99.783616692426577</v>
      </c>
      <c r="I32" s="78">
        <f>IF(AND(G32/E32&gt;0.999,G32/E32&lt;1),99.9,G32/E32*100)</f>
        <v>99.9</v>
      </c>
      <c r="J32" s="71">
        <f t="shared" si="19"/>
        <v>14</v>
      </c>
      <c r="K32" s="71">
        <f t="shared" si="19"/>
        <v>35986</v>
      </c>
      <c r="L32" s="71">
        <f t="shared" ref="L32:U32" si="21">SUM(L30:L31)</f>
        <v>0</v>
      </c>
      <c r="M32" s="71">
        <f t="shared" si="21"/>
        <v>0</v>
      </c>
      <c r="N32" s="71">
        <f t="shared" si="21"/>
        <v>14</v>
      </c>
      <c r="O32" s="71">
        <f t="shared" si="21"/>
        <v>35986</v>
      </c>
      <c r="P32" s="85" t="s">
        <v>104</v>
      </c>
      <c r="Q32" s="85" t="s">
        <v>104</v>
      </c>
      <c r="R32" s="71">
        <f>R30+R31</f>
        <v>6470</v>
      </c>
      <c r="S32" s="71">
        <f>S30+S31</f>
        <v>804225724</v>
      </c>
      <c r="T32" s="71">
        <f t="shared" si="21"/>
        <v>0</v>
      </c>
      <c r="U32" s="71">
        <f t="shared" si="21"/>
        <v>0</v>
      </c>
      <c r="V32" s="71">
        <f t="shared" si="20"/>
        <v>0</v>
      </c>
      <c r="W32" s="71">
        <f t="shared" si="20"/>
        <v>0</v>
      </c>
      <c r="X32" s="78">
        <f>IF(E32=0,0,E32/前年度部分貼付!C32*100)</f>
        <v>79.63569772491465</v>
      </c>
      <c r="Y32" s="78">
        <f>前年度部分貼付!G32</f>
        <v>173.48278715909998</v>
      </c>
      <c r="Z32" s="78">
        <f>IF(AND(S32=0,C32=0),0,IF(AND(S32/C32&gt;0.999,S32/C32&lt;1),99.9,S32/C32*100))</f>
        <v>100.00009002455781</v>
      </c>
      <c r="AA32" s="78">
        <f>IF(AND(S32=0,E32=0),0,IF(AND(S32/E32&gt;0.999,S32/E32&lt;1),99.9,S32/E32*100))</f>
        <v>100</v>
      </c>
      <c r="AB32" s="80">
        <f>前年度部分貼付!M32*100</f>
        <v>100</v>
      </c>
      <c r="AC32" s="77"/>
    </row>
    <row r="33" spans="1:29" ht="13.5" customHeight="1">
      <c r="A33" s="77"/>
      <c r="B33" s="72"/>
      <c r="C33" s="71"/>
      <c r="D33" s="71"/>
      <c r="E33" s="71"/>
      <c r="F33" s="71"/>
      <c r="G33" s="71"/>
      <c r="H33" s="78"/>
      <c r="I33" s="78"/>
      <c r="J33" s="71"/>
      <c r="K33" s="71"/>
      <c r="L33" s="71"/>
      <c r="M33" s="71"/>
      <c r="N33" s="71"/>
      <c r="O33" s="71"/>
      <c r="P33" s="72"/>
      <c r="Q33" s="72"/>
      <c r="R33" s="71"/>
      <c r="S33" s="71"/>
      <c r="T33" s="71"/>
      <c r="U33" s="71"/>
      <c r="V33" s="71"/>
      <c r="W33" s="71"/>
      <c r="X33" s="78"/>
      <c r="Y33" s="78"/>
      <c r="Z33" s="78"/>
      <c r="AA33" s="78"/>
      <c r="AB33" s="80"/>
      <c r="AC33" s="77"/>
    </row>
    <row r="34" spans="1:29" ht="13.5" customHeight="1">
      <c r="A34" s="77"/>
      <c r="B34" s="72" t="s">
        <v>110</v>
      </c>
      <c r="C34" s="71">
        <f>'予算額（,000）'!B9</f>
        <v>777453000</v>
      </c>
      <c r="D34" s="71">
        <f>'（貼）決算書様式8'!D30</f>
        <v>320</v>
      </c>
      <c r="E34" s="71">
        <f>'（貼）決算書様式8'!D31</f>
        <v>777453652</v>
      </c>
      <c r="F34" s="71">
        <f>'（貼）決算書様式8'!E30</f>
        <v>320</v>
      </c>
      <c r="G34" s="71">
        <f>'（貼）決算書様式8'!E31</f>
        <v>777453652</v>
      </c>
      <c r="H34" s="78">
        <f>IF(AND(F34/D34&gt;0.999,F34/D34&lt;1),99.9,F34/D34*100)</f>
        <v>100</v>
      </c>
      <c r="I34" s="78">
        <f>IF(AND(G34/E34&gt;0.999,G34/E34&lt;1),99.9,G34/E34*100)</f>
        <v>100</v>
      </c>
      <c r="J34" s="71">
        <f t="shared" si="19"/>
        <v>0</v>
      </c>
      <c r="K34" s="71">
        <f t="shared" si="19"/>
        <v>0</v>
      </c>
      <c r="L34" s="71">
        <v>0</v>
      </c>
      <c r="M34" s="71">
        <v>0</v>
      </c>
      <c r="N34" s="71">
        <f>'（貼）決算書様式8'!H30</f>
        <v>0</v>
      </c>
      <c r="O34" s="71">
        <f>'（貼）決算書様式8'!H31</f>
        <v>0</v>
      </c>
      <c r="P34" s="85" t="s">
        <v>104</v>
      </c>
      <c r="Q34" s="85" t="s">
        <v>104</v>
      </c>
      <c r="R34" s="71">
        <f>F34+L34+N34</f>
        <v>320</v>
      </c>
      <c r="S34" s="71">
        <f>G34+M34+O34</f>
        <v>777453652</v>
      </c>
      <c r="T34" s="71">
        <v>0</v>
      </c>
      <c r="U34" s="71">
        <v>0</v>
      </c>
      <c r="V34" s="71">
        <f t="shared" si="20"/>
        <v>0</v>
      </c>
      <c r="W34" s="71">
        <f t="shared" si="20"/>
        <v>0</v>
      </c>
      <c r="X34" s="78">
        <f>IF(E34=0,0,E34/前年度部分貼付!C34*100)</f>
        <v>61.081835598360826</v>
      </c>
      <c r="Y34" s="87">
        <f>前年度部分貼付!G34</f>
        <v>170.70645996285648</v>
      </c>
      <c r="Z34" s="78">
        <f>IF(AND(S34=0,C34=0),0,IF(AND(S34/C34&gt;0.999,S34/C34&lt;1),99.9,S34/C34*100))</f>
        <v>100.00008386359048</v>
      </c>
      <c r="AA34" s="78">
        <f>IF(AND(S34=0,E34=0),0,IF(AND(S34/E34&gt;0.999,S34/E34&lt;1),99.9,S34/E34*100))</f>
        <v>100</v>
      </c>
      <c r="AB34" s="80">
        <f>前年度部分貼付!M34*100</f>
        <v>100</v>
      </c>
      <c r="AC34" s="77"/>
    </row>
    <row r="35" spans="1:29" ht="13.5" customHeight="1">
      <c r="A35" s="73" t="s">
        <v>113</v>
      </c>
      <c r="B35" s="72" t="s">
        <v>99</v>
      </c>
      <c r="C35" s="71">
        <f>'予算額（,000）'!C9</f>
        <v>0</v>
      </c>
      <c r="D35" s="71">
        <f>'（貼）決算書様式8'!D32</f>
        <v>0</v>
      </c>
      <c r="E35" s="71">
        <f>'（貼）決算書様式8'!D33</f>
        <v>0</v>
      </c>
      <c r="F35" s="71">
        <f>'（貼）決算書様式8'!E32</f>
        <v>0</v>
      </c>
      <c r="G35" s="71">
        <v>0</v>
      </c>
      <c r="H35" s="85" t="s">
        <v>104</v>
      </c>
      <c r="I35" s="85" t="s">
        <v>104</v>
      </c>
      <c r="J35" s="71">
        <f t="shared" si="19"/>
        <v>0</v>
      </c>
      <c r="K35" s="71">
        <f t="shared" si="19"/>
        <v>0</v>
      </c>
      <c r="L35" s="71">
        <v>0</v>
      </c>
      <c r="M35" s="71">
        <v>0</v>
      </c>
      <c r="N35" s="71">
        <v>0</v>
      </c>
      <c r="O35" s="71">
        <v>0</v>
      </c>
      <c r="P35" s="85" t="s">
        <v>104</v>
      </c>
      <c r="Q35" s="85" t="s">
        <v>104</v>
      </c>
      <c r="R35" s="71">
        <f>F35+L35+N35</f>
        <v>0</v>
      </c>
      <c r="S35" s="71">
        <f>G35+M35+O35</f>
        <v>0</v>
      </c>
      <c r="T35" s="71">
        <v>0</v>
      </c>
      <c r="U35" s="71">
        <v>0</v>
      </c>
      <c r="V35" s="71">
        <f t="shared" si="20"/>
        <v>0</v>
      </c>
      <c r="W35" s="71">
        <f t="shared" si="20"/>
        <v>0</v>
      </c>
      <c r="X35" s="78">
        <f>IF(E35=0,0,E35/前年度部分貼付!C35*100)</f>
        <v>0</v>
      </c>
      <c r="Y35" s="78">
        <f>前年度部分貼付!G35</f>
        <v>0</v>
      </c>
      <c r="Z35" s="78">
        <f>IF(AND(S35=0,C35=0),0,IF(AND(S35/C35&gt;0.999,S35/C35&lt;1),99.9,S35/C35*100))</f>
        <v>0</v>
      </c>
      <c r="AA35" s="78">
        <f>IF(AND(S35=0,E35=0),0,IF(AND(S35/E35&gt;0.999,S35/E35&lt;1),99.9,S35/E35*100))</f>
        <v>0</v>
      </c>
      <c r="AB35" s="80">
        <f>前年度部分貼付!M35*100</f>
        <v>0</v>
      </c>
      <c r="AC35" s="77"/>
    </row>
    <row r="36" spans="1:29" ht="13.5" customHeight="1">
      <c r="A36" s="77"/>
      <c r="B36" s="72" t="s">
        <v>112</v>
      </c>
      <c r="C36" s="71">
        <f>SUM(C34:C35)</f>
        <v>777453000</v>
      </c>
      <c r="D36" s="71">
        <f>SUM(D34:D35)</f>
        <v>320</v>
      </c>
      <c r="E36" s="71">
        <f>SUM(E34:E35)</f>
        <v>777453652</v>
      </c>
      <c r="F36" s="71">
        <f>SUM(F34:F35)</f>
        <v>320</v>
      </c>
      <c r="G36" s="71">
        <f>SUM(G34:G35)</f>
        <v>777453652</v>
      </c>
      <c r="H36" s="78">
        <f>IF(AND(F36/D36&gt;0.999,F36/D36&lt;1),99.9,F36/D36*100)</f>
        <v>100</v>
      </c>
      <c r="I36" s="78">
        <f>IF(AND(G36/E36&gt;0.999,G36/E36&lt;1),99.9,G36/E36*100)</f>
        <v>100</v>
      </c>
      <c r="J36" s="71">
        <f t="shared" si="19"/>
        <v>0</v>
      </c>
      <c r="K36" s="71">
        <f t="shared" si="19"/>
        <v>0</v>
      </c>
      <c r="L36" s="71">
        <f>SUM(L34:L35)</f>
        <v>0</v>
      </c>
      <c r="M36" s="71">
        <f>SUM(M34:M35)</f>
        <v>0</v>
      </c>
      <c r="N36" s="71">
        <f>SUM(N34:N35)</f>
        <v>0</v>
      </c>
      <c r="O36" s="71">
        <f>SUM(O34:O35)</f>
        <v>0</v>
      </c>
      <c r="P36" s="85" t="s">
        <v>104</v>
      </c>
      <c r="Q36" s="85" t="s">
        <v>104</v>
      </c>
      <c r="R36" s="71">
        <f>R34+R35</f>
        <v>320</v>
      </c>
      <c r="S36" s="71">
        <f>S34+S35</f>
        <v>777453652</v>
      </c>
      <c r="T36" s="71">
        <f>SUM(T34:T35)</f>
        <v>0</v>
      </c>
      <c r="U36" s="71">
        <f>SUM(U34:U35)</f>
        <v>0</v>
      </c>
      <c r="V36" s="71">
        <f t="shared" si="20"/>
        <v>0</v>
      </c>
      <c r="W36" s="71">
        <f t="shared" si="20"/>
        <v>0</v>
      </c>
      <c r="X36" s="78">
        <f>IF(E36=0,0,E36/前年度部分貼付!C36*100)</f>
        <v>61.081835598360826</v>
      </c>
      <c r="Y36" s="87">
        <f>前年度部分貼付!G36</f>
        <v>170.70645996285648</v>
      </c>
      <c r="Z36" s="78">
        <f>IF(AND(S36=0,C36=0),0,IF(AND(S36/C36&gt;0.999,S36/C36&lt;1),99.9,S36/C36*100))</f>
        <v>100.00008386359048</v>
      </c>
      <c r="AA36" s="78">
        <f>IF(AND(S36=0,E36=0),0,IF(AND(S36/E36&gt;0.999,S36/E36&lt;1),99.9,S36/E36*100))</f>
        <v>100</v>
      </c>
      <c r="AB36" s="80">
        <f>前年度部分貼付!M36*100</f>
        <v>100</v>
      </c>
      <c r="AC36" s="77"/>
    </row>
    <row r="37" spans="1:29" ht="13.5" customHeight="1">
      <c r="A37" s="77"/>
      <c r="B37" s="82"/>
      <c r="C37" s="71"/>
      <c r="D37" s="71"/>
      <c r="E37" s="71"/>
      <c r="F37" s="71"/>
      <c r="G37" s="71"/>
      <c r="H37" s="78"/>
      <c r="I37" s="78"/>
      <c r="J37" s="71"/>
      <c r="K37" s="71"/>
      <c r="L37" s="71"/>
      <c r="M37" s="71"/>
      <c r="N37" s="71"/>
      <c r="O37" s="71"/>
      <c r="P37" s="72"/>
      <c r="Q37" s="72"/>
      <c r="R37" s="71"/>
      <c r="S37" s="71"/>
      <c r="T37" s="71"/>
      <c r="U37" s="71"/>
      <c r="V37" s="71"/>
      <c r="W37" s="71"/>
      <c r="X37" s="78"/>
      <c r="Y37" s="78"/>
      <c r="Z37" s="78"/>
      <c r="AA37" s="78"/>
      <c r="AB37" s="80"/>
      <c r="AC37" s="77"/>
    </row>
    <row r="38" spans="1:29" ht="13.5" customHeight="1">
      <c r="A38" s="77"/>
      <c r="B38" s="72" t="s">
        <v>101</v>
      </c>
      <c r="C38" s="71">
        <f t="shared" ref="C38:G39" si="22">C42+C46</f>
        <v>29127621000</v>
      </c>
      <c r="D38" s="71">
        <f t="shared" si="22"/>
        <v>36360</v>
      </c>
      <c r="E38" s="71">
        <f t="shared" si="22"/>
        <v>29203786500</v>
      </c>
      <c r="F38" s="71">
        <f t="shared" si="22"/>
        <v>32479</v>
      </c>
      <c r="G38" s="71">
        <f t="shared" si="22"/>
        <v>28645736300</v>
      </c>
      <c r="H38" s="78">
        <f>IF(AND(F38/D38&gt;0.999,F38/D38&lt;1),99.9,F38/D38*100)</f>
        <v>89.326182618261825</v>
      </c>
      <c r="I38" s="78">
        <f>IF(AND(G38/E38&gt;0.999,G38/E38&lt;1),99.9,G38/E38*100)</f>
        <v>98.089116971184538</v>
      </c>
      <c r="J38" s="71">
        <f>+J42+J46</f>
        <v>3881</v>
      </c>
      <c r="K38" s="71">
        <f>+K42+K46</f>
        <v>558050200</v>
      </c>
      <c r="L38" s="71">
        <f t="shared" ref="L38:O39" si="23">L42+L46</f>
        <v>48</v>
      </c>
      <c r="M38" s="71">
        <f t="shared" si="23"/>
        <v>1527741</v>
      </c>
      <c r="N38" s="71">
        <f t="shared" si="23"/>
        <v>3626</v>
      </c>
      <c r="O38" s="71">
        <f t="shared" si="23"/>
        <v>501749500</v>
      </c>
      <c r="P38" s="85" t="s">
        <v>104</v>
      </c>
      <c r="Q38" s="85" t="s">
        <v>104</v>
      </c>
      <c r="R38" s="71">
        <f>F38+L38+N38</f>
        <v>36153</v>
      </c>
      <c r="S38" s="71">
        <f>G38+M38+O38</f>
        <v>29149013541</v>
      </c>
      <c r="T38" s="71">
        <f>T42+T46</f>
        <v>0</v>
      </c>
      <c r="U38" s="71">
        <f>U42+U46</f>
        <v>0</v>
      </c>
      <c r="V38" s="71">
        <f t="shared" ref="V38:W40" si="24">D38-R38-T38</f>
        <v>207</v>
      </c>
      <c r="W38" s="71">
        <f t="shared" si="24"/>
        <v>54772959</v>
      </c>
      <c r="X38" s="78">
        <f>IF(E38=0,0,E38/前年度部分貼付!C38*100)</f>
        <v>106.49348517768064</v>
      </c>
      <c r="Y38" s="78">
        <f>前年度部分貼付!G38</f>
        <v>109.93473503272821</v>
      </c>
      <c r="Z38" s="78">
        <f>IF(AND(S38=0,C38=0),0,IF(AND(S38/C38&gt;0.999,S38/C38&lt;1),99.9,S38/C38*100))</f>
        <v>100.073444175204</v>
      </c>
      <c r="AA38" s="78">
        <f>IF(AND(S38=0,E38=0),0,IF(AND(S38/E38&gt;0.999,S38/E38&lt;1),99.9,S38/E38*100))</f>
        <v>99.812445694328034</v>
      </c>
      <c r="AB38" s="80">
        <f>前年度部分貼付!M38*100</f>
        <v>99.898948372063018</v>
      </c>
      <c r="AC38" s="77"/>
    </row>
    <row r="39" spans="1:29" ht="13.5" customHeight="1">
      <c r="A39" s="83" t="s">
        <v>114</v>
      </c>
      <c r="B39" s="72" t="s">
        <v>99</v>
      </c>
      <c r="C39" s="71">
        <f t="shared" si="22"/>
        <v>16676000</v>
      </c>
      <c r="D39" s="71">
        <f t="shared" si="22"/>
        <v>292</v>
      </c>
      <c r="E39" s="71">
        <f t="shared" si="22"/>
        <v>49302588</v>
      </c>
      <c r="F39" s="71">
        <f t="shared" si="22"/>
        <v>0</v>
      </c>
      <c r="G39" s="71">
        <f t="shared" si="22"/>
        <v>0</v>
      </c>
      <c r="H39" s="85" t="s">
        <v>104</v>
      </c>
      <c r="I39" s="85" t="s">
        <v>104</v>
      </c>
      <c r="J39" s="71">
        <f>+J43+J47</f>
        <v>292</v>
      </c>
      <c r="K39" s="71">
        <f>+K43+K47</f>
        <v>49302588</v>
      </c>
      <c r="L39" s="71">
        <f t="shared" si="23"/>
        <v>16</v>
      </c>
      <c r="M39" s="71">
        <f t="shared" si="23"/>
        <v>1467247</v>
      </c>
      <c r="N39" s="71">
        <f t="shared" si="23"/>
        <v>101</v>
      </c>
      <c r="O39" s="71">
        <f t="shared" si="23"/>
        <v>15209507</v>
      </c>
      <c r="P39" s="85" t="s">
        <v>104</v>
      </c>
      <c r="Q39" s="85" t="s">
        <v>104</v>
      </c>
      <c r="R39" s="71">
        <f>F39+L39+N39</f>
        <v>117</v>
      </c>
      <c r="S39" s="71">
        <f>G39+M39+O39</f>
        <v>16676754</v>
      </c>
      <c r="T39" s="71">
        <f>T43+T47</f>
        <v>17</v>
      </c>
      <c r="U39" s="71">
        <f>U43+U47</f>
        <v>1225724</v>
      </c>
      <c r="V39" s="71">
        <f t="shared" si="24"/>
        <v>158</v>
      </c>
      <c r="W39" s="71">
        <f t="shared" si="24"/>
        <v>31400110</v>
      </c>
      <c r="X39" s="78">
        <f>IF(E39=0,0,E39/前年度部分貼付!C39*100)</f>
        <v>38.167253005149554</v>
      </c>
      <c r="Y39" s="78">
        <f>前年度部分貼付!G39</f>
        <v>223.10540053851651</v>
      </c>
      <c r="Z39" s="78">
        <f>IF(AND(S39=0,C39=0),0,IF(AND(S39/C39&gt;0.999,S39/C39&lt;1),99.9,S39/C39*100))</f>
        <v>100.00452146797794</v>
      </c>
      <c r="AA39" s="78">
        <f>IF(AND(S39=0,E39=0),0,IF(AND(S39/E39&gt;0.999,S39/E39&lt;1),99.9,S39/E39*100))</f>
        <v>33.825311563766185</v>
      </c>
      <c r="AB39" s="80">
        <f>前年度部分貼付!M39*100</f>
        <v>81.774336822277093</v>
      </c>
      <c r="AC39" s="77"/>
    </row>
    <row r="40" spans="1:29" ht="13.5" customHeight="1">
      <c r="A40" s="83"/>
      <c r="B40" s="72" t="s">
        <v>100</v>
      </c>
      <c r="C40" s="71">
        <f>C38+C39</f>
        <v>29144297000</v>
      </c>
      <c r="D40" s="71">
        <f>D38+D39</f>
        <v>36652</v>
      </c>
      <c r="E40" s="71">
        <f>E38+E39</f>
        <v>29253089088</v>
      </c>
      <c r="F40" s="71">
        <f>F38+F39</f>
        <v>32479</v>
      </c>
      <c r="G40" s="71">
        <f>G38+G39</f>
        <v>28645736300</v>
      </c>
      <c r="H40" s="78">
        <f>IF(AND(F40/D40&gt;0.999,F40/D40&lt;1),99.9,F40/D40*100)</f>
        <v>88.614536723780418</v>
      </c>
      <c r="I40" s="78">
        <f>IF(AND(G40/E40&gt;0.999,G40/E40&lt;1),99.9,G40/E40*100)</f>
        <v>97.923799479183401</v>
      </c>
      <c r="J40" s="71">
        <f>SUM(J38:J39)</f>
        <v>4173</v>
      </c>
      <c r="K40" s="71">
        <f>SUM(K38:K39)</f>
        <v>607352788</v>
      </c>
      <c r="L40" s="71">
        <f>L38+L39</f>
        <v>64</v>
      </c>
      <c r="M40" s="71">
        <f>M38+M39</f>
        <v>2994988</v>
      </c>
      <c r="N40" s="71">
        <f>N38+N39</f>
        <v>3727</v>
      </c>
      <c r="O40" s="71">
        <f>O38+O39</f>
        <v>516959007</v>
      </c>
      <c r="P40" s="85" t="s">
        <v>104</v>
      </c>
      <c r="Q40" s="85" t="s">
        <v>104</v>
      </c>
      <c r="R40" s="71">
        <f>R38+R39</f>
        <v>36270</v>
      </c>
      <c r="S40" s="71">
        <f>S38+S39</f>
        <v>29165690295</v>
      </c>
      <c r="T40" s="71">
        <f>T38+T39</f>
        <v>17</v>
      </c>
      <c r="U40" s="71">
        <f>U38+U39</f>
        <v>1225724</v>
      </c>
      <c r="V40" s="71">
        <f t="shared" si="24"/>
        <v>365</v>
      </c>
      <c r="W40" s="71">
        <f t="shared" si="24"/>
        <v>86173069</v>
      </c>
      <c r="X40" s="78">
        <f>IF(E40=0,0,E40/前年度部分貼付!C40*100)</f>
        <v>106.17314660199033</v>
      </c>
      <c r="Y40" s="78">
        <f>前年度部分貼付!G40</f>
        <v>110.19680336873114</v>
      </c>
      <c r="Z40" s="78">
        <f>IF(AND(S40=0,C40=0),0,IF(AND(S40/C40&gt;0.999,S40/C40&lt;1),99.9,S40/C40*100))</f>
        <v>100.07340473849824</v>
      </c>
      <c r="AA40" s="78">
        <f>IF(AND(S40=0,E40=0),0,IF(AND(S40/E40&gt;0.999,S40/E40&lt;1),99.9,S40/E40*100))</f>
        <v>99.701232260507311</v>
      </c>
      <c r="AB40" s="80">
        <f>前年度部分貼付!M40*100</f>
        <v>99.813973508614708</v>
      </c>
      <c r="AC40" s="77"/>
    </row>
    <row r="41" spans="1:29" ht="13.5" customHeight="1">
      <c r="A41" s="77"/>
      <c r="B41" s="82"/>
      <c r="C41" s="71"/>
      <c r="D41" s="71"/>
      <c r="E41" s="71"/>
      <c r="F41" s="71"/>
      <c r="G41" s="71"/>
      <c r="H41" s="78"/>
      <c r="I41" s="78"/>
      <c r="J41" s="71"/>
      <c r="K41" s="71"/>
      <c r="L41" s="71"/>
      <c r="M41" s="71"/>
      <c r="N41" s="71"/>
      <c r="O41" s="71"/>
      <c r="P41" s="72"/>
      <c r="Q41" s="72"/>
      <c r="R41" s="71"/>
      <c r="S41" s="71"/>
      <c r="T41" s="71"/>
      <c r="U41" s="71"/>
      <c r="V41" s="71"/>
      <c r="W41" s="71"/>
      <c r="X41" s="78"/>
      <c r="Y41" s="78"/>
      <c r="Z41" s="78"/>
      <c r="AA41" s="78"/>
      <c r="AB41" s="80"/>
      <c r="AC41" s="77"/>
    </row>
    <row r="42" spans="1:29" ht="13.5" customHeight="1">
      <c r="A42" s="77"/>
      <c r="B42" s="72" t="s">
        <v>101</v>
      </c>
      <c r="C42" s="71">
        <f>'予算額（,000）'!B10</f>
        <v>1476862000</v>
      </c>
      <c r="D42" s="71">
        <f>'（貼）決算書様式8'!D36</f>
        <v>17439</v>
      </c>
      <c r="E42" s="71">
        <f>'（貼）決算書様式8'!D37</f>
        <v>1496985500</v>
      </c>
      <c r="F42" s="71">
        <f>'（貼）決算書様式8'!E36</f>
        <v>15077</v>
      </c>
      <c r="G42" s="71">
        <f>'（貼）決算書様式8'!E37</f>
        <v>1314349700</v>
      </c>
      <c r="H42" s="78">
        <f>IF(AND(F42/D42&gt;0.999,F42/D42&lt;1),99.9,F42/D42*100)</f>
        <v>86.455645392511045</v>
      </c>
      <c r="I42" s="78">
        <f>IF(AND(G42/E42&gt;0.999,G42/E42&lt;1),99.9,G42/E42*100)</f>
        <v>87.799761587537091</v>
      </c>
      <c r="J42" s="71">
        <f t="shared" ref="J42:K44" si="25">D42-F42</f>
        <v>2362</v>
      </c>
      <c r="K42" s="71">
        <f t="shared" si="25"/>
        <v>182635800</v>
      </c>
      <c r="L42" s="71">
        <f>'（貼）決算書様式8'!G36</f>
        <v>40</v>
      </c>
      <c r="M42" s="71">
        <f>'（貼）決算書様式8'!G37</f>
        <v>1247734</v>
      </c>
      <c r="N42" s="71">
        <f>'（貼）決算書様式8'!H36</f>
        <v>2171</v>
      </c>
      <c r="O42" s="71">
        <f>'（貼）決算書様式8'!H37</f>
        <v>162894766</v>
      </c>
      <c r="P42" s="85" t="s">
        <v>104</v>
      </c>
      <c r="Q42" s="85" t="s">
        <v>104</v>
      </c>
      <c r="R42" s="71">
        <f>F42+L42+N42</f>
        <v>17288</v>
      </c>
      <c r="S42" s="71">
        <f>G42+M42+O42</f>
        <v>1478492200</v>
      </c>
      <c r="T42" s="71">
        <f>'（貼）決算書様式8'!L36</f>
        <v>0</v>
      </c>
      <c r="U42" s="71">
        <f>'（貼）決算書様式8'!L37</f>
        <v>0</v>
      </c>
      <c r="V42" s="71">
        <f t="shared" ref="V42:W44" si="26">D42-R42-T42</f>
        <v>151</v>
      </c>
      <c r="W42" s="71">
        <f t="shared" si="26"/>
        <v>18493300</v>
      </c>
      <c r="X42" s="78">
        <f>IF(E42=0,0,E42/前年度部分貼付!C42*100)</f>
        <v>99.817539505157598</v>
      </c>
      <c r="Y42" s="78">
        <f>前年度部分貼付!G42</f>
        <v>108.68858988669506</v>
      </c>
      <c r="Z42" s="78">
        <f>IF(AND(S42=0,C42=0),0,IF(AND(S42/C42&gt;0.999,S42/C42&lt;1),99.9,S42/C42*100))</f>
        <v>100.11038268978416</v>
      </c>
      <c r="AA42" s="78">
        <f>IF(AND(S42=0,E42=0),0,IF(AND(S42/E42&gt;0.999,S42/E42&lt;1),99.9,S42/E42*100))</f>
        <v>98.764630652735107</v>
      </c>
      <c r="AB42" s="80">
        <f>前年度部分貼付!M42*100</f>
        <v>98.693877844952453</v>
      </c>
      <c r="AC42" s="77"/>
    </row>
    <row r="43" spans="1:29" ht="13.5" customHeight="1">
      <c r="A43" s="73" t="s">
        <v>106</v>
      </c>
      <c r="B43" s="72" t="s">
        <v>99</v>
      </c>
      <c r="C43" s="71">
        <f>'予算額（,000）'!C10</f>
        <v>11698000</v>
      </c>
      <c r="D43" s="71">
        <f>'（貼）決算書様式8'!D38</f>
        <v>229</v>
      </c>
      <c r="E43" s="71">
        <f>'（貼）決算書様式8'!D39</f>
        <v>34942120</v>
      </c>
      <c r="F43" s="71">
        <v>0</v>
      </c>
      <c r="G43" s="71">
        <v>0</v>
      </c>
      <c r="H43" s="85" t="s">
        <v>104</v>
      </c>
      <c r="I43" s="85" t="s">
        <v>104</v>
      </c>
      <c r="J43" s="71">
        <f t="shared" si="25"/>
        <v>229</v>
      </c>
      <c r="K43" s="71">
        <f t="shared" si="25"/>
        <v>34942120</v>
      </c>
      <c r="L43" s="71">
        <f>'（貼）決算書様式8'!G38</f>
        <v>14</v>
      </c>
      <c r="M43" s="71">
        <f>'（貼）決算書様式8'!G39</f>
        <v>1461085</v>
      </c>
      <c r="N43" s="71">
        <f>'（貼）決算書様式8'!H38</f>
        <v>69</v>
      </c>
      <c r="O43" s="71">
        <f>'（貼）決算書様式8'!H39</f>
        <v>10236920</v>
      </c>
      <c r="P43" s="85" t="s">
        <v>104</v>
      </c>
      <c r="Q43" s="85" t="s">
        <v>104</v>
      </c>
      <c r="R43" s="71">
        <f>F43+L43+N43</f>
        <v>83</v>
      </c>
      <c r="S43" s="71">
        <f>G43+M43+O43</f>
        <v>11698005</v>
      </c>
      <c r="T43" s="71">
        <f>'（貼）決算書様式8'!L38</f>
        <v>16</v>
      </c>
      <c r="U43" s="71">
        <f>'（貼）決算書様式8'!L39</f>
        <v>1207200</v>
      </c>
      <c r="V43" s="71">
        <f t="shared" si="26"/>
        <v>130</v>
      </c>
      <c r="W43" s="71">
        <f t="shared" si="26"/>
        <v>22036915</v>
      </c>
      <c r="X43" s="78">
        <f>IF(E43=0,0,E43/前年度部分貼付!C43*100)</f>
        <v>152.04655562342745</v>
      </c>
      <c r="Y43" s="78">
        <f>前年度部分貼付!G43</f>
        <v>71.979112236866712</v>
      </c>
      <c r="Z43" s="78">
        <f>IF(AND(S43=0,C43=0),0,IF(AND(S43/C43&gt;0.999,S43/C43&lt;1),99.9,S43/C43*100))</f>
        <v>100.00004274234912</v>
      </c>
      <c r="AA43" s="78">
        <f>IF(AND(S43=0,E43=0),0,IF(AND(S43/E43&gt;0.999,S43/E43&lt;1),99.9,S43/E43*100))</f>
        <v>33.478234863826231</v>
      </c>
      <c r="AB43" s="80">
        <f>前年度部分貼付!M43*100</f>
        <v>32.510450499577956</v>
      </c>
      <c r="AC43" s="77"/>
    </row>
    <row r="44" spans="1:29" ht="13.5" customHeight="1">
      <c r="A44" s="73"/>
      <c r="B44" s="72" t="s">
        <v>100</v>
      </c>
      <c r="C44" s="71">
        <f>C42+C43</f>
        <v>1488560000</v>
      </c>
      <c r="D44" s="71">
        <f>D42+D43</f>
        <v>17668</v>
      </c>
      <c r="E44" s="71">
        <f>E42+E43</f>
        <v>1531927620</v>
      </c>
      <c r="F44" s="71">
        <f>F42+F43</f>
        <v>15077</v>
      </c>
      <c r="G44" s="71">
        <f>G42+G43</f>
        <v>1314349700</v>
      </c>
      <c r="H44" s="78">
        <f>IF(AND(F44/D44&gt;0.999,F44/D44&lt;1),99.9,F44/D44*100)</f>
        <v>85.335069051392338</v>
      </c>
      <c r="I44" s="78">
        <f>IF(AND(G44/E44&gt;0.999,G44/E44&lt;1),99.9,G44/E44*100)</f>
        <v>85.797114879357025</v>
      </c>
      <c r="J44" s="71">
        <f t="shared" si="25"/>
        <v>2591</v>
      </c>
      <c r="K44" s="71">
        <f t="shared" si="25"/>
        <v>217577920</v>
      </c>
      <c r="L44" s="71">
        <f>L42+L43</f>
        <v>54</v>
      </c>
      <c r="M44" s="71">
        <f>M42+M43</f>
        <v>2708819</v>
      </c>
      <c r="N44" s="71">
        <f>N42+N43</f>
        <v>2240</v>
      </c>
      <c r="O44" s="71">
        <f>O42+O43</f>
        <v>173131686</v>
      </c>
      <c r="P44" s="85" t="s">
        <v>104</v>
      </c>
      <c r="Q44" s="85" t="s">
        <v>104</v>
      </c>
      <c r="R44" s="71">
        <f>R42+R43</f>
        <v>17371</v>
      </c>
      <c r="S44" s="71">
        <f>S42+S43</f>
        <v>1490190205</v>
      </c>
      <c r="T44" s="71">
        <f>T42+T43</f>
        <v>16</v>
      </c>
      <c r="U44" s="71">
        <f>U42+U43</f>
        <v>1207200</v>
      </c>
      <c r="V44" s="71">
        <f t="shared" si="26"/>
        <v>281</v>
      </c>
      <c r="W44" s="71">
        <f t="shared" si="26"/>
        <v>40530215</v>
      </c>
      <c r="X44" s="78">
        <f>IF(E44=0,0,E44/前年度部分貼付!C44*100)</f>
        <v>100.60579912210829</v>
      </c>
      <c r="Y44" s="78">
        <f>前年度部分貼付!G44</f>
        <v>107.8583892115259</v>
      </c>
      <c r="Z44" s="78">
        <f>IF(AND(S44=0,C44=0),0,IF(AND(S44/C44&gt;0.999,S44/C44&lt;1),99.9,S44/C44*100))</f>
        <v>100.10951557209653</v>
      </c>
      <c r="AA44" s="78">
        <f>IF(AND(S44=0,E44=0),0,IF(AND(S44/E44&gt;0.999,S44/E44&lt;1),99.9,S44/E44*100))</f>
        <v>97.275496932420353</v>
      </c>
      <c r="AB44" s="80">
        <f>前年度部分貼付!M44*100</f>
        <v>97.695013095717755</v>
      </c>
      <c r="AC44" s="77"/>
    </row>
    <row r="45" spans="1:29" ht="13.5" customHeight="1">
      <c r="A45" s="77"/>
      <c r="B45" s="82"/>
      <c r="C45" s="77"/>
      <c r="D45" s="77"/>
      <c r="E45" s="77"/>
      <c r="F45" s="77"/>
      <c r="G45" s="77"/>
      <c r="H45" s="78"/>
      <c r="I45" s="78"/>
      <c r="J45" s="71"/>
      <c r="K45" s="71"/>
      <c r="L45" s="71"/>
      <c r="M45" s="71"/>
      <c r="N45" s="71"/>
      <c r="O45" s="71"/>
      <c r="P45" s="72"/>
      <c r="Q45" s="72"/>
      <c r="R45" s="71"/>
      <c r="S45" s="71"/>
      <c r="T45" s="71"/>
      <c r="U45" s="71"/>
      <c r="V45" s="71"/>
      <c r="W45" s="71"/>
      <c r="X45" s="78"/>
      <c r="Y45" s="78"/>
      <c r="Z45" s="78"/>
      <c r="AA45" s="78"/>
      <c r="AB45" s="80"/>
      <c r="AC45" s="77"/>
    </row>
    <row r="46" spans="1:29" ht="13.5" customHeight="1">
      <c r="A46" s="77"/>
      <c r="B46" s="72" t="s">
        <v>101</v>
      </c>
      <c r="C46" s="71">
        <f>'予算額（,000）'!B11</f>
        <v>27650759000</v>
      </c>
      <c r="D46" s="71">
        <f>'（貼）決算書様式8'!D47</f>
        <v>18921</v>
      </c>
      <c r="E46" s="71">
        <f>'（貼）決算書様式8'!D48</f>
        <v>27706801000</v>
      </c>
      <c r="F46" s="71">
        <f>'（貼）決算書様式8'!E47</f>
        <v>17402</v>
      </c>
      <c r="G46" s="71">
        <f>'（貼）決算書様式8'!E48</f>
        <v>27331386600</v>
      </c>
      <c r="H46" s="78">
        <f>IF(AND(F46/D46&gt;0.999,F46/D46&lt;1),99.9,F46/D46*100)</f>
        <v>91.971883092859784</v>
      </c>
      <c r="I46" s="78">
        <f>IF(AND(G46/E46&gt;0.999,G46/E46&lt;1),99.9,G46/E46*100)</f>
        <v>98.645046030395207</v>
      </c>
      <c r="J46" s="71">
        <f t="shared" ref="J46:K48" si="27">D46-F46</f>
        <v>1519</v>
      </c>
      <c r="K46" s="71">
        <f t="shared" si="27"/>
        <v>375414400</v>
      </c>
      <c r="L46" s="71">
        <f>'（貼）決算書様式8'!G47</f>
        <v>8</v>
      </c>
      <c r="M46" s="71">
        <f>'（貼）決算書様式8'!G48</f>
        <v>280007</v>
      </c>
      <c r="N46" s="71">
        <f>'（貼）決算書様式8'!H47</f>
        <v>1455</v>
      </c>
      <c r="O46" s="71">
        <f>'（貼）決算書様式8'!H48</f>
        <v>338854734</v>
      </c>
      <c r="P46" s="85" t="s">
        <v>104</v>
      </c>
      <c r="Q46" s="85" t="s">
        <v>104</v>
      </c>
      <c r="R46" s="71">
        <f>F46+L46+N46</f>
        <v>18865</v>
      </c>
      <c r="S46" s="71">
        <f>G46+M46+O46</f>
        <v>27670521341</v>
      </c>
      <c r="T46" s="71">
        <f>'（貼）決算書様式8'!L47</f>
        <v>0</v>
      </c>
      <c r="U46" s="71">
        <f>'（貼）決算書様式8'!L48</f>
        <v>0</v>
      </c>
      <c r="V46" s="71">
        <f t="shared" ref="V46:W48" si="28">D46-R46-T46</f>
        <v>56</v>
      </c>
      <c r="W46" s="71">
        <f t="shared" si="28"/>
        <v>36279659</v>
      </c>
      <c r="X46" s="78">
        <f>IF(E46=0,0,E46/前年度部分貼付!C46*100)</f>
        <v>106.87970306185026</v>
      </c>
      <c r="Y46" s="78">
        <f>前年度部分貼付!G46</f>
        <v>110.00770217802986</v>
      </c>
      <c r="Z46" s="78">
        <f>IF(AND(S46=0,C46=0),0,IF(AND(S46/C46&gt;0.999,S46/C46&lt;1),99.9,S46/C46*100))</f>
        <v>100.07147124243497</v>
      </c>
      <c r="AA46" s="78">
        <f>IF(AND(S46=0,E46=0),0,IF(AND(S46/E46&gt;0.999,S46/E46&lt;1),99.9,S46/E46*100))</f>
        <v>99.869058650978872</v>
      </c>
      <c r="AB46" s="80">
        <f>前年度部分貼付!M46*100</f>
        <v>99.968664306267129</v>
      </c>
      <c r="AC46" s="77"/>
    </row>
    <row r="47" spans="1:29" ht="13.5" customHeight="1">
      <c r="A47" s="73" t="s">
        <v>108</v>
      </c>
      <c r="B47" s="72" t="s">
        <v>99</v>
      </c>
      <c r="C47" s="71">
        <f>'予算額（,000）'!C11</f>
        <v>4978000</v>
      </c>
      <c r="D47" s="71">
        <f>'（貼）決算書様式8'!D49</f>
        <v>63</v>
      </c>
      <c r="E47" s="71">
        <f>'（貼）決算書様式8'!D50</f>
        <v>14360468</v>
      </c>
      <c r="F47" s="71">
        <v>0</v>
      </c>
      <c r="G47" s="71">
        <v>0</v>
      </c>
      <c r="H47" s="85" t="s">
        <v>104</v>
      </c>
      <c r="I47" s="85" t="s">
        <v>104</v>
      </c>
      <c r="J47" s="71">
        <f t="shared" si="27"/>
        <v>63</v>
      </c>
      <c r="K47" s="71">
        <f t="shared" si="27"/>
        <v>14360468</v>
      </c>
      <c r="L47" s="71">
        <f>'（貼）決算書様式8'!G49</f>
        <v>2</v>
      </c>
      <c r="M47" s="71">
        <f>'（貼）決算書様式8'!G50</f>
        <v>6162</v>
      </c>
      <c r="N47" s="71">
        <f>'（貼）決算書様式8'!H49</f>
        <v>32</v>
      </c>
      <c r="O47" s="71">
        <f>'（貼）決算書様式8'!H50</f>
        <v>4972587</v>
      </c>
      <c r="P47" s="85" t="s">
        <v>104</v>
      </c>
      <c r="Q47" s="85" t="s">
        <v>104</v>
      </c>
      <c r="R47" s="71">
        <f>F47+L47+N47</f>
        <v>34</v>
      </c>
      <c r="S47" s="71">
        <f>G47+M47+O47</f>
        <v>4978749</v>
      </c>
      <c r="T47" s="71">
        <f>'（貼）決算書様式8'!L49</f>
        <v>1</v>
      </c>
      <c r="U47" s="71">
        <f>'（貼）決算書様式8'!L50</f>
        <v>18524</v>
      </c>
      <c r="V47" s="71">
        <f t="shared" si="28"/>
        <v>28</v>
      </c>
      <c r="W47" s="71">
        <f t="shared" si="28"/>
        <v>9363195</v>
      </c>
      <c r="X47" s="78">
        <f>IF(E47=0,0,E47/前年度部分貼付!C47*100)</f>
        <v>13.522874156693589</v>
      </c>
      <c r="Y47" s="78">
        <f>前年度部分貼付!G47</f>
        <v>408.89265512706896</v>
      </c>
      <c r="Z47" s="78">
        <f>IF(AND(S47=0,C47=0),0,IF(AND(S47/C47&gt;0.999,S47/C47&lt;1),99.9,S47/C47*100))</f>
        <v>100.01504620329449</v>
      </c>
      <c r="AA47" s="78">
        <f>IF(AND(S47=0,E47=0),0,IF(AND(S47/E47&gt;0.999,S47/E47&lt;1),99.9,S47/E47*100))</f>
        <v>34.669824131079849</v>
      </c>
      <c r="AB47" s="80">
        <f>前年度部分貼付!M47*100</f>
        <v>92.435430191925136</v>
      </c>
      <c r="AC47" s="77"/>
    </row>
    <row r="48" spans="1:29" ht="13.5" customHeight="1">
      <c r="A48" s="73"/>
      <c r="B48" s="72" t="s">
        <v>100</v>
      </c>
      <c r="C48" s="71">
        <f>C46+C47</f>
        <v>27655737000</v>
      </c>
      <c r="D48" s="71">
        <f>D46+D47</f>
        <v>18984</v>
      </c>
      <c r="E48" s="71">
        <f>E46+E47</f>
        <v>27721161468</v>
      </c>
      <c r="F48" s="71">
        <f>F46+F47</f>
        <v>17402</v>
      </c>
      <c r="G48" s="71">
        <f>G46+G47</f>
        <v>27331386600</v>
      </c>
      <c r="H48" s="78">
        <f>IF(AND(F48/D48&gt;0.999,F48/D48&lt;1),99.9,F48/D48*100)</f>
        <v>91.666666666666657</v>
      </c>
      <c r="I48" s="78">
        <f>IF(AND(G48/E48&gt;0.999,G48/E48&lt;1),99.9,G48/E48*100)</f>
        <v>98.593944671294025</v>
      </c>
      <c r="J48" s="71">
        <f t="shared" si="27"/>
        <v>1582</v>
      </c>
      <c r="K48" s="71">
        <f t="shared" si="27"/>
        <v>389774868</v>
      </c>
      <c r="L48" s="71">
        <f>L46+L47</f>
        <v>10</v>
      </c>
      <c r="M48" s="71">
        <f>M46+M47</f>
        <v>286169</v>
      </c>
      <c r="N48" s="71">
        <f>N46+N47</f>
        <v>1487</v>
      </c>
      <c r="O48" s="71">
        <f>O46+O47</f>
        <v>343827321</v>
      </c>
      <c r="P48" s="85" t="s">
        <v>104</v>
      </c>
      <c r="Q48" s="85" t="s">
        <v>104</v>
      </c>
      <c r="R48" s="71">
        <f>R46+R47</f>
        <v>18899</v>
      </c>
      <c r="S48" s="71">
        <f>S46+S47</f>
        <v>27675500090</v>
      </c>
      <c r="T48" s="71">
        <f>T46+T47</f>
        <v>1</v>
      </c>
      <c r="U48" s="71">
        <f>U46+U47</f>
        <v>18524</v>
      </c>
      <c r="V48" s="71">
        <f t="shared" si="28"/>
        <v>84</v>
      </c>
      <c r="W48" s="71">
        <f t="shared" si="28"/>
        <v>45642854</v>
      </c>
      <c r="X48" s="78">
        <f>IF(E48=0,0,E48/前年度部分貼付!C48*100)</f>
        <v>106.49883101776673</v>
      </c>
      <c r="Y48" s="78">
        <f>前年度部分貼付!G48</f>
        <v>110.33674157587474</v>
      </c>
      <c r="Z48" s="78">
        <f>IF(AND(S48=0,C48=0),0,IF(AND(S48/C48&gt;0.999,S48/C48&lt;1),99.9,S48/C48*100))</f>
        <v>100.07146108599456</v>
      </c>
      <c r="AA48" s="78">
        <f>IF(AND(S48=0,E48=0),0,IF(AND(S48/E48&gt;0.999,S48/E48&lt;1),99.9,S48/E48*100))</f>
        <v>99.835283315770482</v>
      </c>
      <c r="AB48" s="80">
        <f>前年度部分貼付!M48*100</f>
        <v>99.937930633012186</v>
      </c>
      <c r="AC48" s="77"/>
    </row>
    <row r="49" spans="1:29" ht="13.5" customHeight="1">
      <c r="A49" s="77"/>
      <c r="B49" s="82"/>
      <c r="C49" s="71"/>
      <c r="D49" s="71"/>
      <c r="E49" s="71"/>
      <c r="F49" s="71"/>
      <c r="G49" s="71"/>
      <c r="H49" s="78"/>
      <c r="I49" s="78"/>
      <c r="J49" s="71"/>
      <c r="K49" s="71"/>
      <c r="L49" s="71"/>
      <c r="M49" s="71"/>
      <c r="N49" s="71"/>
      <c r="O49" s="71"/>
      <c r="P49" s="72"/>
      <c r="Q49" s="72"/>
      <c r="R49" s="71"/>
      <c r="S49" s="71"/>
      <c r="T49" s="71"/>
      <c r="U49" s="71"/>
      <c r="V49" s="71"/>
      <c r="W49" s="71"/>
      <c r="X49" s="78"/>
      <c r="Y49" s="78"/>
      <c r="Z49" s="78"/>
      <c r="AA49" s="78"/>
      <c r="AB49" s="80"/>
      <c r="AC49" s="77"/>
    </row>
    <row r="50" spans="1:29" ht="13.5" customHeight="1">
      <c r="A50" s="77"/>
      <c r="B50" s="72" t="s">
        <v>101</v>
      </c>
      <c r="C50" s="71">
        <f>'予算額（,000）'!B12</f>
        <v>39145350000</v>
      </c>
      <c r="D50" s="71">
        <f>'（貼）決算書様式8'!D147</f>
        <v>24</v>
      </c>
      <c r="E50" s="71">
        <f>'（貼）決算書様式8'!D148</f>
        <v>39145350205</v>
      </c>
      <c r="F50" s="71">
        <f>'（貼）決算書様式8'!E147</f>
        <v>24</v>
      </c>
      <c r="G50" s="71">
        <f>'（貼）決算書様式8'!E148</f>
        <v>39145350205</v>
      </c>
      <c r="H50" s="78">
        <f>IF(AND(F50/D50&gt;0.999,F50/D50&lt;1),99.9,F50/D50*100)</f>
        <v>100</v>
      </c>
      <c r="I50" s="78">
        <f>IF(AND(G50/E50&gt;0.999,G50/E50&lt;1),99.9,G50/E50*100)</f>
        <v>100</v>
      </c>
      <c r="J50" s="71">
        <f t="shared" ref="J50:K52" si="29">D50-F50</f>
        <v>0</v>
      </c>
      <c r="K50" s="71">
        <f t="shared" si="29"/>
        <v>0</v>
      </c>
      <c r="L50" s="71">
        <v>0</v>
      </c>
      <c r="M50" s="71">
        <v>0</v>
      </c>
      <c r="N50" s="71">
        <v>0</v>
      </c>
      <c r="O50" s="71">
        <v>0</v>
      </c>
      <c r="P50" s="85" t="s">
        <v>104</v>
      </c>
      <c r="Q50" s="85" t="s">
        <v>104</v>
      </c>
      <c r="R50" s="71">
        <f>F50+L50+N50</f>
        <v>24</v>
      </c>
      <c r="S50" s="71">
        <f>G50+M50+O50</f>
        <v>39145350205</v>
      </c>
      <c r="T50" s="71">
        <v>0</v>
      </c>
      <c r="U50" s="71">
        <v>0</v>
      </c>
      <c r="V50" s="71">
        <f t="shared" ref="V50:W52" si="30">D50-R50-T50</f>
        <v>0</v>
      </c>
      <c r="W50" s="71">
        <f t="shared" si="30"/>
        <v>0</v>
      </c>
      <c r="X50" s="78">
        <f>IF(E50=0,0,E50/前年度部分貼付!C50*100)</f>
        <v>127.24677352224451</v>
      </c>
      <c r="Y50" s="84">
        <f>前年度部分貼付!G50</f>
        <v>115.14971825064242</v>
      </c>
      <c r="Z50" s="78">
        <f>IF(AND(S50=0,C50=0),0,IF(AND(S50/C50&gt;0.999,S50/C50&lt;1),99.9,S50/C50*100))</f>
        <v>100.00000052368927</v>
      </c>
      <c r="AA50" s="78">
        <f>IF(AND(S50=0,E50=0),0,IF(AND(S50/E50&gt;0.999,S50/E50&lt;1),99.9,S50/E50*100))</f>
        <v>100</v>
      </c>
      <c r="AB50" s="86">
        <f>前年度部分貼付!M50*100</f>
        <v>100</v>
      </c>
      <c r="AC50" s="77"/>
    </row>
    <row r="51" spans="1:29" ht="13.5" customHeight="1">
      <c r="A51" s="83" t="s">
        <v>24</v>
      </c>
      <c r="B51" s="72" t="s">
        <v>99</v>
      </c>
      <c r="C51" s="71">
        <f>'予算額（,000）'!C12</f>
        <v>0</v>
      </c>
      <c r="D51" s="71">
        <f>'（貼）決算書様式8'!D149</f>
        <v>0</v>
      </c>
      <c r="E51" s="71">
        <f>'（貼）決算書様式8'!D150</f>
        <v>0</v>
      </c>
      <c r="F51" s="71">
        <v>0</v>
      </c>
      <c r="G51" s="71">
        <v>0</v>
      </c>
      <c r="H51" s="85" t="s">
        <v>104</v>
      </c>
      <c r="I51" s="85" t="s">
        <v>104</v>
      </c>
      <c r="J51" s="71">
        <f t="shared" si="29"/>
        <v>0</v>
      </c>
      <c r="K51" s="71">
        <f t="shared" si="29"/>
        <v>0</v>
      </c>
      <c r="L51" s="71">
        <v>0</v>
      </c>
      <c r="M51" s="71">
        <v>0</v>
      </c>
      <c r="N51" s="71">
        <v>0</v>
      </c>
      <c r="O51" s="71">
        <v>0</v>
      </c>
      <c r="P51" s="85" t="s">
        <v>104</v>
      </c>
      <c r="Q51" s="85" t="s">
        <v>104</v>
      </c>
      <c r="R51" s="71">
        <f>F51+L51+N51</f>
        <v>0</v>
      </c>
      <c r="S51" s="71">
        <f>G51+M51+O51</f>
        <v>0</v>
      </c>
      <c r="T51" s="71">
        <v>0</v>
      </c>
      <c r="U51" s="71">
        <v>0</v>
      </c>
      <c r="V51" s="71">
        <f t="shared" si="30"/>
        <v>0</v>
      </c>
      <c r="W51" s="71">
        <f t="shared" si="30"/>
        <v>0</v>
      </c>
      <c r="X51" s="78">
        <f>IF(E51=0,0,E51/前年度部分貼付!C51*100)</f>
        <v>0</v>
      </c>
      <c r="Y51" s="84">
        <f>前年度部分貼付!G51</f>
        <v>0</v>
      </c>
      <c r="Z51" s="78">
        <f>IF(AND(S51=0,C51=0),0,IF(AND(S51/C51&gt;0.999,S51/C51&lt;1),99.9,S51/C51*100))</f>
        <v>0</v>
      </c>
      <c r="AA51" s="78">
        <f>IF(AND(S51=0,E51=0),0,IF(AND(S51/E51&gt;0.999,S51/E51&lt;1),99.9,S51/E51*100))</f>
        <v>0</v>
      </c>
      <c r="AB51" s="86">
        <f>前年度部分貼付!M51*100</f>
        <v>0</v>
      </c>
      <c r="AC51" s="77"/>
    </row>
    <row r="52" spans="1:29" ht="13.5" customHeight="1">
      <c r="A52" s="83"/>
      <c r="B52" s="72" t="s">
        <v>100</v>
      </c>
      <c r="C52" s="71">
        <f>C50+C51</f>
        <v>39145350000</v>
      </c>
      <c r="D52" s="71">
        <f>D50+D51</f>
        <v>24</v>
      </c>
      <c r="E52" s="71">
        <f>E50+E51</f>
        <v>39145350205</v>
      </c>
      <c r="F52" s="71">
        <f>F50+F51</f>
        <v>24</v>
      </c>
      <c r="G52" s="71">
        <f>G50+G51</f>
        <v>39145350205</v>
      </c>
      <c r="H52" s="78">
        <f>IF(AND(F52/D52&gt;0.999,F52/D52&lt;1),99.9,F52/D52*100)</f>
        <v>100</v>
      </c>
      <c r="I52" s="78">
        <f>IF(AND(G52/E52&gt;0.999,G52/E52&lt;1),99.9,G52/E52*100)</f>
        <v>100</v>
      </c>
      <c r="J52" s="71">
        <f t="shared" si="29"/>
        <v>0</v>
      </c>
      <c r="K52" s="71">
        <f t="shared" si="29"/>
        <v>0</v>
      </c>
      <c r="L52" s="71">
        <f>L50+L51</f>
        <v>0</v>
      </c>
      <c r="M52" s="71">
        <f>M50+M51</f>
        <v>0</v>
      </c>
      <c r="N52" s="71">
        <f>N50+N51</f>
        <v>0</v>
      </c>
      <c r="O52" s="71">
        <f>O50+O51</f>
        <v>0</v>
      </c>
      <c r="P52" s="85" t="s">
        <v>104</v>
      </c>
      <c r="Q52" s="85" t="s">
        <v>104</v>
      </c>
      <c r="R52" s="71">
        <f>R50+R51</f>
        <v>24</v>
      </c>
      <c r="S52" s="71">
        <f>S50+S51</f>
        <v>39145350205</v>
      </c>
      <c r="T52" s="71">
        <f>T50+T51</f>
        <v>0</v>
      </c>
      <c r="U52" s="71">
        <f>U50+U51</f>
        <v>0</v>
      </c>
      <c r="V52" s="71">
        <f t="shared" si="30"/>
        <v>0</v>
      </c>
      <c r="W52" s="71">
        <f t="shared" si="30"/>
        <v>0</v>
      </c>
      <c r="X52" s="78">
        <f>IF(E52=0,0,E52/前年度部分貼付!C52*100)</f>
        <v>127.24677352224451</v>
      </c>
      <c r="Y52" s="84">
        <f>前年度部分貼付!G52</f>
        <v>115.14971825064242</v>
      </c>
      <c r="Z52" s="78">
        <f>IF(AND(S52=0,C52=0),0,IF(AND(S52/C52&gt;0.999,S52/C52&lt;1),99.9,S52/C52*100))</f>
        <v>100.00000052368927</v>
      </c>
      <c r="AA52" s="78">
        <f>IF(AND(S52=0,E52=0),0,IF(AND(S52/E52&gt;0.999,S52/E52&lt;1),99.9,S52/E52*100))</f>
        <v>100</v>
      </c>
      <c r="AB52" s="86">
        <f>前年度部分貼付!M52*100</f>
        <v>100</v>
      </c>
      <c r="AC52" s="77"/>
    </row>
    <row r="53" spans="1:29" ht="13.5" customHeight="1">
      <c r="A53" s="77"/>
      <c r="B53" s="82"/>
      <c r="C53" s="77"/>
      <c r="D53" s="77"/>
      <c r="E53" s="77"/>
      <c r="F53" s="77"/>
      <c r="G53" s="77"/>
      <c r="H53" s="78"/>
      <c r="I53" s="78"/>
      <c r="J53" s="71"/>
      <c r="K53" s="71"/>
      <c r="L53" s="71"/>
      <c r="M53" s="71"/>
      <c r="N53" s="71"/>
      <c r="O53" s="71"/>
      <c r="P53" s="72"/>
      <c r="Q53" s="72"/>
      <c r="R53" s="71"/>
      <c r="S53" s="71"/>
      <c r="T53" s="71"/>
      <c r="U53" s="71"/>
      <c r="V53" s="71"/>
      <c r="W53" s="71"/>
      <c r="X53" s="78"/>
      <c r="Y53" s="78"/>
      <c r="Z53" s="78"/>
      <c r="AA53" s="78"/>
      <c r="AB53" s="80"/>
      <c r="AC53" s="77"/>
    </row>
    <row r="54" spans="1:29" ht="13.5" customHeight="1">
      <c r="A54" s="77"/>
      <c r="B54" s="72" t="s">
        <v>101</v>
      </c>
      <c r="C54" s="71">
        <f>'予算額（,000）'!B13</f>
        <v>2498414000</v>
      </c>
      <c r="D54" s="71">
        <f>'（貼）決算書様式8'!D59</f>
        <v>15452</v>
      </c>
      <c r="E54" s="71">
        <f>'（貼）決算書様式8'!D60</f>
        <v>2525978400</v>
      </c>
      <c r="F54" s="71">
        <f>'（貼）決算書様式8'!E59</f>
        <v>13611</v>
      </c>
      <c r="G54" s="71">
        <f>'（貼）決算書様式8'!E60</f>
        <v>2339152100</v>
      </c>
      <c r="H54" s="78">
        <f t="shared" ref="H54:I56" si="31">IF(AND(F54/D54&gt;0.999,F54/D54&lt;1),99.9,F54/D54*100)</f>
        <v>88.085684701009583</v>
      </c>
      <c r="I54" s="78">
        <f t="shared" si="31"/>
        <v>92.603804529761618</v>
      </c>
      <c r="J54" s="71">
        <f t="shared" ref="J54:K56" si="32">D54-F54</f>
        <v>1841</v>
      </c>
      <c r="K54" s="71">
        <f t="shared" si="32"/>
        <v>186826300</v>
      </c>
      <c r="L54" s="71">
        <f>'（貼）決算書様式8'!G59</f>
        <v>24</v>
      </c>
      <c r="M54" s="71">
        <f>'（貼）決算書様式8'!G60</f>
        <v>918206</v>
      </c>
      <c r="N54" s="71">
        <f>'（貼）決算書様式8'!H59</f>
        <v>1731</v>
      </c>
      <c r="O54" s="71">
        <f>'（貼）決算書様式8'!H60</f>
        <v>159989094</v>
      </c>
      <c r="P54" s="85" t="s">
        <v>104</v>
      </c>
      <c r="Q54" s="85" t="s">
        <v>104</v>
      </c>
      <c r="R54" s="71">
        <f>F54+L54+N54</f>
        <v>15366</v>
      </c>
      <c r="S54" s="71">
        <f>G54+M54+O54</f>
        <v>2500059400</v>
      </c>
      <c r="T54" s="71">
        <f>'（貼）決算書様式8'!L59</f>
        <v>0</v>
      </c>
      <c r="U54" s="71">
        <f>'（貼）決算書様式8'!L60</f>
        <v>0</v>
      </c>
      <c r="V54" s="71">
        <f t="shared" ref="V54:W56" si="33">D54-R54-T54</f>
        <v>86</v>
      </c>
      <c r="W54" s="71">
        <f t="shared" si="33"/>
        <v>25919000</v>
      </c>
      <c r="X54" s="78">
        <f>IF(E54=0,0,E54/前年度部分貼付!C54*100)</f>
        <v>103.92619745109563</v>
      </c>
      <c r="Y54" s="78">
        <f>前年度部分貼付!G54</f>
        <v>108.30812917156487</v>
      </c>
      <c r="Z54" s="78">
        <f>IF(AND(S54=0,C54=0),0,IF(AND(S54/C54&gt;0.999,S54/C54&lt;1),99.9,S54/C54*100))</f>
        <v>100.06585778017573</v>
      </c>
      <c r="AA54" s="78">
        <f>IF(AND(S54=0,E54=0),0,IF(AND(S54/E54&gt;0.999,S54/E54&lt;1),99.9,S54/E54*100))</f>
        <v>98.973902548018629</v>
      </c>
      <c r="AB54" s="80">
        <f>前年度部分貼付!M54*100</f>
        <v>99.56763699017614</v>
      </c>
      <c r="AC54" s="77"/>
    </row>
    <row r="55" spans="1:29" ht="13.5" customHeight="1">
      <c r="A55" s="83" t="s">
        <v>115</v>
      </c>
      <c r="B55" s="72" t="s">
        <v>99</v>
      </c>
      <c r="C55" s="71">
        <f>'予算額（,000）'!C13</f>
        <v>5429000</v>
      </c>
      <c r="D55" s="71">
        <f>'（貼）決算書様式8'!D61</f>
        <v>421</v>
      </c>
      <c r="E55" s="71">
        <f>'（貼）決算書様式8'!D62</f>
        <v>37143164</v>
      </c>
      <c r="F55" s="71">
        <v>0</v>
      </c>
      <c r="G55" s="71">
        <v>0</v>
      </c>
      <c r="H55" s="78">
        <f t="shared" si="31"/>
        <v>0</v>
      </c>
      <c r="I55" s="78">
        <f t="shared" si="31"/>
        <v>0</v>
      </c>
      <c r="J55" s="71">
        <f t="shared" si="32"/>
        <v>421</v>
      </c>
      <c r="K55" s="71">
        <f t="shared" si="32"/>
        <v>37143164</v>
      </c>
      <c r="L55" s="71">
        <f>'（貼）決算書様式8'!G61</f>
        <v>19</v>
      </c>
      <c r="M55" s="71">
        <f>'（貼）決算書様式8'!G62</f>
        <v>830418</v>
      </c>
      <c r="N55" s="71">
        <f>'（貼）決算書様式8'!H61</f>
        <v>66</v>
      </c>
      <c r="O55" s="71">
        <f>'（貼）決算書様式8'!H62</f>
        <v>4599409</v>
      </c>
      <c r="P55" s="85" t="s">
        <v>104</v>
      </c>
      <c r="Q55" s="85" t="s">
        <v>104</v>
      </c>
      <c r="R55" s="71">
        <f>F55+L55+N55</f>
        <v>85</v>
      </c>
      <c r="S55" s="71">
        <f>G55+M55+O55</f>
        <v>5429827</v>
      </c>
      <c r="T55" s="71">
        <f>'（貼）決算書様式8'!L61</f>
        <v>7</v>
      </c>
      <c r="U55" s="71">
        <f>'（貼）決算書様式8'!L62</f>
        <v>410437</v>
      </c>
      <c r="V55" s="71">
        <f t="shared" si="33"/>
        <v>329</v>
      </c>
      <c r="W55" s="71">
        <f t="shared" si="33"/>
        <v>31302900</v>
      </c>
      <c r="X55" s="78">
        <f>IF(E55=0,0,E55/前年度部分貼付!C55*100)</f>
        <v>59.008969520761845</v>
      </c>
      <c r="Y55" s="78">
        <f>前年度部分貼付!G55</f>
        <v>174.67291847048162</v>
      </c>
      <c r="Z55" s="78">
        <f>IF(AND(S55=0,C55=0),0,IF(AND(S55/C55&gt;0.999,S55/C55&lt;1),99.9,S55/C55*100))</f>
        <v>100.01523300792043</v>
      </c>
      <c r="AA55" s="78">
        <f>IF(AND(S55=0,E55=0),0,IF(AND(S55/E55&gt;0.999,S55/E55&lt;1),99.9,S55/E55*100))</f>
        <v>14.61864422750846</v>
      </c>
      <c r="AB55" s="80">
        <f>前年度部分貼付!M55*100</f>
        <v>43.472675312168832</v>
      </c>
      <c r="AC55" s="77"/>
    </row>
    <row r="56" spans="1:29" ht="13.5" customHeight="1">
      <c r="A56" s="83"/>
      <c r="B56" s="72" t="s">
        <v>100</v>
      </c>
      <c r="C56" s="71">
        <f>C54+C55</f>
        <v>2503843000</v>
      </c>
      <c r="D56" s="71">
        <f>D54+D55</f>
        <v>15873</v>
      </c>
      <c r="E56" s="71">
        <f>E54+E55</f>
        <v>2563121564</v>
      </c>
      <c r="F56" s="71">
        <f>F54+F55</f>
        <v>13611</v>
      </c>
      <c r="G56" s="71">
        <f>G54+G55</f>
        <v>2339152100</v>
      </c>
      <c r="H56" s="78">
        <f t="shared" si="31"/>
        <v>85.749385749385752</v>
      </c>
      <c r="I56" s="78">
        <f t="shared" si="31"/>
        <v>91.261847773990326</v>
      </c>
      <c r="J56" s="71">
        <f t="shared" si="32"/>
        <v>2262</v>
      </c>
      <c r="K56" s="71">
        <f t="shared" si="32"/>
        <v>223969464</v>
      </c>
      <c r="L56" s="71">
        <f>L54+L55</f>
        <v>43</v>
      </c>
      <c r="M56" s="71">
        <f>M54+M55</f>
        <v>1748624</v>
      </c>
      <c r="N56" s="71">
        <f>N54+N55</f>
        <v>1797</v>
      </c>
      <c r="O56" s="71">
        <f>O54+O55</f>
        <v>164588503</v>
      </c>
      <c r="P56" s="85" t="s">
        <v>104</v>
      </c>
      <c r="Q56" s="85" t="s">
        <v>104</v>
      </c>
      <c r="R56" s="71">
        <f>R54+R55</f>
        <v>15451</v>
      </c>
      <c r="S56" s="71">
        <f>S54+S55</f>
        <v>2505489227</v>
      </c>
      <c r="T56" s="71">
        <f>T54+T55</f>
        <v>7</v>
      </c>
      <c r="U56" s="71">
        <f>U54+U55</f>
        <v>410437</v>
      </c>
      <c r="V56" s="71">
        <f t="shared" si="33"/>
        <v>415</v>
      </c>
      <c r="W56" s="71">
        <f t="shared" si="33"/>
        <v>57221900</v>
      </c>
      <c r="X56" s="78">
        <f>IF(E56=0,0,E56/前年度部分貼付!C56*100)</f>
        <v>102.79232217923877</v>
      </c>
      <c r="Y56" s="78">
        <f>前年度部分貼付!G56</f>
        <v>109.35697332881907</v>
      </c>
      <c r="Z56" s="78">
        <f>IF(AND(S56=0,C56=0),0,IF(AND(S56/C56&gt;0.999,S56/C56&lt;1),99.9,S56/C56*100))</f>
        <v>100.06574801215571</v>
      </c>
      <c r="AA56" s="78">
        <f>IF(AND(S56=0,E56=0),0,IF(AND(S56/E56&gt;0.999,S56/E56&lt;1),99.9,S56/E56*100))</f>
        <v>97.751478595105752</v>
      </c>
      <c r="AB56" s="80">
        <f>前年度部分貼付!M56*100</f>
        <v>98.151594797610244</v>
      </c>
      <c r="AC56" s="77"/>
    </row>
    <row r="57" spans="1:29" ht="13.5" customHeight="1">
      <c r="A57" s="77"/>
      <c r="B57" s="82"/>
      <c r="C57" s="77"/>
      <c r="D57" s="77"/>
      <c r="E57" s="77"/>
      <c r="F57" s="77"/>
      <c r="G57" s="77"/>
      <c r="H57" s="78"/>
      <c r="I57" s="78"/>
      <c r="J57" s="71"/>
      <c r="K57" s="71"/>
      <c r="L57" s="71"/>
      <c r="M57" s="71"/>
      <c r="N57" s="71"/>
      <c r="O57" s="71"/>
      <c r="P57" s="72"/>
      <c r="Q57" s="72"/>
      <c r="R57" s="71"/>
      <c r="S57" s="71"/>
      <c r="T57" s="71"/>
      <c r="U57" s="71"/>
      <c r="V57" s="71"/>
      <c r="W57" s="71"/>
      <c r="X57" s="78"/>
      <c r="Y57" s="78"/>
      <c r="Z57" s="78"/>
      <c r="AA57" s="78"/>
      <c r="AB57" s="80"/>
      <c r="AC57" s="77"/>
    </row>
    <row r="58" spans="1:29" ht="13.5" customHeight="1">
      <c r="A58" s="77"/>
      <c r="B58" s="72" t="s">
        <v>101</v>
      </c>
      <c r="C58" s="71">
        <f>'予算額（,000）'!B14</f>
        <v>1624719000</v>
      </c>
      <c r="D58" s="71">
        <f>'（貼）決算書様式8'!D65</f>
        <v>111</v>
      </c>
      <c r="E58" s="71">
        <f>'（貼）決算書様式8'!D66</f>
        <v>1624719160</v>
      </c>
      <c r="F58" s="71">
        <f>'（貼）決算書様式8'!E65</f>
        <v>110</v>
      </c>
      <c r="G58" s="71">
        <f>'（貼）決算書様式8'!E66</f>
        <v>1624713700</v>
      </c>
      <c r="H58" s="78">
        <f>IF(AND(F58/D58&gt;0.999,F58/D58&lt;1),99.9,F58/D58*100)</f>
        <v>99.099099099099092</v>
      </c>
      <c r="I58" s="78">
        <f>IF(AND(G58/E58&gt;0.999,G58/E58&lt;1),99.9,G58/E58*100)</f>
        <v>99.9</v>
      </c>
      <c r="J58" s="71">
        <f t="shared" ref="J58:K60" si="34">D58-F58</f>
        <v>1</v>
      </c>
      <c r="K58" s="71">
        <f t="shared" si="34"/>
        <v>5460</v>
      </c>
      <c r="L58" s="71">
        <v>0</v>
      </c>
      <c r="M58" s="71">
        <v>0</v>
      </c>
      <c r="N58" s="71">
        <f>'（貼）決算書様式8'!H65</f>
        <v>1</v>
      </c>
      <c r="O58" s="71">
        <f>'（貼）決算書様式8'!H66</f>
        <v>5460</v>
      </c>
      <c r="P58" s="85" t="s">
        <v>104</v>
      </c>
      <c r="Q58" s="85" t="s">
        <v>104</v>
      </c>
      <c r="R58" s="71">
        <f>F58+L58+N58</f>
        <v>111</v>
      </c>
      <c r="S58" s="71">
        <f>G58+M58+O58</f>
        <v>1624719160</v>
      </c>
      <c r="T58" s="71">
        <v>0</v>
      </c>
      <c r="U58" s="71">
        <v>0</v>
      </c>
      <c r="V58" s="71">
        <f t="shared" ref="V58:W60" si="35">D58-R58-T58</f>
        <v>0</v>
      </c>
      <c r="W58" s="71">
        <f t="shared" si="35"/>
        <v>0</v>
      </c>
      <c r="X58" s="78">
        <f>IF(E58=0,0,E58/前年度部分貼付!C58*100)</f>
        <v>104.95509715433809</v>
      </c>
      <c r="Y58" s="78">
        <f>前年度部分貼付!G58</f>
        <v>107.10594116438045</v>
      </c>
      <c r="Z58" s="78">
        <f>IF(AND(S58=0,C58=0),0,IF(AND(S58/C58&gt;0.999,S58/C58&lt;1),99.9,S58/C58*100))</f>
        <v>100.00000984785677</v>
      </c>
      <c r="AA58" s="78">
        <f>IF(AND(S58=0,E58=0),0,IF(AND(S58/E58&gt;0.999,S58/E58&lt;1),99.9,S58/E58*100))</f>
        <v>100</v>
      </c>
      <c r="AB58" s="80">
        <f>前年度部分貼付!M58*100</f>
        <v>100</v>
      </c>
      <c r="AC58" s="77"/>
    </row>
    <row r="59" spans="1:29" ht="13.5" customHeight="1">
      <c r="A59" s="83" t="s">
        <v>26</v>
      </c>
      <c r="B59" s="72" t="s">
        <v>99</v>
      </c>
      <c r="C59" s="71">
        <f>'予算額（,000）'!C14</f>
        <v>0</v>
      </c>
      <c r="D59" s="71">
        <f>'（貼）決算書様式8'!D67</f>
        <v>0</v>
      </c>
      <c r="E59" s="71">
        <f>'（貼）決算書様式8'!D68</f>
        <v>0</v>
      </c>
      <c r="F59" s="71">
        <v>0</v>
      </c>
      <c r="G59" s="71">
        <v>0</v>
      </c>
      <c r="H59" s="85" t="s">
        <v>104</v>
      </c>
      <c r="I59" s="85" t="s">
        <v>104</v>
      </c>
      <c r="J59" s="71">
        <f t="shared" si="34"/>
        <v>0</v>
      </c>
      <c r="K59" s="71">
        <f t="shared" si="34"/>
        <v>0</v>
      </c>
      <c r="L59" s="71">
        <v>0</v>
      </c>
      <c r="M59" s="71">
        <v>0</v>
      </c>
      <c r="N59" s="71">
        <f>'（貼）決算書様式8'!H67</f>
        <v>0</v>
      </c>
      <c r="O59" s="71">
        <v>0</v>
      </c>
      <c r="P59" s="85" t="s">
        <v>104</v>
      </c>
      <c r="Q59" s="85" t="s">
        <v>104</v>
      </c>
      <c r="R59" s="71">
        <f>F59+L59+N59</f>
        <v>0</v>
      </c>
      <c r="S59" s="71">
        <f>G59+M59+O59</f>
        <v>0</v>
      </c>
      <c r="T59" s="71">
        <v>0</v>
      </c>
      <c r="U59" s="71">
        <v>0</v>
      </c>
      <c r="V59" s="71">
        <f t="shared" si="35"/>
        <v>0</v>
      </c>
      <c r="W59" s="71">
        <f t="shared" si="35"/>
        <v>0</v>
      </c>
      <c r="X59" s="78">
        <f>IF(E59=0,0,E59/前年度部分貼付!C59*100)</f>
        <v>0</v>
      </c>
      <c r="Y59" s="84">
        <f>前年度部分貼付!G59</f>
        <v>0</v>
      </c>
      <c r="Z59" s="78">
        <f>IF(AND(S59=0,C59=0),0,IF(AND(S59/C59&gt;0.999,S59/C59&lt;1),99.9,S59/C59*100))</f>
        <v>0</v>
      </c>
      <c r="AA59" s="78">
        <f>IF(AND(S59=0,E59=0),0,IF(AND(S59/E59&gt;0.999,S59/E59&lt;1),99.9,S59/E59*100))</f>
        <v>0</v>
      </c>
      <c r="AB59" s="86">
        <f>前年度部分貼付!M59*100</f>
        <v>0</v>
      </c>
      <c r="AC59" s="77"/>
    </row>
    <row r="60" spans="1:29" ht="13.5" customHeight="1">
      <c r="A60" s="83"/>
      <c r="B60" s="72" t="s">
        <v>100</v>
      </c>
      <c r="C60" s="71">
        <f>C58+C59</f>
        <v>1624719000</v>
      </c>
      <c r="D60" s="71">
        <f>D58+D59</f>
        <v>111</v>
      </c>
      <c r="E60" s="71">
        <f>E58+E59</f>
        <v>1624719160</v>
      </c>
      <c r="F60" s="71">
        <f>F58+F59</f>
        <v>110</v>
      </c>
      <c r="G60" s="71">
        <f>G58+G59</f>
        <v>1624713700</v>
      </c>
      <c r="H60" s="78">
        <f>IF(AND(F60/D60&gt;0.999,F60/D60&lt;1),99.9,F60/D60*100)</f>
        <v>99.099099099099092</v>
      </c>
      <c r="I60" s="78">
        <f>IF(AND(G60/E60&gt;0.999,G60/E60&lt;1),99.9,G60/E60*100)</f>
        <v>99.9</v>
      </c>
      <c r="J60" s="71">
        <f t="shared" si="34"/>
        <v>1</v>
      </c>
      <c r="K60" s="71">
        <f t="shared" si="34"/>
        <v>5460</v>
      </c>
      <c r="L60" s="71">
        <f>L58+L59</f>
        <v>0</v>
      </c>
      <c r="M60" s="71">
        <f>M58+M59</f>
        <v>0</v>
      </c>
      <c r="N60" s="71">
        <f>N58+N59</f>
        <v>1</v>
      </c>
      <c r="O60" s="71">
        <f>O58+O59</f>
        <v>5460</v>
      </c>
      <c r="P60" s="85" t="s">
        <v>104</v>
      </c>
      <c r="Q60" s="85" t="s">
        <v>104</v>
      </c>
      <c r="R60" s="71">
        <f>R58+R59</f>
        <v>111</v>
      </c>
      <c r="S60" s="71">
        <f>S58+S59</f>
        <v>1624719160</v>
      </c>
      <c r="T60" s="71">
        <f>T58+T59</f>
        <v>0</v>
      </c>
      <c r="U60" s="71">
        <f>U58+U59</f>
        <v>0</v>
      </c>
      <c r="V60" s="71">
        <f t="shared" si="35"/>
        <v>0</v>
      </c>
      <c r="W60" s="71">
        <f t="shared" si="35"/>
        <v>0</v>
      </c>
      <c r="X60" s="78">
        <f>IF(E60=0,0,E60/前年度部分貼付!C60*100)</f>
        <v>104.95509715433809</v>
      </c>
      <c r="Y60" s="78">
        <f>前年度部分貼付!G60</f>
        <v>107.10594116438045</v>
      </c>
      <c r="Z60" s="78">
        <f>IF(AND(S60=0,C60=0),0,IF(AND(S60/C60&gt;0.999,S60/C60&lt;1),99.9,S60/C60*100))</f>
        <v>100.00000984785677</v>
      </c>
      <c r="AA60" s="78">
        <f>IF(AND(S60=0,E60=0),0,IF(AND(S60/E60&gt;0.999,S60/E60&lt;1),99.9,S60/E60*100))</f>
        <v>100</v>
      </c>
      <c r="AB60" s="80">
        <f>前年度部分貼付!M60*100</f>
        <v>100</v>
      </c>
      <c r="AC60" s="77"/>
    </row>
    <row r="61" spans="1:29" ht="13.5" customHeight="1">
      <c r="A61" s="77"/>
      <c r="B61" s="82"/>
      <c r="C61" s="77"/>
      <c r="D61" s="77"/>
      <c r="E61" s="77"/>
      <c r="F61" s="77"/>
      <c r="G61" s="77"/>
      <c r="H61" s="78"/>
      <c r="I61" s="78"/>
      <c r="J61" s="71"/>
      <c r="K61" s="71"/>
      <c r="L61" s="71"/>
      <c r="M61" s="71"/>
      <c r="N61" s="71"/>
      <c r="O61" s="71"/>
      <c r="P61" s="72"/>
      <c r="Q61" s="72"/>
      <c r="R61" s="71"/>
      <c r="S61" s="71"/>
      <c r="T61" s="71"/>
      <c r="U61" s="71"/>
      <c r="V61" s="71"/>
      <c r="W61" s="71"/>
      <c r="X61" s="78"/>
      <c r="Y61" s="84"/>
      <c r="Z61" s="78"/>
      <c r="AA61" s="78"/>
      <c r="AB61" s="86"/>
      <c r="AC61" s="77"/>
    </row>
    <row r="62" spans="1:29" ht="13.5" customHeight="1">
      <c r="A62" s="77"/>
      <c r="B62" s="72" t="s">
        <v>101</v>
      </c>
      <c r="C62" s="71">
        <f>'予算額（,000）'!B15</f>
        <v>313726000</v>
      </c>
      <c r="D62" s="71">
        <f>'（貼）決算書様式8'!D71</f>
        <v>276</v>
      </c>
      <c r="E62" s="71">
        <f>'（貼）決算書様式8'!D72</f>
        <v>313726250</v>
      </c>
      <c r="F62" s="71">
        <f>'（貼）決算書様式8'!E71</f>
        <v>272</v>
      </c>
      <c r="G62" s="71">
        <f>'（貼）決算書様式8'!E72</f>
        <v>311141600</v>
      </c>
      <c r="H62" s="78">
        <f>IF(AND(F62/D62&gt;0.999,F62/D62&lt;1),99.9,F62/D62*100)</f>
        <v>98.550724637681171</v>
      </c>
      <c r="I62" s="78">
        <f>IF(AND(G62/E62&gt;0.999,G62/E62&lt;1),99.9,G62/E62*100)</f>
        <v>99.176144807774293</v>
      </c>
      <c r="J62" s="71">
        <f t="shared" ref="J62:K64" si="36">D62-F62</f>
        <v>4</v>
      </c>
      <c r="K62" s="71">
        <f t="shared" si="36"/>
        <v>2584650</v>
      </c>
      <c r="L62" s="71">
        <v>0</v>
      </c>
      <c r="M62" s="71">
        <v>0</v>
      </c>
      <c r="N62" s="71">
        <f>'（貼）決算書様式8'!H71</f>
        <v>4</v>
      </c>
      <c r="O62" s="71">
        <f>'（貼）決算書様式8'!H72</f>
        <v>2584650</v>
      </c>
      <c r="P62" s="85" t="s">
        <v>104</v>
      </c>
      <c r="Q62" s="85" t="s">
        <v>104</v>
      </c>
      <c r="R62" s="71">
        <f>F62+L62+N62</f>
        <v>276</v>
      </c>
      <c r="S62" s="71">
        <f>G62+M62+O62</f>
        <v>313726250</v>
      </c>
      <c r="T62" s="71">
        <v>0</v>
      </c>
      <c r="U62" s="71">
        <v>0</v>
      </c>
      <c r="V62" s="71">
        <f t="shared" ref="V62:W64" si="37">D62-R62-T62</f>
        <v>0</v>
      </c>
      <c r="W62" s="71">
        <f t="shared" si="37"/>
        <v>0</v>
      </c>
      <c r="X62" s="78">
        <f>IF(E62=0,0,E62/前年度部分貼付!C62*100)</f>
        <v>104.31082357011246</v>
      </c>
      <c r="Y62" s="78">
        <f>前年度部分貼付!G62</f>
        <v>110.01132352875283</v>
      </c>
      <c r="Z62" s="78">
        <f>IF(AND(S62=0,C62=0),0,IF(AND(S62/C62&gt;0.999,S62/C62&lt;1),99.9,S62/C62*100))</f>
        <v>100.0000796873705</v>
      </c>
      <c r="AA62" s="78">
        <f>IF(AND(S62=0,E62=0),0,IF(AND(S62/E62&gt;0.999,S62/E62&lt;1),99.9,S62/E62*100))</f>
        <v>100</v>
      </c>
      <c r="AB62" s="80">
        <f>前年度部分貼付!M62*100</f>
        <v>100</v>
      </c>
      <c r="AC62" s="77"/>
    </row>
    <row r="63" spans="1:29" ht="13.5" customHeight="1">
      <c r="A63" s="83" t="s">
        <v>116</v>
      </c>
      <c r="B63" s="72" t="s">
        <v>99</v>
      </c>
      <c r="C63" s="71">
        <f>'予算額（,000）'!C15</f>
        <v>0</v>
      </c>
      <c r="D63" s="71">
        <f>'（貼）決算書様式8'!D73</f>
        <v>0</v>
      </c>
      <c r="E63" s="71">
        <f>'（貼）決算書様式8'!D74</f>
        <v>0</v>
      </c>
      <c r="F63" s="71">
        <v>0</v>
      </c>
      <c r="G63" s="71">
        <v>0</v>
      </c>
      <c r="H63" s="85" t="s">
        <v>104</v>
      </c>
      <c r="I63" s="85" t="s">
        <v>104</v>
      </c>
      <c r="J63" s="71">
        <f t="shared" si="36"/>
        <v>0</v>
      </c>
      <c r="K63" s="71">
        <f t="shared" si="36"/>
        <v>0</v>
      </c>
      <c r="L63" s="71">
        <v>0</v>
      </c>
      <c r="M63" s="71">
        <v>0</v>
      </c>
      <c r="N63" s="71">
        <f>'（貼）決算書様式8'!H73</f>
        <v>0</v>
      </c>
      <c r="O63" s="71">
        <f>'（貼）決算書様式8'!H74</f>
        <v>0</v>
      </c>
      <c r="P63" s="85" t="s">
        <v>104</v>
      </c>
      <c r="Q63" s="85" t="s">
        <v>104</v>
      </c>
      <c r="R63" s="71">
        <f>F63+L63+N63</f>
        <v>0</v>
      </c>
      <c r="S63" s="71">
        <f>G63+M63+O63</f>
        <v>0</v>
      </c>
      <c r="T63" s="71">
        <v>0</v>
      </c>
      <c r="U63" s="71">
        <v>0</v>
      </c>
      <c r="V63" s="71">
        <f t="shared" si="37"/>
        <v>0</v>
      </c>
      <c r="W63" s="71">
        <f t="shared" si="37"/>
        <v>0</v>
      </c>
      <c r="X63" s="78">
        <f>IF(E63=0,0,E63/前年度部分貼付!C63*100)</f>
        <v>0</v>
      </c>
      <c r="Y63" s="84">
        <f>前年度部分貼付!G63</f>
        <v>0</v>
      </c>
      <c r="Z63" s="78">
        <f>IF(AND(S63=0,C63=0),0,IF(AND(S63/C63&gt;0.999,S63/C63&lt;1),99.9,S63/C63*100))</f>
        <v>0</v>
      </c>
      <c r="AA63" s="78">
        <f>IF(AND(S63=0,E63=0),0,IF(AND(S63/E63&gt;0.999,S63/E63&lt;1),99.9,S63/E63*100))</f>
        <v>0</v>
      </c>
      <c r="AB63" s="86">
        <f>前年度部分貼付!M63*100</f>
        <v>100</v>
      </c>
      <c r="AC63" s="77"/>
    </row>
    <row r="64" spans="1:29" ht="13.5" customHeight="1">
      <c r="A64" s="83"/>
      <c r="B64" s="72" t="s">
        <v>100</v>
      </c>
      <c r="C64" s="71">
        <f>C62+C63</f>
        <v>313726000</v>
      </c>
      <c r="D64" s="71">
        <f>D62+D63</f>
        <v>276</v>
      </c>
      <c r="E64" s="71">
        <f>E62+E63</f>
        <v>313726250</v>
      </c>
      <c r="F64" s="71">
        <f>F62+F63</f>
        <v>272</v>
      </c>
      <c r="G64" s="71">
        <f>G62+G63</f>
        <v>311141600</v>
      </c>
      <c r="H64" s="78">
        <f>IF(AND(F64/D64&gt;0.999,F64/D64&lt;1),99.9,F64/D64*100)</f>
        <v>98.550724637681171</v>
      </c>
      <c r="I64" s="78">
        <f>IF(AND(G64/E64&gt;0.999,G64/E64&lt;1),99.9,G64/E64*100)</f>
        <v>99.176144807774293</v>
      </c>
      <c r="J64" s="71">
        <f t="shared" si="36"/>
        <v>4</v>
      </c>
      <c r="K64" s="71">
        <f t="shared" si="36"/>
        <v>2584650</v>
      </c>
      <c r="L64" s="71">
        <f>L62+L63</f>
        <v>0</v>
      </c>
      <c r="M64" s="71">
        <f>M62+M63</f>
        <v>0</v>
      </c>
      <c r="N64" s="71">
        <f>N62+N63</f>
        <v>4</v>
      </c>
      <c r="O64" s="71">
        <f>O62+O63</f>
        <v>2584650</v>
      </c>
      <c r="P64" s="85" t="s">
        <v>104</v>
      </c>
      <c r="Q64" s="85" t="s">
        <v>104</v>
      </c>
      <c r="R64" s="71">
        <f>R62+R63</f>
        <v>276</v>
      </c>
      <c r="S64" s="71">
        <f>S62+S63</f>
        <v>313726250</v>
      </c>
      <c r="T64" s="71">
        <f>T62+T63</f>
        <v>0</v>
      </c>
      <c r="U64" s="71">
        <f>U62+U63</f>
        <v>0</v>
      </c>
      <c r="V64" s="71">
        <f t="shared" si="37"/>
        <v>0</v>
      </c>
      <c r="W64" s="71">
        <f t="shared" si="37"/>
        <v>0</v>
      </c>
      <c r="X64" s="78">
        <f>IF(E64=0,0,E64/前年度部分貼付!C64*100)</f>
        <v>102.70659317392227</v>
      </c>
      <c r="Y64" s="78">
        <f>前年度部分貼付!G64</f>
        <v>111.72965049955481</v>
      </c>
      <c r="Z64" s="78">
        <f>IF(AND(S64=0,C64=0),0,IF(AND(S64/C64&gt;0.999,S64/C64&lt;1),99.9,S64/C64*100))</f>
        <v>100.0000796873705</v>
      </c>
      <c r="AA64" s="78">
        <f>IF(AND(S64=0,E64=0),0,IF(AND(S64/E64&gt;0.999,S64/E64&lt;1),99.9,S64/E64*100))</f>
        <v>100</v>
      </c>
      <c r="AB64" s="80">
        <f>前年度部分貼付!M64*100</f>
        <v>100</v>
      </c>
      <c r="AC64" s="77"/>
    </row>
    <row r="65" spans="1:29" ht="13.5" customHeight="1">
      <c r="A65" s="83"/>
      <c r="B65" s="72"/>
      <c r="C65" s="71"/>
      <c r="D65" s="71"/>
      <c r="E65" s="71"/>
      <c r="F65" s="71"/>
      <c r="G65" s="71"/>
      <c r="H65" s="78"/>
      <c r="I65" s="78"/>
      <c r="J65" s="71"/>
      <c r="K65" s="71"/>
      <c r="L65" s="71"/>
      <c r="M65" s="71"/>
      <c r="N65" s="71"/>
      <c r="O65" s="71"/>
      <c r="P65" s="85"/>
      <c r="Q65" s="85"/>
      <c r="R65" s="71"/>
      <c r="S65" s="71"/>
      <c r="T65" s="71"/>
      <c r="U65" s="71"/>
      <c r="V65" s="71"/>
      <c r="W65" s="71"/>
      <c r="X65" s="78"/>
      <c r="Y65" s="78"/>
      <c r="Z65" s="78"/>
      <c r="AA65" s="78"/>
      <c r="AB65" s="80"/>
      <c r="AC65" s="77"/>
    </row>
    <row r="66" spans="1:29" ht="13.5" customHeight="1">
      <c r="A66" s="77"/>
      <c r="B66" s="72" t="s">
        <v>101</v>
      </c>
      <c r="C66" s="71">
        <f>'予算額（,000）'!B16</f>
        <v>6872243000</v>
      </c>
      <c r="D66" s="71">
        <f>'（貼）決算書様式8'!D112</f>
        <v>1616</v>
      </c>
      <c r="E66" s="71">
        <f>'（貼）決算書様式8'!D113</f>
        <v>6872243902</v>
      </c>
      <c r="F66" s="71">
        <f>'（貼）決算書様式8'!E112</f>
        <v>1616</v>
      </c>
      <c r="G66" s="71">
        <f>'（貼）決算書様式8'!E113</f>
        <v>6872243902</v>
      </c>
      <c r="H66" s="78">
        <f>IF(AND(F66/D66&gt;0.999,F66/D66&lt;1),99.9,F66/D66*100)</f>
        <v>100</v>
      </c>
      <c r="I66" s="78">
        <f>IF(AND(G66/E66&gt;0.999,G66/E66&lt;1),99.9,G66/E66*100)</f>
        <v>100</v>
      </c>
      <c r="J66" s="71">
        <f t="shared" ref="J66:K68" si="38">D66-F66</f>
        <v>0</v>
      </c>
      <c r="K66" s="71">
        <f t="shared" si="38"/>
        <v>0</v>
      </c>
      <c r="L66" s="71">
        <f>'（貼）決算書様式8'!G112</f>
        <v>0</v>
      </c>
      <c r="M66" s="71">
        <f>'（貼）決算書様式8'!G113</f>
        <v>0</v>
      </c>
      <c r="N66" s="71">
        <f>'（貼）決算書様式8'!H112</f>
        <v>0</v>
      </c>
      <c r="O66" s="71">
        <f>'（貼）決算書様式8'!H113</f>
        <v>0</v>
      </c>
      <c r="P66" s="85" t="s">
        <v>104</v>
      </c>
      <c r="Q66" s="85" t="s">
        <v>104</v>
      </c>
      <c r="R66" s="71">
        <f>F66+L66+N66</f>
        <v>1616</v>
      </c>
      <c r="S66" s="71">
        <f>G66+M66+O66</f>
        <v>6872243902</v>
      </c>
      <c r="T66" s="71">
        <v>0</v>
      </c>
      <c r="U66" s="71">
        <v>0</v>
      </c>
      <c r="V66" s="71">
        <f t="shared" ref="V66:W68" si="39">D66-R66-T66</f>
        <v>0</v>
      </c>
      <c r="W66" s="71">
        <f t="shared" si="39"/>
        <v>0</v>
      </c>
      <c r="X66" s="78">
        <f>IF(E66=0,0,E66/前年度部分貼付!C66*100)</f>
        <v>96.245492827869413</v>
      </c>
      <c r="Y66" s="78">
        <f>前年度部分貼付!G66</f>
        <v>104.3578132021038</v>
      </c>
      <c r="Z66" s="78">
        <f>IF(AND(S66=0,C66=0),0,IF(AND(S66/C66&gt;0.999,S66/C66&lt;1),99.9,S66/C66*100))</f>
        <v>100.00001312526348</v>
      </c>
      <c r="AA66" s="78">
        <f>IF(AND(S66=0,E66=0),0,IF(AND(S66/E66&gt;0.999,S66/E66&lt;1),99.9,S66/E66*100))</f>
        <v>100</v>
      </c>
      <c r="AB66" s="80">
        <f>前年度部分貼付!M66*100</f>
        <v>100</v>
      </c>
      <c r="AC66" s="77"/>
    </row>
    <row r="67" spans="1:29" ht="13.5" customHeight="1">
      <c r="A67" s="83" t="s">
        <v>117</v>
      </c>
      <c r="B67" s="72" t="s">
        <v>99</v>
      </c>
      <c r="C67" s="71">
        <f>'予算額（,000）'!C16</f>
        <v>0</v>
      </c>
      <c r="D67" s="71">
        <f>'（貼）決算書様式8'!D114</f>
        <v>0</v>
      </c>
      <c r="E67" s="71">
        <f>'（貼）決算書様式8'!D115</f>
        <v>0</v>
      </c>
      <c r="F67" s="71">
        <f>'（貼）決算書様式8'!E114</f>
        <v>0</v>
      </c>
      <c r="G67" s="71">
        <f>'（貼）決算書様式8'!E115</f>
        <v>0</v>
      </c>
      <c r="H67" s="85" t="s">
        <v>104</v>
      </c>
      <c r="I67" s="85" t="s">
        <v>104</v>
      </c>
      <c r="J67" s="71">
        <f t="shared" si="38"/>
        <v>0</v>
      </c>
      <c r="K67" s="71">
        <f t="shared" si="38"/>
        <v>0</v>
      </c>
      <c r="L67" s="71">
        <f>'（貼）決算書様式8'!G114</f>
        <v>0</v>
      </c>
      <c r="M67" s="71">
        <f>'（貼）決算書様式8'!G115</f>
        <v>0</v>
      </c>
      <c r="N67" s="71">
        <f>'（貼）決算書様式8'!H114</f>
        <v>0</v>
      </c>
      <c r="O67" s="71">
        <f>'（貼）決算書様式8'!H115</f>
        <v>0</v>
      </c>
      <c r="P67" s="85" t="s">
        <v>104</v>
      </c>
      <c r="Q67" s="85" t="s">
        <v>104</v>
      </c>
      <c r="R67" s="71">
        <f>F67+L67+N67</f>
        <v>0</v>
      </c>
      <c r="S67" s="71">
        <f>G67+M67+O67</f>
        <v>0</v>
      </c>
      <c r="T67" s="71">
        <v>0</v>
      </c>
      <c r="U67" s="71">
        <v>0</v>
      </c>
      <c r="V67" s="71">
        <f t="shared" si="39"/>
        <v>0</v>
      </c>
      <c r="W67" s="71">
        <f t="shared" si="39"/>
        <v>0</v>
      </c>
      <c r="X67" s="78">
        <f>IF(E67=0,0,E67/前年度部分貼付!C67*100)</f>
        <v>0</v>
      </c>
      <c r="Y67" s="84">
        <f>前年度部分貼付!G67</f>
        <v>109.74050225813218</v>
      </c>
      <c r="Z67" s="78">
        <f>IF(AND(S67=0,C67=0),0,IF(AND(S67/C67&gt;0.999,S67/C67&lt;1),99.9,S67/C67*100))</f>
        <v>0</v>
      </c>
      <c r="AA67" s="78">
        <f>IF(AND(S67=0,E67=0),0,IF(AND(S67/E67&gt;0.999,S67/E67&lt;1),99.9,S67/E67*100))</f>
        <v>0</v>
      </c>
      <c r="AB67" s="80">
        <f>前年度部分貼付!M67*100</f>
        <v>100</v>
      </c>
      <c r="AC67" s="77"/>
    </row>
    <row r="68" spans="1:29" ht="13.5" customHeight="1">
      <c r="A68" s="83"/>
      <c r="B68" s="72" t="s">
        <v>100</v>
      </c>
      <c r="C68" s="71">
        <f>C66+C67</f>
        <v>6872243000</v>
      </c>
      <c r="D68" s="71">
        <f>D66+D67</f>
        <v>1616</v>
      </c>
      <c r="E68" s="71">
        <f>E66+E67</f>
        <v>6872243902</v>
      </c>
      <c r="F68" s="71">
        <f>F66+F67</f>
        <v>1616</v>
      </c>
      <c r="G68" s="71">
        <f>G66+G67</f>
        <v>6872243902</v>
      </c>
      <c r="H68" s="78">
        <f>IF(AND(F68/D68&gt;0.999,F68/D68&lt;1),99.9,F68/D68*100)</f>
        <v>100</v>
      </c>
      <c r="I68" s="78">
        <f>IF(AND(G68/E68&gt;0.999,G68/E68&lt;1),99.9,G68/E68*100)</f>
        <v>100</v>
      </c>
      <c r="J68" s="71">
        <f t="shared" si="38"/>
        <v>0</v>
      </c>
      <c r="K68" s="71">
        <f t="shared" si="38"/>
        <v>0</v>
      </c>
      <c r="L68" s="71">
        <f>L66+L67</f>
        <v>0</v>
      </c>
      <c r="M68" s="71">
        <f>M66+M67</f>
        <v>0</v>
      </c>
      <c r="N68" s="71">
        <f>N66+N67</f>
        <v>0</v>
      </c>
      <c r="O68" s="71">
        <f>O66+O67</f>
        <v>0</v>
      </c>
      <c r="P68" s="85" t="s">
        <v>104</v>
      </c>
      <c r="Q68" s="85" t="s">
        <v>104</v>
      </c>
      <c r="R68" s="71">
        <f>R66+R67</f>
        <v>1616</v>
      </c>
      <c r="S68" s="71">
        <f>S66+S67</f>
        <v>6872243902</v>
      </c>
      <c r="T68" s="71">
        <f>T66+T67</f>
        <v>0</v>
      </c>
      <c r="U68" s="71">
        <f>U66+U67</f>
        <v>0</v>
      </c>
      <c r="V68" s="71">
        <f t="shared" si="39"/>
        <v>0</v>
      </c>
      <c r="W68" s="71">
        <f t="shared" si="39"/>
        <v>0</v>
      </c>
      <c r="X68" s="78">
        <f>IF(E68=0,0,E68/前年度部分貼付!C68*100)</f>
        <v>95.393019620113606</v>
      </c>
      <c r="Y68" s="78">
        <f>前年度部分貼付!G68</f>
        <v>104.40317041642608</v>
      </c>
      <c r="Z68" s="78">
        <f>IF(AND(S68=0,C68=0),0,IF(AND(S68/C68&gt;0.999,S68/C68&lt;1),99.9,S68/C68*100))</f>
        <v>100.00001312526348</v>
      </c>
      <c r="AA68" s="78">
        <f>IF(AND(S68=0,E68=0),0,IF(AND(S68/E68&gt;0.999,S68/E68&lt;1),99.9,S68/E68*100))</f>
        <v>100</v>
      </c>
      <c r="AB68" s="80">
        <f>前年度部分貼付!M68*100</f>
        <v>100</v>
      </c>
      <c r="AC68" s="77"/>
    </row>
    <row r="69" spans="1:29" ht="13.5" customHeight="1">
      <c r="A69" s="77"/>
      <c r="B69" s="82"/>
      <c r="C69" s="71"/>
      <c r="D69" s="71"/>
      <c r="E69" s="71"/>
      <c r="F69" s="71"/>
      <c r="G69" s="71"/>
      <c r="H69" s="78"/>
      <c r="I69" s="78"/>
      <c r="J69" s="71"/>
      <c r="K69" s="71"/>
      <c r="L69" s="71"/>
      <c r="M69" s="71"/>
      <c r="N69" s="71"/>
      <c r="O69" s="71"/>
      <c r="P69" s="72"/>
      <c r="Q69" s="72"/>
      <c r="R69" s="71"/>
      <c r="S69" s="71"/>
      <c r="T69" s="71"/>
      <c r="U69" s="71"/>
      <c r="V69" s="71"/>
      <c r="W69" s="71"/>
      <c r="X69" s="78"/>
      <c r="Y69" s="78"/>
      <c r="Z69" s="78"/>
      <c r="AA69" s="78"/>
      <c r="AB69" s="80"/>
      <c r="AC69" s="77"/>
    </row>
    <row r="70" spans="1:29" ht="13.5" customHeight="1">
      <c r="A70" s="77"/>
      <c r="B70" s="72" t="s">
        <v>101</v>
      </c>
      <c r="C70" s="71">
        <f>'予算額（,000）'!B17</f>
        <v>13602774000</v>
      </c>
      <c r="D70" s="71">
        <f>'（貼）決算書様式8'!D88+'（貼）決算書様式8'!D100</f>
        <v>401351</v>
      </c>
      <c r="E70" s="71">
        <f>'（貼）決算書様式8'!D89+'（貼）決算書様式8'!D101</f>
        <v>13619412900</v>
      </c>
      <c r="F70" s="71">
        <f>'（貼）決算書様式8'!E100+'（貼）決算書様式8'!E88</f>
        <v>344850</v>
      </c>
      <c r="G70" s="71">
        <f>'（貼）決算書様式8'!E89+'（貼）決算書様式8'!E101</f>
        <v>11563363300</v>
      </c>
      <c r="H70" s="78">
        <f>IF(AND(F70/D70&gt;0.999,F70/D70&lt;1),99.9,F70/D70*100)</f>
        <v>85.92229744039507</v>
      </c>
      <c r="I70" s="78">
        <f>IF(AND(G70/E70&gt;0.999,G70/E70&lt;1),99.9,G70/E70*100)</f>
        <v>84.903537214882448</v>
      </c>
      <c r="J70" s="71">
        <f t="shared" ref="J70:K72" si="40">D70-F70</f>
        <v>56501</v>
      </c>
      <c r="K70" s="71">
        <f t="shared" si="40"/>
        <v>2056049600</v>
      </c>
      <c r="L70" s="71">
        <f>'（貼）決算書様式8'!G88+'（貼）決算書様式8'!G100</f>
        <v>369</v>
      </c>
      <c r="M70" s="71">
        <f>'（貼）決算書様式8'!G89+'（貼）決算書様式8'!G101</f>
        <v>13587869</v>
      </c>
      <c r="N70" s="71">
        <f>'（貼）決算書様式8'!H88</f>
        <v>55757</v>
      </c>
      <c r="O70" s="71">
        <f>'（貼）決算書様式8'!H89+'（貼）決算書様式8'!H101</f>
        <v>2028764594</v>
      </c>
      <c r="P70" s="85" t="s">
        <v>104</v>
      </c>
      <c r="Q70" s="85" t="s">
        <v>104</v>
      </c>
      <c r="R70" s="71">
        <f>F70+L70+N70</f>
        <v>400976</v>
      </c>
      <c r="S70" s="71">
        <f>G70+M70+O70</f>
        <v>13605715763</v>
      </c>
      <c r="T70" s="71">
        <f>'（貼）決算書様式8'!L88+'（貼）決算書様式8'!L100</f>
        <v>1</v>
      </c>
      <c r="U70" s="71">
        <f>'（貼）決算書様式8'!L89+'（貼）決算書様式8'!L101</f>
        <v>25800</v>
      </c>
      <c r="V70" s="71">
        <f t="shared" ref="V70:W72" si="41">D70-R70-T70</f>
        <v>374</v>
      </c>
      <c r="W70" s="71">
        <f t="shared" si="41"/>
        <v>13671337</v>
      </c>
      <c r="X70" s="78">
        <f>IF(E70=0,0,E70/前年度部分貼付!C70*100)</f>
        <v>102.16867614309734</v>
      </c>
      <c r="Y70" s="78">
        <f>前年度部分貼付!G70</f>
        <v>99.240022153293211</v>
      </c>
      <c r="Z70" s="78">
        <f>IF(AND(S70=0,C70=0),0,IF(AND(S70/C70&gt;0.999,S70/C70&lt;1),99.9,S70/C70*100))</f>
        <v>100.02162619918555</v>
      </c>
      <c r="AA70" s="78">
        <f>IF(AND(S70=0,E70=0),0,IF(AND(S70/E70&gt;0.999,S70/E70&lt;1),99.9,S70/E70*100))</f>
        <v>99.899429313872986</v>
      </c>
      <c r="AB70" s="80">
        <f>前年度部分貼付!M70*100</f>
        <v>99.910153914218441</v>
      </c>
      <c r="AC70" s="77"/>
    </row>
    <row r="71" spans="1:29" ht="13.5" customHeight="1">
      <c r="A71" s="83" t="s">
        <v>29</v>
      </c>
      <c r="B71" s="72" t="s">
        <v>99</v>
      </c>
      <c r="C71" s="71">
        <f>'予算額（,000）'!C17</f>
        <v>11808000</v>
      </c>
      <c r="D71" s="71">
        <f>'（貼）決算書様式8'!D90+'（貼）決算書様式8'!D102</f>
        <v>874</v>
      </c>
      <c r="E71" s="71">
        <f>'（貼）決算書様式8'!D91+'（貼）決算書様式8'!D103</f>
        <v>29826127</v>
      </c>
      <c r="F71" s="71">
        <v>0</v>
      </c>
      <c r="G71" s="71">
        <v>0</v>
      </c>
      <c r="H71" s="85" t="s">
        <v>104</v>
      </c>
      <c r="I71" s="85" t="s">
        <v>104</v>
      </c>
      <c r="J71" s="71">
        <f t="shared" si="40"/>
        <v>874</v>
      </c>
      <c r="K71" s="71">
        <f t="shared" si="40"/>
        <v>29826127</v>
      </c>
      <c r="L71" s="71">
        <f>'（貼）決算書様式8'!G90+'（貼）決算書様式8'!G102</f>
        <v>83</v>
      </c>
      <c r="M71" s="71">
        <f>'（貼）決算書様式8'!G91+'（貼）決算書様式8'!G103</f>
        <v>2493631</v>
      </c>
      <c r="N71" s="71">
        <f>'（貼）決算書様式8'!H90</f>
        <v>250</v>
      </c>
      <c r="O71" s="71">
        <f>'（貼）決算書様式8'!H91+'（貼）決算書様式8'!H103</f>
        <v>9314775</v>
      </c>
      <c r="P71" s="85" t="s">
        <v>104</v>
      </c>
      <c r="Q71" s="85" t="s">
        <v>104</v>
      </c>
      <c r="R71" s="71">
        <f>F71+L71+N71</f>
        <v>333</v>
      </c>
      <c r="S71" s="71">
        <f>G71+M71+O71</f>
        <v>11808406</v>
      </c>
      <c r="T71" s="71">
        <f>'（貼）決算書様式8'!L90+'（貼）決算書様式8'!L102</f>
        <v>131</v>
      </c>
      <c r="U71" s="71">
        <f>'（貼）決算書様式8'!L91+'（貼）決算書様式8'!L103</f>
        <v>4252964</v>
      </c>
      <c r="V71" s="71">
        <f t="shared" si="41"/>
        <v>410</v>
      </c>
      <c r="W71" s="71">
        <f t="shared" si="41"/>
        <v>13764757</v>
      </c>
      <c r="X71" s="78">
        <f>IF(E71=0,0,E71/前年度部分貼付!C71*100)</f>
        <v>81.635134434232413</v>
      </c>
      <c r="Y71" s="78">
        <f>前年度部分貼付!G71</f>
        <v>94.264817196783952</v>
      </c>
      <c r="Z71" s="78">
        <f>IF(AND(S71=0,C71=0),0,IF(AND(S71/C71&gt;0.999,S71/C71&lt;1),99.9,S71/C71*100))</f>
        <v>100.00343834688348</v>
      </c>
      <c r="AA71" s="78">
        <f>IF(AND(S71=0,E71=0),0,IF(AND(S71/E71&gt;0.999,S71/E71&lt;1),99.9,S71/E71*100))</f>
        <v>39.590812444404868</v>
      </c>
      <c r="AB71" s="80">
        <f>前年度部分貼付!M71*100</f>
        <v>35.568949385255237</v>
      </c>
      <c r="AC71" s="77"/>
    </row>
    <row r="72" spans="1:29" ht="13.5" customHeight="1">
      <c r="A72" s="83"/>
      <c r="B72" s="72" t="s">
        <v>100</v>
      </c>
      <c r="C72" s="71">
        <f>C70+C71</f>
        <v>13614582000</v>
      </c>
      <c r="D72" s="71">
        <f>D70+D71</f>
        <v>402225</v>
      </c>
      <c r="E72" s="71">
        <f>E70+E71</f>
        <v>13649239027</v>
      </c>
      <c r="F72" s="71">
        <f>F70+F71</f>
        <v>344850</v>
      </c>
      <c r="G72" s="71">
        <f>G70+G71</f>
        <v>11563363300</v>
      </c>
      <c r="H72" s="78">
        <f>IF(AND(F72/D72&gt;0.999,F72/D72&lt;1),99.9,F72/D72*100)</f>
        <v>85.735595748648137</v>
      </c>
      <c r="I72" s="78">
        <f>IF(AND(G72/E72&gt;0.999,G72/E72&lt;1),99.9,G72/E72*100)</f>
        <v>84.718007187991489</v>
      </c>
      <c r="J72" s="71">
        <f t="shared" si="40"/>
        <v>57375</v>
      </c>
      <c r="K72" s="71">
        <f t="shared" si="40"/>
        <v>2085875727</v>
      </c>
      <c r="L72" s="71">
        <f>L70+L71</f>
        <v>452</v>
      </c>
      <c r="M72" s="71">
        <f>M70+M71</f>
        <v>16081500</v>
      </c>
      <c r="N72" s="71">
        <f>N70+N71</f>
        <v>56007</v>
      </c>
      <c r="O72" s="71">
        <f>O70+O71</f>
        <v>2038079369</v>
      </c>
      <c r="P72" s="85" t="s">
        <v>104</v>
      </c>
      <c r="Q72" s="85" t="s">
        <v>104</v>
      </c>
      <c r="R72" s="71">
        <f>R70+R71</f>
        <v>401309</v>
      </c>
      <c r="S72" s="71">
        <f>S70+S71</f>
        <v>13617524169</v>
      </c>
      <c r="T72" s="71">
        <f>T70+T71</f>
        <v>132</v>
      </c>
      <c r="U72" s="71">
        <f>U70+U71</f>
        <v>4278764</v>
      </c>
      <c r="V72" s="71">
        <f t="shared" si="41"/>
        <v>784</v>
      </c>
      <c r="W72" s="71">
        <f t="shared" si="41"/>
        <v>27436094</v>
      </c>
      <c r="X72" s="78">
        <f>IF(E72=0,0,E72/前年度部分貼付!C72*100)</f>
        <v>102.11255140806827</v>
      </c>
      <c r="Y72" s="78">
        <f>前年度部分貼付!G72</f>
        <v>99.225707659628853</v>
      </c>
      <c r="Z72" s="78">
        <f>IF(AND(S72=0,C72=0),0,IF(AND(S72/C72&gt;0.999,S72/C72&lt;1),99.9,S72/C72*100))</f>
        <v>100.02161042476368</v>
      </c>
      <c r="AA72" s="78">
        <f>IF(AND(S72=0,E72=0),0,IF(AND(S72/E72&gt;0.999,S72/E72&lt;1),99.9,S72/E72*100))</f>
        <v>99.767643764335403</v>
      </c>
      <c r="AB72" s="80">
        <f>前年度部分貼付!M72*100</f>
        <v>99.734288829332485</v>
      </c>
      <c r="AC72" s="77"/>
    </row>
    <row r="73" spans="1:29" ht="13.5" customHeight="1">
      <c r="A73" s="77"/>
      <c r="B73" s="82"/>
      <c r="C73" s="77"/>
      <c r="D73" s="77"/>
      <c r="E73" s="77"/>
      <c r="F73" s="77"/>
      <c r="G73" s="77"/>
      <c r="H73" s="78"/>
      <c r="I73" s="78"/>
      <c r="J73" s="71"/>
      <c r="K73" s="71"/>
      <c r="L73" s="71"/>
      <c r="M73" s="71"/>
      <c r="N73" s="71"/>
      <c r="O73" s="71"/>
      <c r="P73" s="72"/>
      <c r="Q73" s="72"/>
      <c r="R73" s="71"/>
      <c r="S73" s="71"/>
      <c r="T73" s="71"/>
      <c r="U73" s="71"/>
      <c r="V73" s="71"/>
      <c r="W73" s="71"/>
      <c r="X73" s="78"/>
      <c r="Y73" s="78"/>
      <c r="Z73" s="78"/>
      <c r="AA73" s="78"/>
      <c r="AB73" s="80"/>
      <c r="AC73" s="77"/>
    </row>
    <row r="74" spans="1:29" ht="13.5" customHeight="1">
      <c r="A74" s="77"/>
      <c r="B74" s="72" t="s">
        <v>101</v>
      </c>
      <c r="C74" s="71">
        <f>'予算額（,000）'!B18</f>
        <v>3649000</v>
      </c>
      <c r="D74" s="71">
        <f>'（貼）決算書様式8'!D94</f>
        <v>50</v>
      </c>
      <c r="E74" s="71">
        <f>'（貼）決算書様式8'!D95</f>
        <v>3649200</v>
      </c>
      <c r="F74" s="71">
        <f>'（貼）決算書様式8'!E94</f>
        <v>50</v>
      </c>
      <c r="G74" s="71">
        <f>'（貼）決算書様式8'!E95</f>
        <v>3649200</v>
      </c>
      <c r="H74" s="78">
        <f>IF(AND(F74/D74&gt;0.999,F74/D74&lt;1),99.9,F74/D74*100)</f>
        <v>100</v>
      </c>
      <c r="I74" s="78">
        <f>IF(AND(G74/E74&gt;0.999,G74/E74&lt;1),99.9,G74/E74*100)</f>
        <v>100</v>
      </c>
      <c r="J74" s="71">
        <f t="shared" ref="J74:K76" si="42">D74-F74</f>
        <v>0</v>
      </c>
      <c r="K74" s="71">
        <f t="shared" si="42"/>
        <v>0</v>
      </c>
      <c r="L74" s="71">
        <f>'（貼）決算書様式8'!G94</f>
        <v>0</v>
      </c>
      <c r="M74" s="71">
        <f>'（貼）決算書様式8'!G95</f>
        <v>0</v>
      </c>
      <c r="N74" s="71">
        <f>'（貼）決算書様式8'!H94</f>
        <v>0</v>
      </c>
      <c r="O74" s="71">
        <f>'（貼）決算書様式8'!H95</f>
        <v>0</v>
      </c>
      <c r="P74" s="85" t="s">
        <v>104</v>
      </c>
      <c r="Q74" s="85" t="s">
        <v>104</v>
      </c>
      <c r="R74" s="71">
        <f>F74+L74+N74</f>
        <v>50</v>
      </c>
      <c r="S74" s="71">
        <f>G74+M74+O74</f>
        <v>3649200</v>
      </c>
      <c r="T74" s="71">
        <v>0</v>
      </c>
      <c r="U74" s="71">
        <v>0</v>
      </c>
      <c r="V74" s="71">
        <f t="shared" ref="V74:W76" si="43">D74-R74-T74</f>
        <v>0</v>
      </c>
      <c r="W74" s="71">
        <f t="shared" si="43"/>
        <v>0</v>
      </c>
      <c r="X74" s="78">
        <f>IF(E74=0,0,E74/前年度部分貼付!C74*100)</f>
        <v>100</v>
      </c>
      <c r="Y74" s="78">
        <f>前年度部分貼付!G74</f>
        <v>100</v>
      </c>
      <c r="Z74" s="78">
        <f>IF(AND(S74=0,C74=0),0,IF(AND(S74/C74&gt;0.999,S74/C74&lt;1),99.9,S74/C74*100))</f>
        <v>100.00548095368593</v>
      </c>
      <c r="AA74" s="78">
        <f>IF(AND(S74=0,E74=0),0,IF(AND(S74/E74&gt;0.999,S74/E74&lt;1),99.9,S74/E74*100))</f>
        <v>100</v>
      </c>
      <c r="AB74" s="80">
        <f>前年度部分貼付!M74*100</f>
        <v>100</v>
      </c>
      <c r="AC74" s="77"/>
    </row>
    <row r="75" spans="1:29" ht="13.5" customHeight="1">
      <c r="A75" s="83" t="s">
        <v>30</v>
      </c>
      <c r="B75" s="72" t="s">
        <v>99</v>
      </c>
      <c r="C75" s="71">
        <f>'予算額（,000）'!C18</f>
        <v>0</v>
      </c>
      <c r="D75" s="71">
        <f>'（貼）決算書様式8'!D96</f>
        <v>0</v>
      </c>
      <c r="E75" s="71">
        <f>'（貼）決算書様式8'!D97</f>
        <v>0</v>
      </c>
      <c r="F75" s="71">
        <v>0</v>
      </c>
      <c r="G75" s="71">
        <v>0</v>
      </c>
      <c r="H75" s="85" t="s">
        <v>104</v>
      </c>
      <c r="I75" s="85" t="s">
        <v>104</v>
      </c>
      <c r="J75" s="71">
        <f t="shared" si="42"/>
        <v>0</v>
      </c>
      <c r="K75" s="71">
        <f t="shared" si="42"/>
        <v>0</v>
      </c>
      <c r="L75" s="71">
        <f>'（貼）決算書様式8'!G96</f>
        <v>0</v>
      </c>
      <c r="M75" s="71">
        <f>'（貼）決算書様式8'!G97</f>
        <v>0</v>
      </c>
      <c r="N75" s="71">
        <f>'（貼）決算書様式8'!H96</f>
        <v>0</v>
      </c>
      <c r="O75" s="71">
        <f>'（貼）決算書様式8'!H97</f>
        <v>0</v>
      </c>
      <c r="P75" s="85" t="s">
        <v>104</v>
      </c>
      <c r="Q75" s="85" t="s">
        <v>104</v>
      </c>
      <c r="R75" s="71">
        <f>F75+L75+N75</f>
        <v>0</v>
      </c>
      <c r="S75" s="71">
        <f>G75+M75+O75</f>
        <v>0</v>
      </c>
      <c r="T75" s="71">
        <v>0</v>
      </c>
      <c r="U75" s="71">
        <v>0</v>
      </c>
      <c r="V75" s="71">
        <f t="shared" si="43"/>
        <v>0</v>
      </c>
      <c r="W75" s="71">
        <f t="shared" si="43"/>
        <v>0</v>
      </c>
      <c r="X75" s="78">
        <f>IF(E75=0,0,E75/前年度部分貼付!C75*100)</f>
        <v>0</v>
      </c>
      <c r="Y75" s="84">
        <f>前年度部分貼付!G75</f>
        <v>0</v>
      </c>
      <c r="Z75" s="78">
        <f>IF(AND(S75=0,C75=0),0,IF(AND(S75/C75&gt;0.999,S75/C75&lt;1),99.9,S75/C75*100))</f>
        <v>0</v>
      </c>
      <c r="AA75" s="78">
        <f>IF(AND(S75=0,E75=0),0,IF(AND(S75/E75&gt;0.999,S75/E75&lt;1),99.9,S75/E75*100))</f>
        <v>0</v>
      </c>
      <c r="AB75" s="80">
        <f>前年度部分貼付!M75*100</f>
        <v>0</v>
      </c>
      <c r="AC75" s="77"/>
    </row>
    <row r="76" spans="1:29" ht="13.5" customHeight="1">
      <c r="A76" s="83"/>
      <c r="B76" s="72" t="s">
        <v>100</v>
      </c>
      <c r="C76" s="71">
        <f>C74+C75</f>
        <v>3649000</v>
      </c>
      <c r="D76" s="71">
        <f>D74+D75</f>
        <v>50</v>
      </c>
      <c r="E76" s="71">
        <f>E74+E75</f>
        <v>3649200</v>
      </c>
      <c r="F76" s="71">
        <f>F74+F75</f>
        <v>50</v>
      </c>
      <c r="G76" s="71">
        <f>G74+G75</f>
        <v>3649200</v>
      </c>
      <c r="H76" s="78">
        <f>IF(AND(F76/D76&gt;0.999,F76/D76&lt;1),99.9,F76/D76*100)</f>
        <v>100</v>
      </c>
      <c r="I76" s="78">
        <f>IF(AND(G76/E76&gt;0.999,G76/E76&lt;1),99.9,G76/E76*100)</f>
        <v>100</v>
      </c>
      <c r="J76" s="71">
        <f t="shared" si="42"/>
        <v>0</v>
      </c>
      <c r="K76" s="71">
        <f t="shared" si="42"/>
        <v>0</v>
      </c>
      <c r="L76" s="71">
        <f>L74+L75</f>
        <v>0</v>
      </c>
      <c r="M76" s="71">
        <f>M74+M75</f>
        <v>0</v>
      </c>
      <c r="N76" s="71">
        <f>N74+N75</f>
        <v>0</v>
      </c>
      <c r="O76" s="71">
        <f>O74+O75</f>
        <v>0</v>
      </c>
      <c r="P76" s="85" t="s">
        <v>104</v>
      </c>
      <c r="Q76" s="85" t="s">
        <v>104</v>
      </c>
      <c r="R76" s="71">
        <f>R74+R75</f>
        <v>50</v>
      </c>
      <c r="S76" s="71">
        <f>S74+S75</f>
        <v>3649200</v>
      </c>
      <c r="T76" s="71">
        <f>T74+T75</f>
        <v>0</v>
      </c>
      <c r="U76" s="71">
        <f>U74+U75</f>
        <v>0</v>
      </c>
      <c r="V76" s="71">
        <f t="shared" si="43"/>
        <v>0</v>
      </c>
      <c r="W76" s="71">
        <f t="shared" si="43"/>
        <v>0</v>
      </c>
      <c r="X76" s="78">
        <f>IF(E76=0,0,E76/前年度部分貼付!C76*100)</f>
        <v>100</v>
      </c>
      <c r="Y76" s="78">
        <f>前年度部分貼付!G76</f>
        <v>100</v>
      </c>
      <c r="Z76" s="78">
        <f>IF(AND(S76=0,C76=0),0,IF(AND(S76/C76&gt;0.999,S76/C76&lt;1),99.9,S76/C76*100))</f>
        <v>100.00548095368593</v>
      </c>
      <c r="AA76" s="78">
        <f>IF(AND(S76=0,E76=0),0,IF(AND(S76/E76&gt;0.999,S76/E76&lt;1),99.9,S76/E76*100))</f>
        <v>100</v>
      </c>
      <c r="AB76" s="80">
        <f>前年度部分貼付!M76*100</f>
        <v>100</v>
      </c>
      <c r="AC76" s="77"/>
    </row>
    <row r="77" spans="1:29" ht="13.5" customHeight="1">
      <c r="A77" s="77"/>
      <c r="B77" s="82"/>
      <c r="C77" s="77"/>
      <c r="D77" s="77"/>
      <c r="E77" s="77"/>
      <c r="F77" s="77"/>
      <c r="G77" s="77"/>
      <c r="H77" s="78"/>
      <c r="I77" s="78"/>
      <c r="J77" s="71"/>
      <c r="K77" s="71"/>
      <c r="L77" s="71"/>
      <c r="M77" s="71"/>
      <c r="N77" s="71"/>
      <c r="O77" s="71"/>
      <c r="P77" s="72"/>
      <c r="Q77" s="72"/>
      <c r="R77" s="71"/>
      <c r="S77" s="71"/>
      <c r="T77" s="71"/>
      <c r="U77" s="71"/>
      <c r="V77" s="71"/>
      <c r="W77" s="71"/>
      <c r="X77" s="78"/>
      <c r="Y77" s="78"/>
      <c r="Z77" s="78"/>
      <c r="AA77" s="78"/>
      <c r="AB77" s="80"/>
      <c r="AC77" s="77"/>
    </row>
    <row r="78" spans="1:29" ht="13.5" customHeight="1">
      <c r="A78" s="77"/>
      <c r="B78" s="72" t="s">
        <v>101</v>
      </c>
      <c r="C78" s="74">
        <v>0</v>
      </c>
      <c r="D78" s="71">
        <v>0</v>
      </c>
      <c r="E78" s="71">
        <v>0</v>
      </c>
      <c r="F78" s="71">
        <v>0</v>
      </c>
      <c r="G78" s="71">
        <v>0</v>
      </c>
      <c r="H78" s="85" t="s">
        <v>104</v>
      </c>
      <c r="I78" s="85" t="s">
        <v>104</v>
      </c>
      <c r="J78" s="71">
        <f t="shared" ref="J78:K80" si="44">D78-F78</f>
        <v>0</v>
      </c>
      <c r="K78" s="71">
        <f t="shared" si="44"/>
        <v>0</v>
      </c>
      <c r="L78" s="71">
        <v>0</v>
      </c>
      <c r="M78" s="71">
        <v>0</v>
      </c>
      <c r="N78" s="71">
        <v>0</v>
      </c>
      <c r="O78" s="71">
        <v>0</v>
      </c>
      <c r="P78" s="85" t="s">
        <v>104</v>
      </c>
      <c r="Q78" s="85" t="s">
        <v>104</v>
      </c>
      <c r="R78" s="71">
        <f>F78+L78+N78</f>
        <v>0</v>
      </c>
      <c r="S78" s="71">
        <f>G78+M78+O78</f>
        <v>0</v>
      </c>
      <c r="T78" s="71">
        <v>0</v>
      </c>
      <c r="U78" s="71">
        <v>0</v>
      </c>
      <c r="V78" s="71">
        <f t="shared" ref="V78:W80" si="45">D78-R78-T78</f>
        <v>0</v>
      </c>
      <c r="W78" s="71">
        <f t="shared" si="45"/>
        <v>0</v>
      </c>
      <c r="X78" s="78">
        <f>IF(E78=0,0,E78/前年度部分貼付!C78*100)</f>
        <v>0</v>
      </c>
      <c r="Y78" s="84">
        <f>前年度部分貼付!G78</f>
        <v>0</v>
      </c>
      <c r="Z78" s="78">
        <f>IF(AND(S78=0,C78=0),0,IF(AND(S78/C78&gt;0.999,S78/C78&lt;1),99.9,S78/C78*100))</f>
        <v>0</v>
      </c>
      <c r="AA78" s="78">
        <f>IF(AND(S78=0,E78=0),0,IF(AND(S78/E78&gt;0.999,S78/E78&lt;1),99.9,S78/E78*100))</f>
        <v>0</v>
      </c>
      <c r="AB78" s="80">
        <f>前年度部分貼付!M78*100</f>
        <v>0</v>
      </c>
      <c r="AC78" s="77"/>
    </row>
    <row r="79" spans="1:29" ht="13.5" customHeight="1">
      <c r="A79" s="83" t="s">
        <v>118</v>
      </c>
      <c r="B79" s="72" t="s">
        <v>99</v>
      </c>
      <c r="C79" s="74">
        <v>0</v>
      </c>
      <c r="D79" s="71">
        <v>0</v>
      </c>
      <c r="E79" s="71">
        <v>0</v>
      </c>
      <c r="F79" s="71">
        <v>0</v>
      </c>
      <c r="G79" s="71">
        <v>0</v>
      </c>
      <c r="H79" s="85" t="s">
        <v>104</v>
      </c>
      <c r="I79" s="85" t="s">
        <v>104</v>
      </c>
      <c r="J79" s="71">
        <f t="shared" si="44"/>
        <v>0</v>
      </c>
      <c r="K79" s="71">
        <f t="shared" si="44"/>
        <v>0</v>
      </c>
      <c r="L79" s="71">
        <v>0</v>
      </c>
      <c r="M79" s="71">
        <v>0</v>
      </c>
      <c r="N79" s="71">
        <v>0</v>
      </c>
      <c r="O79" s="71">
        <v>0</v>
      </c>
      <c r="P79" s="85" t="s">
        <v>104</v>
      </c>
      <c r="Q79" s="85" t="s">
        <v>104</v>
      </c>
      <c r="R79" s="71">
        <f>F79+L79+N79</f>
        <v>0</v>
      </c>
      <c r="S79" s="71">
        <f>G79+M79+O79</f>
        <v>0</v>
      </c>
      <c r="T79" s="71">
        <v>0</v>
      </c>
      <c r="U79" s="71">
        <v>0</v>
      </c>
      <c r="V79" s="71">
        <f t="shared" si="45"/>
        <v>0</v>
      </c>
      <c r="W79" s="71">
        <f t="shared" si="45"/>
        <v>0</v>
      </c>
      <c r="X79" s="78">
        <f>IF(E79=0,0,E79/前年度部分貼付!C79*100)</f>
        <v>0</v>
      </c>
      <c r="Y79" s="84">
        <f>前年度部分貼付!G79</f>
        <v>0</v>
      </c>
      <c r="Z79" s="78">
        <f>IF(AND(S79=0,C79=0),0,IF(AND(S79/C79&gt;0.999,S79/C79&lt;1),99.9,S79/C79*100))</f>
        <v>0</v>
      </c>
      <c r="AA79" s="78">
        <f>IF(AND(S79=0,E79=0),0,IF(AND(S79/E79&gt;0.999,S79/E79&lt;1),99.9,S79/E79*100))</f>
        <v>0</v>
      </c>
      <c r="AB79" s="80">
        <f>前年度部分貼付!M79*100</f>
        <v>0</v>
      </c>
      <c r="AC79" s="77"/>
    </row>
    <row r="80" spans="1:29" ht="13.5" customHeight="1">
      <c r="A80" s="83"/>
      <c r="B80" s="72" t="s">
        <v>100</v>
      </c>
      <c r="C80" s="71">
        <f>C78+C79</f>
        <v>0</v>
      </c>
      <c r="D80" s="71">
        <f>D78+D79</f>
        <v>0</v>
      </c>
      <c r="E80" s="71">
        <f>E78+E79</f>
        <v>0</v>
      </c>
      <c r="F80" s="71">
        <f>F78+F79</f>
        <v>0</v>
      </c>
      <c r="G80" s="71">
        <f>G78+G79</f>
        <v>0</v>
      </c>
      <c r="H80" s="85" t="s">
        <v>104</v>
      </c>
      <c r="I80" s="85" t="s">
        <v>104</v>
      </c>
      <c r="J80" s="71">
        <f t="shared" si="44"/>
        <v>0</v>
      </c>
      <c r="K80" s="71">
        <f t="shared" si="44"/>
        <v>0</v>
      </c>
      <c r="L80" s="71">
        <f>L78+L79</f>
        <v>0</v>
      </c>
      <c r="M80" s="71">
        <f>M78+M79</f>
        <v>0</v>
      </c>
      <c r="N80" s="71">
        <f>N78+N79</f>
        <v>0</v>
      </c>
      <c r="O80" s="71">
        <f>O78+O79</f>
        <v>0</v>
      </c>
      <c r="P80" s="85" t="s">
        <v>104</v>
      </c>
      <c r="Q80" s="85" t="s">
        <v>104</v>
      </c>
      <c r="R80" s="71">
        <f>R78+R79</f>
        <v>0</v>
      </c>
      <c r="S80" s="71">
        <f>S78+S79</f>
        <v>0</v>
      </c>
      <c r="T80" s="71">
        <f>T78+T79</f>
        <v>0</v>
      </c>
      <c r="U80" s="71">
        <f>U78+U79</f>
        <v>0</v>
      </c>
      <c r="V80" s="71">
        <f t="shared" si="45"/>
        <v>0</v>
      </c>
      <c r="W80" s="71">
        <f t="shared" si="45"/>
        <v>0</v>
      </c>
      <c r="X80" s="78">
        <f>IF(E80=0,0,E80/前年度部分貼付!C80*100)</f>
        <v>0</v>
      </c>
      <c r="Y80" s="84">
        <f>前年度部分貼付!G80</f>
        <v>0</v>
      </c>
      <c r="Z80" s="78">
        <f>IF(AND(S80=0,C80=0),0,IF(AND(S80/C80&gt;0.999,S80/C80&lt;1),99.9,S80/C80*100))</f>
        <v>0</v>
      </c>
      <c r="AA80" s="78">
        <f>IF(AND(S80=0,E80=0),0,IF(AND(S80/E80&gt;0.999,S80/E80&lt;1),99.9,S80/E80*100))</f>
        <v>0</v>
      </c>
      <c r="AB80" s="80">
        <f>前年度部分貼付!M80*100</f>
        <v>0</v>
      </c>
      <c r="AC80" s="77"/>
    </row>
    <row r="81" spans="1:29" ht="13.5" customHeight="1">
      <c r="A81" s="77"/>
      <c r="B81" s="82"/>
      <c r="C81" s="77"/>
      <c r="D81" s="77"/>
      <c r="E81" s="77"/>
      <c r="F81" s="77"/>
      <c r="G81" s="77"/>
      <c r="H81" s="78"/>
      <c r="I81" s="78"/>
      <c r="J81" s="71"/>
      <c r="K81" s="71"/>
      <c r="L81" s="71"/>
      <c r="M81" s="71"/>
      <c r="N81" s="71"/>
      <c r="O81" s="71"/>
      <c r="P81" s="72"/>
      <c r="Q81" s="72"/>
      <c r="R81" s="71"/>
      <c r="S81" s="71"/>
      <c r="T81" s="71"/>
      <c r="U81" s="71"/>
      <c r="V81" s="71"/>
      <c r="W81" s="71"/>
      <c r="X81" s="78"/>
      <c r="Y81" s="78"/>
      <c r="Z81" s="78"/>
      <c r="AA81" s="78"/>
      <c r="AB81" s="80"/>
      <c r="AC81" s="77"/>
    </row>
    <row r="82" spans="1:29" ht="13.5" customHeight="1">
      <c r="A82" s="83" t="s">
        <v>119</v>
      </c>
      <c r="B82" s="72" t="s">
        <v>101</v>
      </c>
      <c r="C82" s="71">
        <f>'予算額（,000）'!B21</f>
        <v>15176000</v>
      </c>
      <c r="D82" s="71">
        <f>'（貼）決算書様式8'!D141</f>
        <v>3</v>
      </c>
      <c r="E82" s="71">
        <f>'（貼）決算書様式8'!D142</f>
        <v>15176600</v>
      </c>
      <c r="F82" s="71">
        <f>'（貼）決算書様式8'!E141</f>
        <v>3</v>
      </c>
      <c r="G82" s="71">
        <f>'（貼）決算書様式8'!E142</f>
        <v>15176600</v>
      </c>
      <c r="H82" s="85" t="s">
        <v>104</v>
      </c>
      <c r="I82" s="85" t="s">
        <v>104</v>
      </c>
      <c r="J82" s="71">
        <f t="shared" ref="J82:K84" si="46">D82-F82</f>
        <v>0</v>
      </c>
      <c r="K82" s="71">
        <f t="shared" si="46"/>
        <v>0</v>
      </c>
      <c r="L82" s="71">
        <f>'（貼）決算書様式8'!G141</f>
        <v>0</v>
      </c>
      <c r="M82" s="71">
        <f>'（貼）決算書様式8'!G142</f>
        <v>0</v>
      </c>
      <c r="N82" s="71">
        <f>'（貼）決算書様式8'!H141</f>
        <v>0</v>
      </c>
      <c r="O82" s="71">
        <f>'（貼）決算書様式8'!H142</f>
        <v>0</v>
      </c>
      <c r="P82" s="85" t="s">
        <v>104</v>
      </c>
      <c r="Q82" s="85" t="s">
        <v>104</v>
      </c>
      <c r="R82" s="71">
        <f>F82+L82+N82</f>
        <v>3</v>
      </c>
      <c r="S82" s="71">
        <f>G82+M82+O82</f>
        <v>15176600</v>
      </c>
      <c r="T82" s="71">
        <v>0</v>
      </c>
      <c r="U82" s="71">
        <v>0</v>
      </c>
      <c r="V82" s="71">
        <f t="shared" ref="V82:W84" si="47">D82-R82-T82</f>
        <v>0</v>
      </c>
      <c r="W82" s="71">
        <f t="shared" si="47"/>
        <v>0</v>
      </c>
      <c r="X82" s="85" t="s">
        <v>312</v>
      </c>
      <c r="Y82" s="78">
        <f>前年度部分貼付!G82</f>
        <v>0</v>
      </c>
      <c r="Z82" s="78">
        <f>IF(AND(S82=0,C82=0),0,IF(AND(S82/C82&gt;0.999,S82/C82&lt;1),99.9,S82/C82*100))</f>
        <v>100.00395361096469</v>
      </c>
      <c r="AA82" s="78">
        <f>IF(AND(S82=0,E82=0),0,IF(AND(S82/E82&gt;0.999,S82/E82&lt;1),99.9,S82/E82*100))</f>
        <v>100</v>
      </c>
      <c r="AB82" s="80">
        <f>前年度部分貼付!M82*100</f>
        <v>0</v>
      </c>
      <c r="AC82" s="77"/>
    </row>
    <row r="83" spans="1:29" ht="13.5" customHeight="1">
      <c r="A83" s="83" t="s">
        <v>120</v>
      </c>
      <c r="B83" s="72" t="s">
        <v>99</v>
      </c>
      <c r="C83" s="71">
        <f>'予算額（,000）'!C21</f>
        <v>0</v>
      </c>
      <c r="D83" s="71">
        <f>'（貼）決算書様式8'!D143</f>
        <v>0</v>
      </c>
      <c r="E83" s="71">
        <f>'（貼）決算書様式8'!D144</f>
        <v>0</v>
      </c>
      <c r="F83" s="71">
        <v>0</v>
      </c>
      <c r="G83" s="71">
        <v>0</v>
      </c>
      <c r="H83" s="85" t="s">
        <v>104</v>
      </c>
      <c r="I83" s="85" t="s">
        <v>104</v>
      </c>
      <c r="J83" s="71">
        <f t="shared" si="46"/>
        <v>0</v>
      </c>
      <c r="K83" s="71">
        <f t="shared" si="46"/>
        <v>0</v>
      </c>
      <c r="L83" s="71">
        <f>'（貼）決算書様式8'!G143</f>
        <v>0</v>
      </c>
      <c r="M83" s="71">
        <f>'（貼）決算書様式8'!G144</f>
        <v>0</v>
      </c>
      <c r="N83" s="71">
        <f>'（貼）決算書様式8'!H143</f>
        <v>0</v>
      </c>
      <c r="O83" s="71">
        <f>'（貼）決算書様式8'!H144</f>
        <v>0</v>
      </c>
      <c r="P83" s="85" t="s">
        <v>104</v>
      </c>
      <c r="Q83" s="85" t="s">
        <v>104</v>
      </c>
      <c r="R83" s="71">
        <f>F83+L83+N83</f>
        <v>0</v>
      </c>
      <c r="S83" s="71">
        <f>G83+M83+O83</f>
        <v>0</v>
      </c>
      <c r="T83" s="71">
        <v>0</v>
      </c>
      <c r="U83" s="71">
        <v>0</v>
      </c>
      <c r="V83" s="71">
        <f t="shared" si="47"/>
        <v>0</v>
      </c>
      <c r="W83" s="71">
        <f t="shared" si="47"/>
        <v>0</v>
      </c>
      <c r="X83" s="78">
        <f>IF(E83=0,0,E83/前年度部分貼付!C83*100)</f>
        <v>0</v>
      </c>
      <c r="Y83" s="84">
        <f>前年度部分貼付!G83</f>
        <v>0</v>
      </c>
      <c r="Z83" s="78">
        <f>IF(AND(S83=0,C83=0),0,IF(AND(S83/C83&gt;0.999,S83/C83&lt;1),99.9,S83/C83*100))</f>
        <v>0</v>
      </c>
      <c r="AA83" s="78">
        <f>IF(AND(S83=0,E83=0),0,IF(AND(S83/E83&gt;0.999,S83/E83&lt;1),99.9,S83/E83*100))</f>
        <v>0</v>
      </c>
      <c r="AB83" s="86">
        <f>前年度部分貼付!M83*100</f>
        <v>0</v>
      </c>
      <c r="AC83" s="77"/>
    </row>
    <row r="84" spans="1:29" ht="13.5" customHeight="1">
      <c r="A84" s="83"/>
      <c r="B84" s="72" t="s">
        <v>100</v>
      </c>
      <c r="C84" s="71">
        <f>C82+C83</f>
        <v>15176000</v>
      </c>
      <c r="D84" s="71">
        <f>D82+D83</f>
        <v>3</v>
      </c>
      <c r="E84" s="71">
        <f>E82+E83</f>
        <v>15176600</v>
      </c>
      <c r="F84" s="71">
        <f>F82+F83</f>
        <v>3</v>
      </c>
      <c r="G84" s="71">
        <f>G82+G83</f>
        <v>15176600</v>
      </c>
      <c r="H84" s="85" t="s">
        <v>104</v>
      </c>
      <c r="I84" s="85" t="s">
        <v>104</v>
      </c>
      <c r="J84" s="71">
        <f t="shared" si="46"/>
        <v>0</v>
      </c>
      <c r="K84" s="71">
        <f t="shared" si="46"/>
        <v>0</v>
      </c>
      <c r="L84" s="71">
        <f>L82+L83</f>
        <v>0</v>
      </c>
      <c r="M84" s="71">
        <f>M82+M83</f>
        <v>0</v>
      </c>
      <c r="N84" s="71">
        <f>N82+N83</f>
        <v>0</v>
      </c>
      <c r="O84" s="71">
        <f>O82+O83</f>
        <v>0</v>
      </c>
      <c r="P84" s="85" t="s">
        <v>104</v>
      </c>
      <c r="Q84" s="85" t="s">
        <v>104</v>
      </c>
      <c r="R84" s="71">
        <f>R82+R83</f>
        <v>3</v>
      </c>
      <c r="S84" s="71">
        <f>S82+S83</f>
        <v>15176600</v>
      </c>
      <c r="T84" s="71">
        <f>T82+T83</f>
        <v>0</v>
      </c>
      <c r="U84" s="71">
        <f>U82+U83</f>
        <v>0</v>
      </c>
      <c r="V84" s="71">
        <f t="shared" si="47"/>
        <v>0</v>
      </c>
      <c r="W84" s="71">
        <f t="shared" si="47"/>
        <v>0</v>
      </c>
      <c r="X84" s="85" t="s">
        <v>312</v>
      </c>
      <c r="Y84" s="78">
        <f>前年度部分貼付!G84</f>
        <v>0</v>
      </c>
      <c r="Z84" s="78">
        <f>IF(AND(S84=0,C84=0),0,IF(AND(S84/C84&gt;0.999,S84/C84&lt;1),99.9,S84/C84*100))</f>
        <v>100.00395361096469</v>
      </c>
      <c r="AA84" s="78">
        <f>IF(AND(S84=0,E84=0),0,IF(AND(S84/E84&gt;0.999,S84/E84&lt;1),99.9,S84/E84*100))</f>
        <v>100</v>
      </c>
      <c r="AB84" s="80">
        <f>前年度部分貼付!M84*100</f>
        <v>0</v>
      </c>
      <c r="AC84" s="77"/>
    </row>
    <row r="85" spans="1:29" ht="13.5" customHeight="1">
      <c r="A85" s="77"/>
      <c r="B85" s="82"/>
      <c r="C85" s="77"/>
      <c r="D85" s="77"/>
      <c r="E85" s="77"/>
      <c r="F85" s="77"/>
      <c r="G85" s="77"/>
      <c r="H85" s="78"/>
      <c r="I85" s="78"/>
      <c r="J85" s="71"/>
      <c r="K85" s="71"/>
      <c r="L85" s="71"/>
      <c r="M85" s="71"/>
      <c r="N85" s="71"/>
      <c r="O85" s="71"/>
      <c r="P85" s="72"/>
      <c r="Q85" s="72"/>
      <c r="R85" s="71"/>
      <c r="S85" s="71"/>
      <c r="T85" s="71"/>
      <c r="U85" s="71"/>
      <c r="V85" s="71"/>
      <c r="W85" s="71"/>
      <c r="X85" s="78"/>
      <c r="Y85" s="78"/>
      <c r="Z85" s="84"/>
      <c r="AA85" s="78"/>
      <c r="AB85" s="80"/>
      <c r="AC85" s="77"/>
    </row>
    <row r="86" spans="1:29" ht="13.5" customHeight="1">
      <c r="A86" s="83" t="s">
        <v>119</v>
      </c>
      <c r="B86" s="72" t="s">
        <v>101</v>
      </c>
      <c r="C86" s="71">
        <v>0</v>
      </c>
      <c r="D86" s="71">
        <v>0</v>
      </c>
      <c r="E86" s="71">
        <v>0</v>
      </c>
      <c r="F86" s="71">
        <v>0</v>
      </c>
      <c r="G86" s="71">
        <v>0</v>
      </c>
      <c r="H86" s="85" t="s">
        <v>104</v>
      </c>
      <c r="I86" s="85" t="s">
        <v>104</v>
      </c>
      <c r="J86" s="71">
        <f t="shared" ref="J86:K88" si="48">D86-F86</f>
        <v>0</v>
      </c>
      <c r="K86" s="71">
        <f t="shared" si="48"/>
        <v>0</v>
      </c>
      <c r="L86" s="71">
        <v>0</v>
      </c>
      <c r="M86" s="71">
        <v>0</v>
      </c>
      <c r="N86" s="71">
        <v>0</v>
      </c>
      <c r="O86" s="71">
        <v>0</v>
      </c>
      <c r="P86" s="85" t="s">
        <v>104</v>
      </c>
      <c r="Q86" s="85" t="s">
        <v>104</v>
      </c>
      <c r="R86" s="71">
        <f>F86+L86+N86</f>
        <v>0</v>
      </c>
      <c r="S86" s="71">
        <f>G86+M86+O86</f>
        <v>0</v>
      </c>
      <c r="T86" s="71">
        <v>0</v>
      </c>
      <c r="U86" s="71">
        <v>0</v>
      </c>
      <c r="V86" s="71">
        <f t="shared" ref="V86:W88" si="49">D86-R86-T86</f>
        <v>0</v>
      </c>
      <c r="W86" s="71">
        <f t="shared" si="49"/>
        <v>0</v>
      </c>
      <c r="X86" s="78">
        <f>IF(E86=0,0,E86/前年度部分貼付!C86*100)</f>
        <v>0</v>
      </c>
      <c r="Y86" s="78">
        <f>前年度部分貼付!G86</f>
        <v>0</v>
      </c>
      <c r="Z86" s="78">
        <f>IF(AND(S86=0,C86=0),0,IF(AND(S86/C86&gt;0.999,S86/C86&lt;1),99.9,S86/C86*100))</f>
        <v>0</v>
      </c>
      <c r="AA86" s="78">
        <f>IF(AND(S86=0,E86=0),0,IF(AND(S86/E86&gt;0.999,S86/E86&lt;1),99.9,S86/E86*100))</f>
        <v>0</v>
      </c>
      <c r="AB86" s="80">
        <f>前年度部分貼付!M86*100</f>
        <v>0</v>
      </c>
      <c r="AC86" s="77"/>
    </row>
    <row r="87" spans="1:29" ht="13.5" customHeight="1">
      <c r="A87" s="81" t="s">
        <v>121</v>
      </c>
      <c r="B87" s="72" t="s">
        <v>99</v>
      </c>
      <c r="C87" s="71">
        <v>0</v>
      </c>
      <c r="D87" s="71">
        <v>0</v>
      </c>
      <c r="E87" s="71">
        <v>0</v>
      </c>
      <c r="F87" s="71">
        <v>0</v>
      </c>
      <c r="G87" s="71">
        <v>0</v>
      </c>
      <c r="H87" s="85" t="s">
        <v>104</v>
      </c>
      <c r="I87" s="85" t="s">
        <v>104</v>
      </c>
      <c r="J87" s="71">
        <f t="shared" si="48"/>
        <v>0</v>
      </c>
      <c r="K87" s="71">
        <f t="shared" si="48"/>
        <v>0</v>
      </c>
      <c r="L87" s="71">
        <v>0</v>
      </c>
      <c r="M87" s="71">
        <v>0</v>
      </c>
      <c r="N87" s="71">
        <v>0</v>
      </c>
      <c r="O87" s="71">
        <v>0</v>
      </c>
      <c r="P87" s="85" t="s">
        <v>104</v>
      </c>
      <c r="Q87" s="85" t="s">
        <v>104</v>
      </c>
      <c r="R87" s="71">
        <f>F87+L87+N87</f>
        <v>0</v>
      </c>
      <c r="S87" s="71">
        <f>G87+M87+O87</f>
        <v>0</v>
      </c>
      <c r="T87" s="71">
        <v>0</v>
      </c>
      <c r="U87" s="71">
        <v>0</v>
      </c>
      <c r="V87" s="71">
        <f t="shared" si="49"/>
        <v>0</v>
      </c>
      <c r="W87" s="71">
        <f t="shared" si="49"/>
        <v>0</v>
      </c>
      <c r="X87" s="78">
        <f>IF(E87=0,0,E87/前年度部分貼付!C87*100)</f>
        <v>0</v>
      </c>
      <c r="Y87" s="78">
        <f>前年度部分貼付!G87</f>
        <v>0</v>
      </c>
      <c r="Z87" s="78">
        <f>IF(AND(S87=0,C87=0),0,IF(AND(S87/C87&gt;0.999,S87/C87&lt;1),99.9,S87/C87*100))</f>
        <v>0</v>
      </c>
      <c r="AA87" s="78">
        <f>IF(AND(S87=0,E87=0),0,IF(AND(S87/E87&gt;0.999,S87/E87&lt;1),99.9,S87/E87*100))</f>
        <v>0</v>
      </c>
      <c r="AB87" s="80">
        <f>前年度部分貼付!M87*100</f>
        <v>0</v>
      </c>
      <c r="AC87" s="77"/>
    </row>
    <row r="88" spans="1:29" ht="13.5" customHeight="1">
      <c r="A88" s="81"/>
      <c r="B88" s="72" t="s">
        <v>100</v>
      </c>
      <c r="C88" s="71">
        <f>C86+C87</f>
        <v>0</v>
      </c>
      <c r="D88" s="71">
        <f>D86+D87</f>
        <v>0</v>
      </c>
      <c r="E88" s="71">
        <f>E86+E87</f>
        <v>0</v>
      </c>
      <c r="F88" s="71">
        <f>F86+F87</f>
        <v>0</v>
      </c>
      <c r="G88" s="71">
        <f>G86+G87</f>
        <v>0</v>
      </c>
      <c r="H88" s="85" t="s">
        <v>104</v>
      </c>
      <c r="I88" s="85" t="s">
        <v>104</v>
      </c>
      <c r="J88" s="71">
        <f t="shared" si="48"/>
        <v>0</v>
      </c>
      <c r="K88" s="71">
        <f t="shared" si="48"/>
        <v>0</v>
      </c>
      <c r="L88" s="71">
        <f>L86+L87</f>
        <v>0</v>
      </c>
      <c r="M88" s="71">
        <f>M86+M87</f>
        <v>0</v>
      </c>
      <c r="N88" s="71">
        <f>N86+N87</f>
        <v>0</v>
      </c>
      <c r="O88" s="71">
        <f>O86+O87</f>
        <v>0</v>
      </c>
      <c r="P88" s="85" t="s">
        <v>104</v>
      </c>
      <c r="Q88" s="85" t="s">
        <v>104</v>
      </c>
      <c r="R88" s="71">
        <f>R86+R87</f>
        <v>0</v>
      </c>
      <c r="S88" s="71">
        <f>S86+S87</f>
        <v>0</v>
      </c>
      <c r="T88" s="71">
        <f>T86+T87</f>
        <v>0</v>
      </c>
      <c r="U88" s="71">
        <f>U86+U87</f>
        <v>0</v>
      </c>
      <c r="V88" s="71">
        <f t="shared" si="49"/>
        <v>0</v>
      </c>
      <c r="W88" s="71">
        <f t="shared" si="49"/>
        <v>0</v>
      </c>
      <c r="X88" s="78">
        <f>IF(E88=0,0,E88/前年度部分貼付!C88*100)</f>
        <v>0</v>
      </c>
      <c r="Y88" s="78">
        <f>前年度部分貼付!G88</f>
        <v>0</v>
      </c>
      <c r="Z88" s="78">
        <f>IF(AND(S88=0,C88=0),0,IF(AND(S88/C88&gt;0.999,S88/C88&lt;1),99.9,S88/C88*100))</f>
        <v>0</v>
      </c>
      <c r="AA88" s="78">
        <f>IF(AND(S88=0,E88=0),0,IF(AND(S88/E88&gt;0.999,S88/E88&lt;1),99.9,S88/E88*100))</f>
        <v>0</v>
      </c>
      <c r="AB88" s="80">
        <f>前年度部分貼付!M88*100</f>
        <v>0</v>
      </c>
      <c r="AC88" s="77"/>
    </row>
    <row r="89" spans="1:29" ht="13.5" customHeight="1">
      <c r="A89" s="77"/>
      <c r="B89" s="82"/>
      <c r="C89" s="71"/>
      <c r="D89" s="71"/>
      <c r="E89" s="71"/>
      <c r="F89" s="71"/>
      <c r="G89" s="71"/>
      <c r="H89" s="78"/>
      <c r="I89" s="78"/>
      <c r="J89" s="71"/>
      <c r="K89" s="71"/>
      <c r="L89" s="71"/>
      <c r="M89" s="71"/>
      <c r="N89" s="71"/>
      <c r="O89" s="71"/>
      <c r="P89" s="72"/>
      <c r="Q89" s="72"/>
      <c r="R89" s="71"/>
      <c r="S89" s="71"/>
      <c r="T89" s="71"/>
      <c r="U89" s="71"/>
      <c r="V89" s="71"/>
      <c r="W89" s="71"/>
      <c r="X89" s="78"/>
      <c r="Y89" s="78"/>
      <c r="Z89" s="84"/>
      <c r="AA89" s="78"/>
      <c r="AB89" s="80"/>
      <c r="AC89" s="77"/>
    </row>
    <row r="90" spans="1:29" ht="13.5" customHeight="1">
      <c r="A90" s="77"/>
      <c r="B90" s="72" t="s">
        <v>101</v>
      </c>
      <c r="C90" s="71">
        <f t="shared" ref="C90:G91" si="50">C94+C98+C102+C106</f>
        <v>135453000</v>
      </c>
      <c r="D90" s="71">
        <f t="shared" si="50"/>
        <v>160</v>
      </c>
      <c r="E90" s="71">
        <f t="shared" si="50"/>
        <v>135453191</v>
      </c>
      <c r="F90" s="71">
        <f t="shared" si="50"/>
        <v>149</v>
      </c>
      <c r="G90" s="71">
        <f t="shared" si="50"/>
        <v>133789905</v>
      </c>
      <c r="H90" s="78">
        <f>IF(AND(F90/D90&gt;0.999,F90/D90&lt;1),99.9,F90/D90*100)</f>
        <v>93.125</v>
      </c>
      <c r="I90" s="78">
        <f>IF(AND(G90/E90&gt;0.999,G90/E90&lt;1),99.9,G90/E90*100)</f>
        <v>98.772058459663754</v>
      </c>
      <c r="J90" s="71">
        <f>D90-F90</f>
        <v>11</v>
      </c>
      <c r="K90" s="71">
        <f>E90-G90</f>
        <v>1663286</v>
      </c>
      <c r="L90" s="71">
        <f>SUM(L94+L98+L102)</f>
        <v>0</v>
      </c>
      <c r="M90" s="71">
        <f>SUM(M94+M98+M102)</f>
        <v>0</v>
      </c>
      <c r="N90" s="71">
        <f>SUM(N94+N98+N102)</f>
        <v>11</v>
      </c>
      <c r="O90" s="71">
        <f>SUM(O94+O98+O102)</f>
        <v>1663286</v>
      </c>
      <c r="P90" s="85" t="s">
        <v>104</v>
      </c>
      <c r="Q90" s="85" t="s">
        <v>104</v>
      </c>
      <c r="R90" s="71">
        <f>F90+L90+N90</f>
        <v>160</v>
      </c>
      <c r="S90" s="71">
        <f>G90+M90+O90</f>
        <v>135453191</v>
      </c>
      <c r="T90" s="71">
        <f>T94+T98+T102+T106</f>
        <v>0</v>
      </c>
      <c r="U90" s="71">
        <f>U94+U98+U102+U106</f>
        <v>0</v>
      </c>
      <c r="V90" s="71">
        <f t="shared" ref="V90:W92" si="51">D90-R90-T90</f>
        <v>0</v>
      </c>
      <c r="W90" s="71">
        <f t="shared" si="51"/>
        <v>0</v>
      </c>
      <c r="X90" s="78">
        <f>IF(E90=0,0,E90/前年度部分貼付!C90*100)</f>
        <v>119.93495472776836</v>
      </c>
      <c r="Y90" s="78">
        <f>前年度部分貼付!G90</f>
        <v>114.7630506086206</v>
      </c>
      <c r="Z90" s="78">
        <f>IF(AND(S90=0,C90=0),0,IF(AND(S90/C90&gt;0.999,S90/C90&lt;1),99.9,S90/C90*100))</f>
        <v>100.00014100832021</v>
      </c>
      <c r="AA90" s="78">
        <f>IF(AND(S90=0,E90=0),0,IF(AND(S90/E90&gt;0.999,S90/E90&lt;1),99.9,S90/E90*100))</f>
        <v>100</v>
      </c>
      <c r="AB90" s="80">
        <f>前年度部分貼付!M90*100</f>
        <v>100</v>
      </c>
      <c r="AC90" s="77"/>
    </row>
    <row r="91" spans="1:29" ht="13.5" customHeight="1">
      <c r="A91" s="83" t="s">
        <v>122</v>
      </c>
      <c r="B91" s="72" t="s">
        <v>99</v>
      </c>
      <c r="C91" s="71">
        <f t="shared" si="50"/>
        <v>0</v>
      </c>
      <c r="D91" s="71">
        <f t="shared" si="50"/>
        <v>0</v>
      </c>
      <c r="E91" s="71">
        <f t="shared" si="50"/>
        <v>0</v>
      </c>
      <c r="F91" s="71">
        <f t="shared" si="50"/>
        <v>0</v>
      </c>
      <c r="G91" s="71">
        <f t="shared" si="50"/>
        <v>0</v>
      </c>
      <c r="H91" s="85" t="s">
        <v>104</v>
      </c>
      <c r="I91" s="85" t="s">
        <v>104</v>
      </c>
      <c r="J91" s="71">
        <f>D91-F91</f>
        <v>0</v>
      </c>
      <c r="K91" s="71">
        <f>E91-G91</f>
        <v>0</v>
      </c>
      <c r="L91" s="71">
        <f>L95+L99+L103</f>
        <v>0</v>
      </c>
      <c r="M91" s="71">
        <f>M95+M99+M103</f>
        <v>0</v>
      </c>
      <c r="N91" s="71">
        <f>N95+N99+N103</f>
        <v>0</v>
      </c>
      <c r="O91" s="71">
        <f>O95+O99+O103</f>
        <v>0</v>
      </c>
      <c r="P91" s="85" t="s">
        <v>104</v>
      </c>
      <c r="Q91" s="85" t="s">
        <v>104</v>
      </c>
      <c r="R91" s="71">
        <f>F91+L91+N91</f>
        <v>0</v>
      </c>
      <c r="S91" s="71">
        <f>G91+M91+O91</f>
        <v>0</v>
      </c>
      <c r="T91" s="71">
        <f>T95+T99+T103+T107</f>
        <v>0</v>
      </c>
      <c r="U91" s="71">
        <f>U95+U99+U103+U107</f>
        <v>0</v>
      </c>
      <c r="V91" s="71">
        <f t="shared" si="51"/>
        <v>0</v>
      </c>
      <c r="W91" s="71">
        <f t="shared" si="51"/>
        <v>0</v>
      </c>
      <c r="X91" s="78">
        <f>IF(E91=0,0,E91/前年度部分貼付!C91*100)</f>
        <v>0</v>
      </c>
      <c r="Y91" s="78">
        <f>前年度部分貼付!G91</f>
        <v>0</v>
      </c>
      <c r="Z91" s="78">
        <f>IF(AND(S91=0,C91=0),0,IF(AND(S91/C91&gt;0.999,S91/C91&lt;1),99.9,S91/C91*100))</f>
        <v>0</v>
      </c>
      <c r="AA91" s="78">
        <f>IF(AND(S91=0,E91=0),0,IF(AND(S91/E91&gt;0.999,S91/E91&lt;1),99.9,S91/E91*100))</f>
        <v>0</v>
      </c>
      <c r="AB91" s="80">
        <f>前年度部分貼付!M91*100</f>
        <v>0</v>
      </c>
      <c r="AC91" s="77"/>
    </row>
    <row r="92" spans="1:29" ht="13.5" customHeight="1">
      <c r="A92" s="83"/>
      <c r="B92" s="72" t="s">
        <v>100</v>
      </c>
      <c r="C92" s="71">
        <f>C90+C91</f>
        <v>135453000</v>
      </c>
      <c r="D92" s="71">
        <f>D90+D91</f>
        <v>160</v>
      </c>
      <c r="E92" s="71">
        <f>E90+E91</f>
        <v>135453191</v>
      </c>
      <c r="F92" s="71">
        <f>F90+F91</f>
        <v>149</v>
      </c>
      <c r="G92" s="71">
        <f>G90+G91</f>
        <v>133789905</v>
      </c>
      <c r="H92" s="78">
        <f>IF(AND(F92/D92&gt;0.999,F92/D92&lt;1),99.9,F92/D92*100)</f>
        <v>93.125</v>
      </c>
      <c r="I92" s="78">
        <f>IF(AND(G92/E92&gt;0.999,G92/E92&lt;1),99.9,G92/E92*100)</f>
        <v>98.772058459663754</v>
      </c>
      <c r="J92" s="71">
        <f>SUM(J90:J91)</f>
        <v>11</v>
      </c>
      <c r="K92" s="71">
        <f>SUM(K90:K91)</f>
        <v>1663286</v>
      </c>
      <c r="L92" s="71">
        <f>L90+L91</f>
        <v>0</v>
      </c>
      <c r="M92" s="71">
        <f>M90+M91</f>
        <v>0</v>
      </c>
      <c r="N92" s="71">
        <f>N90+N91</f>
        <v>11</v>
      </c>
      <c r="O92" s="71">
        <f>O90+O91</f>
        <v>1663286</v>
      </c>
      <c r="P92" s="85" t="s">
        <v>104</v>
      </c>
      <c r="Q92" s="85" t="s">
        <v>104</v>
      </c>
      <c r="R92" s="71">
        <f>R90+R91</f>
        <v>160</v>
      </c>
      <c r="S92" s="71">
        <f>S90+S91</f>
        <v>135453191</v>
      </c>
      <c r="T92" s="71">
        <f>T90+T91</f>
        <v>0</v>
      </c>
      <c r="U92" s="71">
        <f>U90+U91</f>
        <v>0</v>
      </c>
      <c r="V92" s="71">
        <f t="shared" si="51"/>
        <v>0</v>
      </c>
      <c r="W92" s="71">
        <f t="shared" si="51"/>
        <v>0</v>
      </c>
      <c r="X92" s="78">
        <f>IF(E92=0,0,E92/前年度部分貼付!C92*100)</f>
        <v>119.93495472776836</v>
      </c>
      <c r="Y92" s="78">
        <f>前年度部分貼付!G92</f>
        <v>114.7630506086206</v>
      </c>
      <c r="Z92" s="78">
        <f>IF(AND(S92=0,C92=0),0,IF(AND(S92/C92&gt;0.999,S92/C92&lt;1),99.9,S92/C92*100))</f>
        <v>100.00014100832021</v>
      </c>
      <c r="AA92" s="78">
        <f>IF(AND(S92=0,E92=0),0,IF(AND(S92/E92&gt;0.999,S92/E92&lt;1),99.9,S92/E92*100))</f>
        <v>100</v>
      </c>
      <c r="AB92" s="80">
        <f>前年度部分貼付!M92*100</f>
        <v>100</v>
      </c>
      <c r="AC92" s="77"/>
    </row>
    <row r="93" spans="1:29" ht="13.5" customHeight="1">
      <c r="A93" s="77"/>
      <c r="B93" s="82"/>
      <c r="C93" s="71"/>
      <c r="D93" s="71"/>
      <c r="E93" s="71"/>
      <c r="F93" s="71"/>
      <c r="G93" s="71"/>
      <c r="H93" s="78"/>
      <c r="I93" s="78"/>
      <c r="J93" s="71"/>
      <c r="K93" s="71"/>
      <c r="L93" s="71"/>
      <c r="M93" s="71"/>
      <c r="N93" s="71"/>
      <c r="O93" s="71"/>
      <c r="P93" s="72"/>
      <c r="Q93" s="72"/>
      <c r="R93" s="71"/>
      <c r="S93" s="71"/>
      <c r="T93" s="71"/>
      <c r="U93" s="71"/>
      <c r="V93" s="71"/>
      <c r="W93" s="71"/>
      <c r="X93" s="78"/>
      <c r="Y93" s="78"/>
      <c r="Z93" s="84"/>
      <c r="AA93" s="78"/>
      <c r="AB93" s="80"/>
      <c r="AC93" s="77"/>
    </row>
    <row r="94" spans="1:29" ht="13.5" customHeight="1">
      <c r="A94" s="77"/>
      <c r="B94" s="72" t="s">
        <v>101</v>
      </c>
      <c r="C94" s="71">
        <v>0</v>
      </c>
      <c r="D94" s="71">
        <v>0</v>
      </c>
      <c r="E94" s="71">
        <v>0</v>
      </c>
      <c r="F94" s="71">
        <v>0</v>
      </c>
      <c r="G94" s="71">
        <v>0</v>
      </c>
      <c r="H94" s="85" t="s">
        <v>104</v>
      </c>
      <c r="I94" s="85" t="s">
        <v>104</v>
      </c>
      <c r="J94" s="71">
        <f t="shared" ref="J94:K96" si="52">D94-F94</f>
        <v>0</v>
      </c>
      <c r="K94" s="71">
        <f t="shared" si="52"/>
        <v>0</v>
      </c>
      <c r="L94" s="71">
        <v>0</v>
      </c>
      <c r="M94" s="71">
        <v>0</v>
      </c>
      <c r="N94" s="71">
        <v>0</v>
      </c>
      <c r="O94" s="71">
        <v>0</v>
      </c>
      <c r="P94" s="85" t="s">
        <v>104</v>
      </c>
      <c r="Q94" s="85" t="s">
        <v>104</v>
      </c>
      <c r="R94" s="71">
        <f>F94+L94+N94</f>
        <v>0</v>
      </c>
      <c r="S94" s="71">
        <f>G94+M94+O94</f>
        <v>0</v>
      </c>
      <c r="T94" s="71">
        <v>0</v>
      </c>
      <c r="U94" s="71">
        <v>0</v>
      </c>
      <c r="V94" s="71">
        <f t="shared" ref="V94:W96" si="53">D94-R94-T94</f>
        <v>0</v>
      </c>
      <c r="W94" s="71">
        <f t="shared" si="53"/>
        <v>0</v>
      </c>
      <c r="X94" s="78">
        <f>IF(E94=0,0,E94/前年度部分貼付!C94*100)</f>
        <v>0</v>
      </c>
      <c r="Y94" s="84">
        <f>前年度部分貼付!G94</f>
        <v>0</v>
      </c>
      <c r="Z94" s="78">
        <f>IF(AND(S94=0,C94=0),0,IF(AND(S94/C94&gt;0.999,S94/C94&lt;1),99.9,S94/C94*100))</f>
        <v>0</v>
      </c>
      <c r="AA94" s="78">
        <f>IF(AND(S94=0,E94=0),0,IF(AND(S94/E94&gt;0.999,S94/E94&lt;1),99.9,S94/E94*100))</f>
        <v>0</v>
      </c>
      <c r="AB94" s="80">
        <f>前年度部分貼付!M94*100</f>
        <v>0</v>
      </c>
      <c r="AC94" s="77"/>
    </row>
    <row r="95" spans="1:29" ht="13.5" customHeight="1">
      <c r="A95" s="83" t="s">
        <v>117</v>
      </c>
      <c r="B95" s="72" t="s">
        <v>99</v>
      </c>
      <c r="C95" s="71">
        <v>0</v>
      </c>
      <c r="D95" s="71">
        <v>0</v>
      </c>
      <c r="E95" s="71">
        <v>0</v>
      </c>
      <c r="F95" s="71">
        <v>0</v>
      </c>
      <c r="G95" s="71">
        <v>0</v>
      </c>
      <c r="H95" s="85" t="s">
        <v>104</v>
      </c>
      <c r="I95" s="85" t="s">
        <v>104</v>
      </c>
      <c r="J95" s="71">
        <f t="shared" si="52"/>
        <v>0</v>
      </c>
      <c r="K95" s="71">
        <f t="shared" si="52"/>
        <v>0</v>
      </c>
      <c r="L95" s="71">
        <v>0</v>
      </c>
      <c r="M95" s="71">
        <v>0</v>
      </c>
      <c r="N95" s="71">
        <v>0</v>
      </c>
      <c r="O95" s="71">
        <v>0</v>
      </c>
      <c r="P95" s="85" t="s">
        <v>104</v>
      </c>
      <c r="Q95" s="85" t="s">
        <v>104</v>
      </c>
      <c r="R95" s="71">
        <f>F95+L95+N95</f>
        <v>0</v>
      </c>
      <c r="S95" s="71">
        <f>G95+M95+O95</f>
        <v>0</v>
      </c>
      <c r="T95" s="71">
        <v>0</v>
      </c>
      <c r="U95" s="71">
        <v>0</v>
      </c>
      <c r="V95" s="71">
        <f t="shared" si="53"/>
        <v>0</v>
      </c>
      <c r="W95" s="71">
        <f t="shared" si="53"/>
        <v>0</v>
      </c>
      <c r="X95" s="78">
        <f>IF(E95=0,0,E95/前年度部分貼付!C95*100)</f>
        <v>0</v>
      </c>
      <c r="Y95" s="84">
        <f>前年度部分貼付!G95</f>
        <v>0</v>
      </c>
      <c r="Z95" s="78">
        <f>IF(AND(S95=0,C95=0),0,IF(AND(S95/C95&gt;0.999,S95/C95&lt;1),99.9,S95/C95*100))</f>
        <v>0</v>
      </c>
      <c r="AA95" s="78">
        <f>IF(AND(S95=0,E95=0),0,IF(AND(S95/E95&gt;0.999,S95/E95&lt;1),99.9,S95/E95*100))</f>
        <v>0</v>
      </c>
      <c r="AB95" s="80">
        <f>前年度部分貼付!M95*100</f>
        <v>0</v>
      </c>
      <c r="AC95" s="77"/>
    </row>
    <row r="96" spans="1:29" ht="13.5" customHeight="1">
      <c r="A96" s="83" t="s">
        <v>123</v>
      </c>
      <c r="B96" s="72" t="s">
        <v>100</v>
      </c>
      <c r="C96" s="71">
        <f>C94+C95</f>
        <v>0</v>
      </c>
      <c r="D96" s="71">
        <f>D94+D95</f>
        <v>0</v>
      </c>
      <c r="E96" s="71">
        <f>E94+E95</f>
        <v>0</v>
      </c>
      <c r="F96" s="71">
        <f>F94+F95</f>
        <v>0</v>
      </c>
      <c r="G96" s="71">
        <f>G94+G95</f>
        <v>0</v>
      </c>
      <c r="H96" s="85" t="s">
        <v>104</v>
      </c>
      <c r="I96" s="85" t="s">
        <v>104</v>
      </c>
      <c r="J96" s="71">
        <f t="shared" si="52"/>
        <v>0</v>
      </c>
      <c r="K96" s="71">
        <f t="shared" si="52"/>
        <v>0</v>
      </c>
      <c r="L96" s="71">
        <f>L94+L95</f>
        <v>0</v>
      </c>
      <c r="M96" s="71">
        <f>M94+M95</f>
        <v>0</v>
      </c>
      <c r="N96" s="71">
        <f>N94+N95</f>
        <v>0</v>
      </c>
      <c r="O96" s="71">
        <f>O94+O95</f>
        <v>0</v>
      </c>
      <c r="P96" s="85" t="s">
        <v>104</v>
      </c>
      <c r="Q96" s="85" t="s">
        <v>104</v>
      </c>
      <c r="R96" s="71">
        <f>R94+R95</f>
        <v>0</v>
      </c>
      <c r="S96" s="71">
        <f>S94+S95</f>
        <v>0</v>
      </c>
      <c r="T96" s="71">
        <f>T94+T95</f>
        <v>0</v>
      </c>
      <c r="U96" s="71">
        <f>U94+U95</f>
        <v>0</v>
      </c>
      <c r="V96" s="71">
        <f t="shared" si="53"/>
        <v>0</v>
      </c>
      <c r="W96" s="71">
        <f t="shared" si="53"/>
        <v>0</v>
      </c>
      <c r="X96" s="78">
        <f>IF(E96=0,0,E96/前年度部分貼付!C96*100)</f>
        <v>0</v>
      </c>
      <c r="Y96" s="84">
        <f>前年度部分貼付!G96</f>
        <v>0</v>
      </c>
      <c r="Z96" s="78">
        <f>IF(AND(S96=0,C96=0),0,IF(AND(S96/C96&gt;0.999,S96/C96&lt;1),99.9,S96/C96*100))</f>
        <v>0</v>
      </c>
      <c r="AA96" s="78">
        <f>IF(AND(S96=0,E96=0),0,IF(AND(S96/E96&gt;0.999,S96/E96&lt;1),99.9,S96/E96*100))</f>
        <v>0</v>
      </c>
      <c r="AB96" s="80">
        <f>前年度部分貼付!M96*100</f>
        <v>0</v>
      </c>
      <c r="AC96" s="77"/>
    </row>
    <row r="97" spans="1:29" ht="13.5" customHeight="1">
      <c r="A97" s="77"/>
      <c r="B97" s="82"/>
      <c r="C97" s="71"/>
      <c r="D97" s="71"/>
      <c r="E97" s="71"/>
      <c r="F97" s="71"/>
      <c r="G97" s="71"/>
      <c r="H97" s="78"/>
      <c r="I97" s="78"/>
      <c r="J97" s="71"/>
      <c r="K97" s="71"/>
      <c r="L97" s="71"/>
      <c r="M97" s="71"/>
      <c r="N97" s="71"/>
      <c r="O97" s="71"/>
      <c r="P97" s="72"/>
      <c r="Q97" s="72"/>
      <c r="R97" s="71"/>
      <c r="S97" s="71"/>
      <c r="T97" s="71"/>
      <c r="U97" s="71"/>
      <c r="V97" s="71"/>
      <c r="W97" s="71"/>
      <c r="X97" s="78"/>
      <c r="Y97" s="78"/>
      <c r="Z97" s="84"/>
      <c r="AA97" s="78"/>
      <c r="AB97" s="80"/>
      <c r="AC97" s="77"/>
    </row>
    <row r="98" spans="1:29" ht="13.5" customHeight="1">
      <c r="A98" s="77"/>
      <c r="B98" s="72" t="s">
        <v>101</v>
      </c>
      <c r="C98" s="71">
        <f>'予算額（,000）'!B19</f>
        <v>7797000</v>
      </c>
      <c r="D98" s="71">
        <f>'（貼）決算書様式8'!D118</f>
        <v>74</v>
      </c>
      <c r="E98" s="71">
        <f>'（貼）決算書様式8'!D119</f>
        <v>7797000</v>
      </c>
      <c r="F98" s="71">
        <f>'（貼）決算書様式8'!E118</f>
        <v>74</v>
      </c>
      <c r="G98" s="71">
        <f>'（貼）決算書様式8'!E119</f>
        <v>7797000</v>
      </c>
      <c r="H98" s="78">
        <f>IF(AND(F98/D98&gt;0.999,F98/D98&lt;1),99.9,F98/D98*100)</f>
        <v>100</v>
      </c>
      <c r="I98" s="78">
        <f>IF(AND(G98/E98&gt;0.999,G98/E98&lt;1),99.9,G98/E98*100)</f>
        <v>100</v>
      </c>
      <c r="J98" s="71">
        <f t="shared" ref="J98:K100" si="54">D98-F98</f>
        <v>0</v>
      </c>
      <c r="K98" s="71">
        <f t="shared" si="54"/>
        <v>0</v>
      </c>
      <c r="L98" s="71">
        <v>0</v>
      </c>
      <c r="M98" s="71">
        <v>0</v>
      </c>
      <c r="N98" s="71">
        <v>0</v>
      </c>
      <c r="O98" s="71">
        <v>0</v>
      </c>
      <c r="P98" s="85" t="s">
        <v>104</v>
      </c>
      <c r="Q98" s="85" t="s">
        <v>104</v>
      </c>
      <c r="R98" s="71">
        <f>F98+L98+N98</f>
        <v>74</v>
      </c>
      <c r="S98" s="71">
        <f>G98+M98+O98</f>
        <v>7797000</v>
      </c>
      <c r="T98" s="71">
        <v>0</v>
      </c>
      <c r="U98" s="71">
        <v>0</v>
      </c>
      <c r="V98" s="71">
        <f t="shared" ref="V98:W100" si="55">D98-R98-T98</f>
        <v>0</v>
      </c>
      <c r="W98" s="71">
        <f t="shared" si="55"/>
        <v>0</v>
      </c>
      <c r="X98" s="78">
        <f>IF(E98=0,0,E98/前年度部分貼付!C98*100)</f>
        <v>96.992088371398722</v>
      </c>
      <c r="Y98" s="84">
        <f>前年度部分貼付!G98</f>
        <v>92.415933781686505</v>
      </c>
      <c r="Z98" s="78">
        <f>IF(AND(S98=0,C98=0),0,IF(AND(S98/C98&gt;0.999,S98/C98&lt;1),99.9,S98/C98*100))</f>
        <v>100</v>
      </c>
      <c r="AA98" s="78">
        <f>IF(AND(S98=0,E98=0),0,IF(AND(S98/E98&gt;0.999,S98/E98&lt;1),99.9,S98/E98*100))</f>
        <v>100</v>
      </c>
      <c r="AB98" s="86">
        <f>前年度部分貼付!M98*100</f>
        <v>100</v>
      </c>
      <c r="AC98" s="77"/>
    </row>
    <row r="99" spans="1:29" ht="13.5" customHeight="1">
      <c r="A99" s="83" t="s">
        <v>124</v>
      </c>
      <c r="B99" s="72" t="s">
        <v>99</v>
      </c>
      <c r="C99" s="71">
        <f>'予算額（,000）'!C19</f>
        <v>0</v>
      </c>
      <c r="D99" s="71">
        <f>'（貼）決算書様式8'!D120</f>
        <v>0</v>
      </c>
      <c r="E99" s="71">
        <f>'（貼）決算書様式8'!D121</f>
        <v>0</v>
      </c>
      <c r="F99" s="71">
        <v>0</v>
      </c>
      <c r="G99" s="71">
        <v>0</v>
      </c>
      <c r="H99" s="85" t="s">
        <v>104</v>
      </c>
      <c r="I99" s="85" t="s">
        <v>104</v>
      </c>
      <c r="J99" s="71">
        <f t="shared" si="54"/>
        <v>0</v>
      </c>
      <c r="K99" s="71">
        <f t="shared" si="54"/>
        <v>0</v>
      </c>
      <c r="L99" s="71">
        <v>0</v>
      </c>
      <c r="M99" s="71">
        <v>0</v>
      </c>
      <c r="N99" s="71">
        <v>0</v>
      </c>
      <c r="O99" s="71">
        <v>0</v>
      </c>
      <c r="P99" s="85" t="s">
        <v>104</v>
      </c>
      <c r="Q99" s="85" t="s">
        <v>104</v>
      </c>
      <c r="R99" s="71">
        <f>F99+L99+N99</f>
        <v>0</v>
      </c>
      <c r="S99" s="71">
        <f>G99+M99+O99</f>
        <v>0</v>
      </c>
      <c r="T99" s="71">
        <v>0</v>
      </c>
      <c r="U99" s="71">
        <v>0</v>
      </c>
      <c r="V99" s="71">
        <f t="shared" si="55"/>
        <v>0</v>
      </c>
      <c r="W99" s="71">
        <f t="shared" si="55"/>
        <v>0</v>
      </c>
      <c r="X99" s="78">
        <f>IF(E99=0,0,E99/前年度部分貼付!C99*100)</f>
        <v>0</v>
      </c>
      <c r="Y99" s="84">
        <f>前年度部分貼付!G99</f>
        <v>0</v>
      </c>
      <c r="Z99" s="78">
        <f>IF(AND(S99=0,C99=0),0,IF(AND(S99/C99&gt;0.999,S99/C99&lt;1),99.9,S99/C99*100))</f>
        <v>0</v>
      </c>
      <c r="AA99" s="78">
        <f>IF(AND(S99=0,E99=0),0,IF(AND(S99/E99&gt;0.999,S99/E99&lt;1),99.9,S99/E99*100))</f>
        <v>0</v>
      </c>
      <c r="AB99" s="86">
        <f>前年度部分貼付!M99*100</f>
        <v>0</v>
      </c>
      <c r="AC99" s="77"/>
    </row>
    <row r="100" spans="1:29" ht="13.5" customHeight="1">
      <c r="A100" s="83"/>
      <c r="B100" s="72" t="s">
        <v>100</v>
      </c>
      <c r="C100" s="71">
        <f>C98+C99</f>
        <v>7797000</v>
      </c>
      <c r="D100" s="71">
        <f>D98+D99</f>
        <v>74</v>
      </c>
      <c r="E100" s="71">
        <f>E98+E99</f>
        <v>7797000</v>
      </c>
      <c r="F100" s="71">
        <f>F98+F99</f>
        <v>74</v>
      </c>
      <c r="G100" s="71">
        <f>G98+G99</f>
        <v>7797000</v>
      </c>
      <c r="H100" s="78">
        <f>IF(AND(F100/D100&gt;0.999,F100/D100&lt;1),99.9,F100/D100*100)</f>
        <v>100</v>
      </c>
      <c r="I100" s="78">
        <f>IF(AND(G100/E100&gt;0.999,G100/E100&lt;1),99.9,G100/E100*100)</f>
        <v>100</v>
      </c>
      <c r="J100" s="71">
        <f t="shared" si="54"/>
        <v>0</v>
      </c>
      <c r="K100" s="71">
        <f t="shared" si="54"/>
        <v>0</v>
      </c>
      <c r="L100" s="71">
        <f>L98+L99</f>
        <v>0</v>
      </c>
      <c r="M100" s="71">
        <f>M98+M99</f>
        <v>0</v>
      </c>
      <c r="N100" s="71">
        <f>N98+N99</f>
        <v>0</v>
      </c>
      <c r="O100" s="71">
        <f>O98+O99</f>
        <v>0</v>
      </c>
      <c r="P100" s="85" t="s">
        <v>104</v>
      </c>
      <c r="Q100" s="85" t="s">
        <v>104</v>
      </c>
      <c r="R100" s="71">
        <f>R98+R99</f>
        <v>74</v>
      </c>
      <c r="S100" s="71">
        <f>S98+S99</f>
        <v>7797000</v>
      </c>
      <c r="T100" s="71">
        <f>T98+T99</f>
        <v>0</v>
      </c>
      <c r="U100" s="71">
        <f>U98+U99</f>
        <v>0</v>
      </c>
      <c r="V100" s="71">
        <f t="shared" si="55"/>
        <v>0</v>
      </c>
      <c r="W100" s="71">
        <f t="shared" si="55"/>
        <v>0</v>
      </c>
      <c r="X100" s="78">
        <f>IF(E100=0,0,E100/前年度部分貼付!C100*100)</f>
        <v>96.992088371398722</v>
      </c>
      <c r="Y100" s="84">
        <f>前年度部分貼付!G100</f>
        <v>92.415933781686505</v>
      </c>
      <c r="Z100" s="78">
        <f>IF(AND(S100=0,C100=0),0,IF(AND(S100/C100&gt;0.999,S100/C100&lt;1),99.9,S100/C100*100))</f>
        <v>100</v>
      </c>
      <c r="AA100" s="78">
        <f>IF(AND(S100=0,E100=0),0,IF(AND(S100/E100&gt;0.999,S100/E100&lt;1),99.9,S100/E100*100))</f>
        <v>100</v>
      </c>
      <c r="AB100" s="86">
        <f>前年度部分貼付!M100*100</f>
        <v>100</v>
      </c>
      <c r="AC100" s="77"/>
    </row>
    <row r="101" spans="1:29" ht="13.5" customHeight="1">
      <c r="A101" s="83"/>
      <c r="B101" s="72"/>
      <c r="C101" s="71"/>
      <c r="D101" s="71"/>
      <c r="E101" s="71"/>
      <c r="F101" s="71"/>
      <c r="G101" s="71"/>
      <c r="H101" s="78"/>
      <c r="I101" s="78"/>
      <c r="J101" s="71"/>
      <c r="K101" s="71"/>
      <c r="L101" s="71"/>
      <c r="M101" s="71"/>
      <c r="N101" s="71"/>
      <c r="O101" s="71"/>
      <c r="P101" s="72"/>
      <c r="Q101" s="72"/>
      <c r="R101" s="71"/>
      <c r="S101" s="71"/>
      <c r="T101" s="71"/>
      <c r="U101" s="71"/>
      <c r="V101" s="71"/>
      <c r="W101" s="71"/>
      <c r="X101" s="78"/>
      <c r="Y101" s="84"/>
      <c r="Z101" s="84"/>
      <c r="AA101" s="78"/>
      <c r="AB101" s="86"/>
      <c r="AC101" s="77"/>
    </row>
    <row r="102" spans="1:29" ht="13.5" customHeight="1">
      <c r="A102" s="77"/>
      <c r="B102" s="72" t="s">
        <v>101</v>
      </c>
      <c r="C102" s="71">
        <f>'予算額（,000）'!B20</f>
        <v>127656000</v>
      </c>
      <c r="D102" s="71">
        <f>'（貼）決算書様式8'!D135</f>
        <v>86</v>
      </c>
      <c r="E102" s="71">
        <f>'（貼）決算書様式8'!D136</f>
        <v>127656191</v>
      </c>
      <c r="F102" s="71">
        <f>'（貼）決算書様式8'!E135</f>
        <v>75</v>
      </c>
      <c r="G102" s="71">
        <f>'（貼）決算書様式8'!E136</f>
        <v>125992905</v>
      </c>
      <c r="H102" s="78">
        <f>IF(AND(F102/D102&gt;0.999,F102/D102&lt;1),99.9,F102/D102*100)</f>
        <v>87.20930232558139</v>
      </c>
      <c r="I102" s="78">
        <f>IF(AND(G102/E102&gt;0.999,G102/E102&lt;1),99.9,G102/E102*100)</f>
        <v>98.697058100378385</v>
      </c>
      <c r="J102" s="71">
        <f t="shared" ref="J102:K104" si="56">D102-F102</f>
        <v>11</v>
      </c>
      <c r="K102" s="71">
        <f t="shared" si="56"/>
        <v>1663286</v>
      </c>
      <c r="L102" s="71">
        <f>'（貼）決算書様式8'!G135</f>
        <v>0</v>
      </c>
      <c r="M102" s="71">
        <f>'（貼）決算書様式8'!G136</f>
        <v>0</v>
      </c>
      <c r="N102" s="71">
        <f>'（貼）決算書様式8'!H135</f>
        <v>11</v>
      </c>
      <c r="O102" s="71">
        <f>'（貼）決算書様式8'!H136</f>
        <v>1663286</v>
      </c>
      <c r="P102" s="85" t="s">
        <v>104</v>
      </c>
      <c r="Q102" s="85" t="s">
        <v>104</v>
      </c>
      <c r="R102" s="71">
        <f>F102+L102+N102</f>
        <v>86</v>
      </c>
      <c r="S102" s="71">
        <f>G102+M102+O102</f>
        <v>127656191</v>
      </c>
      <c r="T102" s="71">
        <f>'（貼）決算書様式8'!L135</f>
        <v>0</v>
      </c>
      <c r="U102" s="71">
        <f>'（貼）決算書様式8'!L136</f>
        <v>0</v>
      </c>
      <c r="V102" s="71">
        <f t="shared" ref="V102:W104" si="57">D102-R102-T102</f>
        <v>0</v>
      </c>
      <c r="W102" s="71">
        <f t="shared" si="57"/>
        <v>0</v>
      </c>
      <c r="X102" s="78">
        <f>IF(E102=0,0,E102/前年度部分貼付!C102*100)</f>
        <v>121.69313374288562</v>
      </c>
      <c r="Y102" s="84">
        <f>前年度部分貼付!G102</f>
        <v>116.92983346807378</v>
      </c>
      <c r="Z102" s="78">
        <f>IF(AND(S102=0,C102=0),0,IF(AND(S102/C102&gt;0.999,S102/C102&lt;1),99.9,S102/C102*100))</f>
        <v>100.00014962085606</v>
      </c>
      <c r="AA102" s="78">
        <f>IF(AND(S102=0,E102=0),0,IF(AND(S102/E102&gt;0.999,S102/E102&lt;1),99.9,S102/E102*100))</f>
        <v>100</v>
      </c>
      <c r="AB102" s="86">
        <f>前年度部分貼付!M102*100</f>
        <v>100</v>
      </c>
      <c r="AC102" s="77"/>
    </row>
    <row r="103" spans="1:29" ht="13.5" customHeight="1">
      <c r="A103" s="83" t="s">
        <v>125</v>
      </c>
      <c r="B103" s="72" t="s">
        <v>99</v>
      </c>
      <c r="C103" s="71">
        <f>'予算額（,000）'!C20</f>
        <v>0</v>
      </c>
      <c r="D103" s="71">
        <f>'（貼）決算書様式8'!D137</f>
        <v>0</v>
      </c>
      <c r="E103" s="71">
        <f>'（貼）決算書様式8'!D138</f>
        <v>0</v>
      </c>
      <c r="F103" s="71">
        <v>0</v>
      </c>
      <c r="G103" s="71">
        <v>0</v>
      </c>
      <c r="H103" s="85" t="s">
        <v>104</v>
      </c>
      <c r="I103" s="85" t="s">
        <v>104</v>
      </c>
      <c r="J103" s="71">
        <f t="shared" si="56"/>
        <v>0</v>
      </c>
      <c r="K103" s="71">
        <f t="shared" si="56"/>
        <v>0</v>
      </c>
      <c r="L103" s="71">
        <f>'（貼）決算書様式8'!G137</f>
        <v>0</v>
      </c>
      <c r="M103" s="71">
        <f>'（貼）決算書様式8'!G138</f>
        <v>0</v>
      </c>
      <c r="N103" s="71">
        <f>'（貼）決算書様式8'!H137</f>
        <v>0</v>
      </c>
      <c r="O103" s="71">
        <f>'（貼）決算書様式8'!H138</f>
        <v>0</v>
      </c>
      <c r="P103" s="85" t="s">
        <v>104</v>
      </c>
      <c r="Q103" s="85" t="s">
        <v>104</v>
      </c>
      <c r="R103" s="71">
        <f>F103+L103+N103</f>
        <v>0</v>
      </c>
      <c r="S103" s="71">
        <f>G103+M103+O103</f>
        <v>0</v>
      </c>
      <c r="T103" s="71">
        <f>'（貼）決算書様式8'!L137</f>
        <v>0</v>
      </c>
      <c r="U103" s="71">
        <f>'（貼）決算書様式8'!L138</f>
        <v>0</v>
      </c>
      <c r="V103" s="71">
        <f t="shared" si="57"/>
        <v>0</v>
      </c>
      <c r="W103" s="71">
        <f t="shared" si="57"/>
        <v>0</v>
      </c>
      <c r="X103" s="78">
        <f>IF(E103=0,0,E103/前年度部分貼付!C103*100)</f>
        <v>0</v>
      </c>
      <c r="Y103" s="84">
        <f>前年度部分貼付!G103</f>
        <v>0</v>
      </c>
      <c r="Z103" s="78">
        <f>IF(AND(S103=0,C103=0),0,IF(AND(S103/C103&gt;0.999,S103/C103&lt;1),99.9,S103/C103*100))</f>
        <v>0</v>
      </c>
      <c r="AA103" s="78">
        <f>IF(AND(S103=0,E103=0),0,IF(AND(S103/E103&gt;0.999,S103/E103&lt;1),99.9,S103/E103*100))</f>
        <v>0</v>
      </c>
      <c r="AB103" s="86">
        <f>前年度部分貼付!M103*100</f>
        <v>0</v>
      </c>
      <c r="AC103" s="77"/>
    </row>
    <row r="104" spans="1:29" ht="13.5" customHeight="1">
      <c r="A104" s="88"/>
      <c r="B104" s="89" t="s">
        <v>100</v>
      </c>
      <c r="C104" s="90">
        <f>C102+C103</f>
        <v>127656000</v>
      </c>
      <c r="D104" s="90">
        <f>D102+D103</f>
        <v>86</v>
      </c>
      <c r="E104" s="90">
        <f>E102+E103</f>
        <v>127656191</v>
      </c>
      <c r="F104" s="90">
        <f>F102+F103</f>
        <v>75</v>
      </c>
      <c r="G104" s="90">
        <f>G102+G103</f>
        <v>125992905</v>
      </c>
      <c r="H104" s="91">
        <f>IF(AND(F104/D104&gt;0.999,F104/D104&lt;1),99.9,F104/D104*100)</f>
        <v>87.20930232558139</v>
      </c>
      <c r="I104" s="91">
        <f>IF(AND(G104/E104&gt;0.999,G104/E104&lt;1),99.9,G104/E104*100)</f>
        <v>98.697058100378385</v>
      </c>
      <c r="J104" s="90">
        <f t="shared" si="56"/>
        <v>11</v>
      </c>
      <c r="K104" s="90">
        <f t="shared" si="56"/>
        <v>1663286</v>
      </c>
      <c r="L104" s="90">
        <f>L102+L103</f>
        <v>0</v>
      </c>
      <c r="M104" s="90">
        <f>M102+M103</f>
        <v>0</v>
      </c>
      <c r="N104" s="90">
        <f>N102+N103</f>
        <v>11</v>
      </c>
      <c r="O104" s="90">
        <f>O102+O103</f>
        <v>1663286</v>
      </c>
      <c r="P104" s="92" t="s">
        <v>104</v>
      </c>
      <c r="Q104" s="93" t="s">
        <v>104</v>
      </c>
      <c r="R104" s="90">
        <f>R102+R103</f>
        <v>86</v>
      </c>
      <c r="S104" s="94">
        <f>S102+S103</f>
        <v>127656191</v>
      </c>
      <c r="T104" s="90">
        <f>T102+T103</f>
        <v>0</v>
      </c>
      <c r="U104" s="90">
        <f>U102+U103</f>
        <v>0</v>
      </c>
      <c r="V104" s="90">
        <f t="shared" si="57"/>
        <v>0</v>
      </c>
      <c r="W104" s="90">
        <f t="shared" si="57"/>
        <v>0</v>
      </c>
      <c r="X104" s="95">
        <f>IF(E104=0,0,E104/前年度部分貼付!C104*100)</f>
        <v>121.69313374288562</v>
      </c>
      <c r="Y104" s="96">
        <f>前年度部分貼付!G104</f>
        <v>116.92983346807378</v>
      </c>
      <c r="Z104" s="95">
        <f>IF(AND(S104=0,C104=0),0,IF(AND(S104/C104&gt;0.999,S104/C104&lt;1),99.9,S104/C104*100))</f>
        <v>100.00014962085606</v>
      </c>
      <c r="AA104" s="95">
        <f>IF(AND(S104=0,E104=0),0,IF(AND(S104/E104&gt;0.999,S104/E104&lt;1),99.9,S104/E104*100))</f>
        <v>100</v>
      </c>
      <c r="AB104" s="97">
        <f>前年度部分貼付!M104*100</f>
        <v>100</v>
      </c>
      <c r="AC104" s="77"/>
    </row>
    <row r="108" spans="1:29">
      <c r="V108" s="99" t="s">
        <v>127</v>
      </c>
    </row>
    <row r="109" spans="1:29">
      <c r="V109" s="100">
        <f>V20+V24+V28+V44+V48+V52+V56+V60+V64+V72+V76+V80+V84+V88+V96+V100</f>
        <v>36729</v>
      </c>
      <c r="W109" s="100">
        <f>W20+W24+W28+W44+W48+W52+W56+W60+W64+W72+W76+W80+W84+W88+W96+W100</f>
        <v>1151519814</v>
      </c>
    </row>
  </sheetData>
  <mergeCells count="1">
    <mergeCell ref="Z3:Z4"/>
  </mergeCells>
  <phoneticPr fontId="3"/>
  <pageMargins left="0.9055118110236221" right="0.23622047244094491" top="0.6692913385826772" bottom="0.47244094488188981" header="0.23622047244094491" footer="0.19685039370078741"/>
  <pageSetup paperSize="8" scale="52" orientation="landscape" errors="dash" r:id="rId1"/>
  <headerFooter alignWithMargins="0">
    <oddHeader xml:space="preserve">&amp;L第一　徴収に関する調
&amp;C
&amp;20 ６　令和４年度　県税の滞納整理状況調（その１）
</oddHeader>
  </headerFooter>
  <colBreaks count="1" manualBreakCount="1">
    <brk id="28"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FD7D-A66B-490D-9058-F2954946EA00}">
  <dimension ref="A1:M105"/>
  <sheetViews>
    <sheetView topLeftCell="A49" workbookViewId="0">
      <selection activeCell="J150" sqref="J150"/>
    </sheetView>
  </sheetViews>
  <sheetFormatPr defaultRowHeight="18"/>
  <cols>
    <col min="1" max="1" width="17.3984375" style="42" customWidth="1"/>
    <col min="2" max="2" width="3.19921875" style="98" customWidth="1"/>
    <col min="3" max="3" width="19.59765625" style="173" customWidth="1"/>
    <col min="4" max="4" width="8.19921875" style="173" customWidth="1"/>
    <col min="5" max="5" width="19" style="173" customWidth="1"/>
    <col min="13" max="13" width="9" style="176"/>
  </cols>
  <sheetData>
    <row r="1" spans="1:13" ht="19.2">
      <c r="A1" s="37" t="s">
        <v>56</v>
      </c>
      <c r="B1" s="38"/>
    </row>
    <row r="2" spans="1:13">
      <c r="A2" s="43"/>
      <c r="B2" s="44" t="s">
        <v>57</v>
      </c>
      <c r="C2" s="174" t="s">
        <v>183</v>
      </c>
      <c r="D2" s="174"/>
      <c r="E2" s="174" t="s">
        <v>184</v>
      </c>
      <c r="G2" s="558" t="s">
        <v>188</v>
      </c>
    </row>
    <row r="3" spans="1:13">
      <c r="A3" s="57" t="s">
        <v>69</v>
      </c>
      <c r="B3" s="57"/>
      <c r="C3" s="175" t="s">
        <v>185</v>
      </c>
      <c r="D3" s="175"/>
      <c r="E3" s="175" t="s">
        <v>186</v>
      </c>
      <c r="G3" s="558"/>
      <c r="M3" s="176" t="s">
        <v>187</v>
      </c>
    </row>
    <row r="4" spans="1:13">
      <c r="A4" s="59"/>
      <c r="B4" s="67" t="s">
        <v>84</v>
      </c>
      <c r="C4" s="174" t="s">
        <v>86</v>
      </c>
      <c r="D4" s="174"/>
      <c r="E4" s="174" t="s">
        <v>86</v>
      </c>
    </row>
    <row r="5" spans="1:13">
      <c r="A5" s="71"/>
      <c r="B5" s="72"/>
      <c r="C5" s="175" t="s">
        <v>94</v>
      </c>
      <c r="D5" s="175"/>
      <c r="E5" s="175" t="s">
        <v>94</v>
      </c>
    </row>
    <row r="6" spans="1:13">
      <c r="A6" s="71"/>
      <c r="B6" s="72" t="s">
        <v>97</v>
      </c>
      <c r="C6" s="173">
        <v>126168469106</v>
      </c>
      <c r="E6" s="173">
        <v>125779009239</v>
      </c>
      <c r="G6">
        <v>106.2751019605811</v>
      </c>
      <c r="M6" s="176">
        <f>IF(C6=0,0,E6/C6)</f>
        <v>0.99691317593246853</v>
      </c>
    </row>
    <row r="7" spans="1:13">
      <c r="A7" s="81" t="s">
        <v>98</v>
      </c>
      <c r="B7" s="72" t="s">
        <v>99</v>
      </c>
      <c r="C7" s="173">
        <v>1362806001</v>
      </c>
      <c r="E7" s="173">
        <v>554264855</v>
      </c>
      <c r="G7">
        <v>103.6991433102077</v>
      </c>
      <c r="M7" s="176">
        <f>IF(C7=0,0,E7/C7)</f>
        <v>0.40670855176253368</v>
      </c>
    </row>
    <row r="8" spans="1:13">
      <c r="A8" s="77"/>
      <c r="B8" s="72" t="s">
        <v>100</v>
      </c>
      <c r="C8" s="173">
        <v>127531275107</v>
      </c>
      <c r="E8" s="173">
        <v>126333274094</v>
      </c>
      <c r="G8">
        <v>106.24689883009569</v>
      </c>
      <c r="M8" s="176">
        <f>IF(C8=0,0,E8/C8)</f>
        <v>0.99060621787091152</v>
      </c>
    </row>
    <row r="9" spans="1:13">
      <c r="A9" s="77"/>
      <c r="B9" s="82"/>
    </row>
    <row r="10" spans="1:13">
      <c r="A10" s="77"/>
      <c r="B10" s="72" t="s">
        <v>101</v>
      </c>
      <c r="C10" s="173">
        <v>126055530229</v>
      </c>
      <c r="E10" s="173">
        <v>125666070362</v>
      </c>
      <c r="G10">
        <v>106.26806013970345</v>
      </c>
      <c r="M10" s="176">
        <f>IF(C10=0,0,E10/C10)</f>
        <v>0.99691041030653327</v>
      </c>
    </row>
    <row r="11" spans="1:13">
      <c r="A11" s="83" t="s">
        <v>102</v>
      </c>
      <c r="B11" s="72" t="s">
        <v>99</v>
      </c>
      <c r="C11" s="173">
        <v>1362806001</v>
      </c>
      <c r="E11" s="173">
        <v>554264855</v>
      </c>
      <c r="G11">
        <v>103.6991433102077</v>
      </c>
      <c r="M11" s="176">
        <f>IF(C11=0,0,E11/C11)</f>
        <v>0.40670855176253368</v>
      </c>
    </row>
    <row r="12" spans="1:13">
      <c r="A12" s="77"/>
      <c r="B12" s="72" t="s">
        <v>100</v>
      </c>
      <c r="C12" s="173">
        <v>127418336230</v>
      </c>
      <c r="E12" s="173">
        <v>126220335217</v>
      </c>
      <c r="G12">
        <v>106.23991102887362</v>
      </c>
      <c r="M12" s="176">
        <f>IF(C12=0,0,E12/C12)</f>
        <v>0.99059789157160616</v>
      </c>
    </row>
    <row r="13" spans="1:13">
      <c r="A13" s="77"/>
      <c r="B13" s="82"/>
    </row>
    <row r="14" spans="1:13">
      <c r="A14" s="77"/>
      <c r="B14" s="72" t="s">
        <v>101</v>
      </c>
      <c r="C14" s="173">
        <v>43115499335</v>
      </c>
      <c r="E14" s="173">
        <v>42776236502</v>
      </c>
      <c r="G14">
        <v>100.92974103785235</v>
      </c>
      <c r="M14" s="176">
        <f>IF(C14=0,0,E14/C14)</f>
        <v>0.99213130224089519</v>
      </c>
    </row>
    <row r="15" spans="1:13">
      <c r="A15" s="83" t="s">
        <v>103</v>
      </c>
      <c r="B15" s="72" t="s">
        <v>99</v>
      </c>
      <c r="C15" s="173">
        <v>1065643254</v>
      </c>
      <c r="E15" s="173">
        <v>339766682</v>
      </c>
      <c r="G15">
        <v>94.862691231519563</v>
      </c>
      <c r="M15" s="176">
        <f>IF(C15=0,0,E15/C15)</f>
        <v>0.31883717250088273</v>
      </c>
    </row>
    <row r="16" spans="1:13">
      <c r="A16" s="77"/>
      <c r="B16" s="72" t="s">
        <v>100</v>
      </c>
      <c r="C16" s="173">
        <v>44181142589</v>
      </c>
      <c r="E16" s="173">
        <v>43116003184</v>
      </c>
      <c r="G16">
        <v>100.77428530497198</v>
      </c>
      <c r="M16" s="176">
        <f>IF(C16=0,0,E16/C16)</f>
        <v>0.97589153782398574</v>
      </c>
    </row>
    <row r="17" spans="1:13">
      <c r="A17" s="77"/>
      <c r="B17" s="82"/>
    </row>
    <row r="18" spans="1:13">
      <c r="A18" s="77"/>
      <c r="B18" s="72" t="s">
        <v>101</v>
      </c>
      <c r="C18" s="173">
        <v>37888547102</v>
      </c>
      <c r="E18" s="173">
        <v>37552379740</v>
      </c>
      <c r="G18">
        <v>99.438020708614232</v>
      </c>
      <c r="M18" s="176">
        <f>IF(C18=0,0,E18/C18)</f>
        <v>0.99112746759343917</v>
      </c>
    </row>
    <row r="19" spans="1:13">
      <c r="A19" s="73" t="s">
        <v>105</v>
      </c>
      <c r="B19" s="72" t="s">
        <v>99</v>
      </c>
      <c r="C19" s="173">
        <v>1034210455</v>
      </c>
      <c r="E19" s="173">
        <v>316473621</v>
      </c>
      <c r="G19">
        <v>93.215717192134335</v>
      </c>
      <c r="M19" s="176">
        <f>IF(C19=0,0,E19/C19)</f>
        <v>0.30600504904004283</v>
      </c>
    </row>
    <row r="20" spans="1:13">
      <c r="A20" s="77"/>
      <c r="B20" s="72" t="s">
        <v>100</v>
      </c>
      <c r="C20" s="173">
        <v>38922757557</v>
      </c>
      <c r="E20" s="173">
        <v>37868853361</v>
      </c>
      <c r="G20">
        <v>99.261964949154944</v>
      </c>
      <c r="M20" s="176">
        <f>IF(C20=0,0,E20/C20)</f>
        <v>0.97292318781739395</v>
      </c>
    </row>
    <row r="21" spans="1:13">
      <c r="A21" s="77"/>
      <c r="B21" s="82"/>
    </row>
    <row r="22" spans="1:13">
      <c r="A22" s="77"/>
      <c r="B22" s="72" t="s">
        <v>101</v>
      </c>
      <c r="C22" s="173">
        <v>2813727800</v>
      </c>
      <c r="E22" s="173">
        <v>2810632329</v>
      </c>
      <c r="G22">
        <v>90.12053650800128</v>
      </c>
      <c r="M22" s="176">
        <f>IF(C22=0,0,E22/C22)</f>
        <v>0.99889986835258193</v>
      </c>
    </row>
    <row r="23" spans="1:13">
      <c r="A23" s="73" t="s">
        <v>107</v>
      </c>
      <c r="B23" s="72" t="s">
        <v>99</v>
      </c>
      <c r="C23" s="173">
        <v>31432799</v>
      </c>
      <c r="E23" s="173">
        <v>23293061</v>
      </c>
      <c r="G23">
        <v>226.58159404374865</v>
      </c>
      <c r="M23" s="176">
        <f>IF(C23=0,0,E23/C23)</f>
        <v>0.74104316958855621</v>
      </c>
    </row>
    <row r="24" spans="1:13">
      <c r="A24" s="77"/>
      <c r="B24" s="72" t="s">
        <v>100</v>
      </c>
      <c r="C24" s="173">
        <v>2845160599</v>
      </c>
      <c r="E24" s="173">
        <v>2833925390</v>
      </c>
      <c r="G24">
        <v>90.724184062367996</v>
      </c>
      <c r="M24" s="176">
        <f>IF(C24=0,0,E24/C24)</f>
        <v>0.99605111605863339</v>
      </c>
    </row>
    <row r="25" spans="1:13">
      <c r="A25" s="77"/>
      <c r="B25" s="82"/>
    </row>
    <row r="26" spans="1:13">
      <c r="A26" s="77"/>
      <c r="B26" s="72" t="s">
        <v>101</v>
      </c>
      <c r="C26" s="173">
        <v>130536876</v>
      </c>
      <c r="E26" s="173">
        <v>130536876</v>
      </c>
      <c r="G26">
        <v>78.76118565777702</v>
      </c>
      <c r="M26" s="176">
        <f>IF(C26=0,0,E26/C26)</f>
        <v>1</v>
      </c>
    </row>
    <row r="27" spans="1:13">
      <c r="A27" s="73" t="s">
        <v>109</v>
      </c>
      <c r="B27" s="72" t="s">
        <v>99</v>
      </c>
      <c r="C27" s="173">
        <v>0</v>
      </c>
      <c r="E27" s="173">
        <v>0</v>
      </c>
      <c r="G27">
        <v>0</v>
      </c>
      <c r="M27" s="176">
        <f>IF(C27=0,0,E27/C27)</f>
        <v>0</v>
      </c>
    </row>
    <row r="28" spans="1:13">
      <c r="A28" s="77"/>
      <c r="B28" s="72" t="s">
        <v>100</v>
      </c>
      <c r="C28" s="173">
        <v>130536876</v>
      </c>
      <c r="E28" s="173">
        <v>130536876</v>
      </c>
      <c r="G28">
        <v>78.76118565777702</v>
      </c>
      <c r="M28" s="176">
        <f>IF(C28=0,0,E28/C28)</f>
        <v>1</v>
      </c>
    </row>
    <row r="29" spans="1:13">
      <c r="A29" s="77"/>
      <c r="B29" s="72"/>
    </row>
    <row r="30" spans="1:13">
      <c r="A30" s="77"/>
      <c r="B30" s="72" t="s">
        <v>110</v>
      </c>
      <c r="C30" s="173">
        <v>1009880929</v>
      </c>
      <c r="E30" s="173">
        <v>1009880929</v>
      </c>
      <c r="G30">
        <v>173.48278715909998</v>
      </c>
      <c r="M30" s="176">
        <f>IF(C30=0,0,E30/C30)</f>
        <v>1</v>
      </c>
    </row>
    <row r="31" spans="1:13">
      <c r="A31" s="73" t="s">
        <v>111</v>
      </c>
      <c r="B31" s="72" t="s">
        <v>99</v>
      </c>
      <c r="C31" s="173">
        <v>0</v>
      </c>
      <c r="E31" s="173">
        <v>0</v>
      </c>
      <c r="G31">
        <v>0</v>
      </c>
      <c r="M31" s="176">
        <f>IF(C31=0,0,E31/C31)</f>
        <v>0</v>
      </c>
    </row>
    <row r="32" spans="1:13">
      <c r="A32" s="77"/>
      <c r="B32" s="72" t="s">
        <v>112</v>
      </c>
      <c r="C32" s="173">
        <v>1009880929</v>
      </c>
      <c r="E32" s="173">
        <v>1009880929</v>
      </c>
      <c r="G32">
        <v>173.48278715909998</v>
      </c>
      <c r="M32" s="176">
        <f>IF(C32=0,0,E32/C32)</f>
        <v>1</v>
      </c>
    </row>
    <row r="33" spans="1:13">
      <c r="A33" s="77"/>
      <c r="B33" s="72"/>
    </row>
    <row r="34" spans="1:13">
      <c r="A34" s="77"/>
      <c r="B34" s="72" t="s">
        <v>110</v>
      </c>
      <c r="C34" s="173">
        <v>1272806628</v>
      </c>
      <c r="E34" s="173">
        <v>1272806628</v>
      </c>
      <c r="G34">
        <v>170.70645996285648</v>
      </c>
      <c r="M34" s="176">
        <f>IF(C34=0,0,E34/C34)</f>
        <v>1</v>
      </c>
    </row>
    <row r="35" spans="1:13">
      <c r="A35" s="73" t="s">
        <v>113</v>
      </c>
      <c r="B35" s="72" t="s">
        <v>99</v>
      </c>
      <c r="C35" s="173">
        <v>0</v>
      </c>
      <c r="E35" s="173">
        <v>0</v>
      </c>
      <c r="G35">
        <v>0</v>
      </c>
      <c r="M35" s="176">
        <f>IF(C35=0,0,E35/C35)</f>
        <v>0</v>
      </c>
    </row>
    <row r="36" spans="1:13">
      <c r="A36" s="77"/>
      <c r="B36" s="72" t="s">
        <v>112</v>
      </c>
      <c r="C36" s="173">
        <v>1272806628</v>
      </c>
      <c r="E36" s="173">
        <v>1272806628</v>
      </c>
      <c r="G36">
        <v>170.70645996285648</v>
      </c>
      <c r="M36" s="176">
        <f>IF(C36=0,0,E36/C36)</f>
        <v>1</v>
      </c>
    </row>
    <row r="37" spans="1:13">
      <c r="A37" s="77"/>
      <c r="B37" s="82"/>
    </row>
    <row r="38" spans="1:13">
      <c r="A38" s="77"/>
      <c r="B38" s="72" t="s">
        <v>101</v>
      </c>
      <c r="C38" s="173">
        <v>27423073300</v>
      </c>
      <c r="E38" s="173">
        <v>27395361838</v>
      </c>
      <c r="G38">
        <v>109.93473503272821</v>
      </c>
      <c r="M38" s="176">
        <f>IF(C38=0,0,E38/C38)</f>
        <v>0.99898948372063023</v>
      </c>
    </row>
    <row r="39" spans="1:13">
      <c r="A39" s="83" t="s">
        <v>114</v>
      </c>
      <c r="B39" s="72" t="s">
        <v>99</v>
      </c>
      <c r="C39" s="173">
        <v>129175102</v>
      </c>
      <c r="E39" s="173">
        <v>105632083</v>
      </c>
      <c r="G39">
        <v>223.10540053851651</v>
      </c>
      <c r="M39" s="176">
        <f>IF(C39=0,0,E39/C39)</f>
        <v>0.81774336822277094</v>
      </c>
    </row>
    <row r="40" spans="1:13">
      <c r="A40" s="83"/>
      <c r="B40" s="72" t="s">
        <v>100</v>
      </c>
      <c r="C40" s="173">
        <v>27552248402</v>
      </c>
      <c r="E40" s="173">
        <v>27500993921</v>
      </c>
      <c r="G40">
        <v>110.19680336873114</v>
      </c>
      <c r="M40" s="176">
        <f>IF(C40=0,0,E40/C40)</f>
        <v>0.99813973508614706</v>
      </c>
    </row>
    <row r="41" spans="1:13">
      <c r="A41" s="77"/>
      <c r="B41" s="82"/>
    </row>
    <row r="42" spans="1:13">
      <c r="A42" s="77"/>
      <c r="B42" s="72" t="s">
        <v>101</v>
      </c>
      <c r="C42" s="173">
        <v>1499721900</v>
      </c>
      <c r="E42" s="173">
        <v>1480133700</v>
      </c>
      <c r="G42">
        <v>108.68858988669506</v>
      </c>
      <c r="M42" s="176">
        <f>IF(C42=0,0,E42/C42)</f>
        <v>0.98693877844952449</v>
      </c>
    </row>
    <row r="43" spans="1:13">
      <c r="A43" s="73" t="s">
        <v>106</v>
      </c>
      <c r="B43" s="72" t="s">
        <v>99</v>
      </c>
      <c r="C43" s="173">
        <v>22981198</v>
      </c>
      <c r="E43" s="173">
        <v>7471291</v>
      </c>
      <c r="G43">
        <v>71.979112236866712</v>
      </c>
      <c r="M43" s="176">
        <f>IF(C43=0,0,E43/C43)</f>
        <v>0.32510450499577959</v>
      </c>
    </row>
    <row r="44" spans="1:13">
      <c r="A44" s="73"/>
      <c r="B44" s="72" t="s">
        <v>100</v>
      </c>
      <c r="C44" s="173">
        <v>1522703098</v>
      </c>
      <c r="E44" s="173">
        <v>1487604991</v>
      </c>
      <c r="G44">
        <v>107.8583892115259</v>
      </c>
      <c r="M44" s="176">
        <f>IF(C44=0,0,E44/C44)</f>
        <v>0.97695013095717753</v>
      </c>
    </row>
    <row r="45" spans="1:13">
      <c r="A45" s="77"/>
      <c r="B45" s="82"/>
    </row>
    <row r="46" spans="1:13">
      <c r="A46" s="77"/>
      <c r="B46" s="72" t="s">
        <v>101</v>
      </c>
      <c r="C46" s="173">
        <v>25923351400</v>
      </c>
      <c r="E46" s="173">
        <v>25915228138</v>
      </c>
      <c r="G46">
        <v>110.00770217802986</v>
      </c>
      <c r="M46" s="176">
        <f>IF(C46=0,0,E46/C46)</f>
        <v>0.9996866430626713</v>
      </c>
    </row>
    <row r="47" spans="1:13">
      <c r="A47" s="73" t="s">
        <v>108</v>
      </c>
      <c r="B47" s="72" t="s">
        <v>99</v>
      </c>
      <c r="C47" s="173">
        <v>106193904</v>
      </c>
      <c r="E47" s="173">
        <v>98160792</v>
      </c>
      <c r="G47">
        <v>408.89265512706896</v>
      </c>
      <c r="M47" s="176">
        <f>IF(C47=0,0,E47/C47)</f>
        <v>0.92435430191925139</v>
      </c>
    </row>
    <row r="48" spans="1:13">
      <c r="A48" s="73"/>
      <c r="B48" s="72" t="s">
        <v>100</v>
      </c>
      <c r="C48" s="173">
        <v>26029545304</v>
      </c>
      <c r="E48" s="173">
        <v>26013388930</v>
      </c>
      <c r="G48">
        <v>110.33674157587474</v>
      </c>
      <c r="M48" s="176">
        <f>IF(C48=0,0,E48/C48)</f>
        <v>0.99937930633012184</v>
      </c>
    </row>
    <row r="49" spans="1:13">
      <c r="A49" s="77"/>
      <c r="B49" s="82"/>
    </row>
    <row r="50" spans="1:13">
      <c r="A50" s="77"/>
      <c r="B50" s="72" t="s">
        <v>101</v>
      </c>
      <c r="C50" s="173">
        <v>30763334206</v>
      </c>
      <c r="E50" s="173">
        <v>30763334206</v>
      </c>
      <c r="G50">
        <v>115.14971825064242</v>
      </c>
      <c r="M50" s="176">
        <f>IF(C50=0,0,E50/C50)</f>
        <v>1</v>
      </c>
    </row>
    <row r="51" spans="1:13">
      <c r="A51" s="83" t="s">
        <v>24</v>
      </c>
      <c r="B51" s="72" t="s">
        <v>99</v>
      </c>
      <c r="C51" s="173">
        <v>0</v>
      </c>
      <c r="E51" s="173">
        <v>0</v>
      </c>
      <c r="G51">
        <v>0</v>
      </c>
      <c r="M51" s="176">
        <f>IF(C51=0,0,E51/C51)</f>
        <v>0</v>
      </c>
    </row>
    <row r="52" spans="1:13">
      <c r="A52" s="83"/>
      <c r="B52" s="72" t="s">
        <v>100</v>
      </c>
      <c r="C52" s="173">
        <v>30763334206</v>
      </c>
      <c r="E52" s="173">
        <v>30763334206</v>
      </c>
      <c r="G52">
        <v>115.14971825064242</v>
      </c>
      <c r="M52" s="176">
        <f>IF(C52=0,0,E52/C52)</f>
        <v>1</v>
      </c>
    </row>
    <row r="53" spans="1:13">
      <c r="A53" s="77"/>
      <c r="B53" s="82"/>
    </row>
    <row r="54" spans="1:13">
      <c r="A54" s="77"/>
      <c r="B54" s="72" t="s">
        <v>101</v>
      </c>
      <c r="C54" s="173">
        <v>2430550200</v>
      </c>
      <c r="E54" s="173">
        <v>2420041400</v>
      </c>
      <c r="G54">
        <v>108.30812917156487</v>
      </c>
      <c r="M54" s="176">
        <f>IF(C54=0,0,E54/C54)</f>
        <v>0.99567636990176134</v>
      </c>
    </row>
    <row r="55" spans="1:13">
      <c r="A55" s="83" t="s">
        <v>115</v>
      </c>
      <c r="B55" s="72" t="s">
        <v>99</v>
      </c>
      <c r="C55" s="173">
        <v>62944946</v>
      </c>
      <c r="E55" s="173">
        <v>27363852</v>
      </c>
      <c r="G55">
        <v>174.67291847048162</v>
      </c>
      <c r="M55" s="176">
        <f>IF(C55=0,0,E55/C55)</f>
        <v>0.43472675312168829</v>
      </c>
    </row>
    <row r="56" spans="1:13">
      <c r="A56" s="83"/>
      <c r="B56" s="72" t="s">
        <v>100</v>
      </c>
      <c r="C56" s="173">
        <v>2493495146</v>
      </c>
      <c r="E56" s="173">
        <v>2447405252</v>
      </c>
      <c r="G56">
        <v>109.35697332881907</v>
      </c>
      <c r="M56" s="176">
        <f>IF(C56=0,0,E56/C56)</f>
        <v>0.98151594797610242</v>
      </c>
    </row>
    <row r="57" spans="1:13">
      <c r="A57" s="77"/>
      <c r="B57" s="82"/>
    </row>
    <row r="58" spans="1:13">
      <c r="A58" s="77"/>
      <c r="B58" s="72" t="s">
        <v>101</v>
      </c>
      <c r="C58" s="173">
        <v>1548013583</v>
      </c>
      <c r="E58" s="173">
        <v>1548013583</v>
      </c>
      <c r="G58">
        <v>107.10594116438045</v>
      </c>
      <c r="M58" s="176">
        <f>IF(C58=0,0,E58/C58)</f>
        <v>1</v>
      </c>
    </row>
    <row r="59" spans="1:13">
      <c r="A59" s="83" t="s">
        <v>26</v>
      </c>
      <c r="B59" s="72" t="s">
        <v>99</v>
      </c>
      <c r="C59" s="173">
        <v>0</v>
      </c>
      <c r="E59" s="173">
        <v>0</v>
      </c>
      <c r="G59">
        <v>0</v>
      </c>
      <c r="M59" s="176">
        <f>IF(C59=0,0,E59/C59)</f>
        <v>0</v>
      </c>
    </row>
    <row r="60" spans="1:13">
      <c r="A60" s="83"/>
      <c r="B60" s="72" t="s">
        <v>100</v>
      </c>
      <c r="C60" s="173">
        <v>1548013583</v>
      </c>
      <c r="E60" s="173">
        <v>1548013583</v>
      </c>
      <c r="G60">
        <v>107.10594116438045</v>
      </c>
      <c r="M60" s="176">
        <f>IF(C60=0,0,E60/C60)</f>
        <v>1</v>
      </c>
    </row>
    <row r="61" spans="1:13">
      <c r="A61" s="77"/>
      <c r="B61" s="82"/>
    </row>
    <row r="62" spans="1:13">
      <c r="A62" s="77"/>
      <c r="B62" s="72" t="s">
        <v>101</v>
      </c>
      <c r="C62" s="173">
        <v>300760975</v>
      </c>
      <c r="E62" s="173">
        <v>300760975</v>
      </c>
      <c r="G62">
        <v>110.01132352875283</v>
      </c>
      <c r="M62" s="176">
        <f>IF(C62=0,0,E62/C62)</f>
        <v>1</v>
      </c>
    </row>
    <row r="63" spans="1:13">
      <c r="A63" s="83" t="s">
        <v>116</v>
      </c>
      <c r="B63" s="72" t="s">
        <v>99</v>
      </c>
      <c r="C63" s="173">
        <v>4697750</v>
      </c>
      <c r="E63" s="173">
        <v>4697750</v>
      </c>
      <c r="G63">
        <v>0</v>
      </c>
      <c r="M63" s="176">
        <f>IF(C63=0,0,E63/C63)</f>
        <v>1</v>
      </c>
    </row>
    <row r="64" spans="1:13">
      <c r="A64" s="83"/>
      <c r="B64" s="72" t="s">
        <v>100</v>
      </c>
      <c r="C64" s="173">
        <v>305458725</v>
      </c>
      <c r="E64" s="173">
        <v>305458725</v>
      </c>
      <c r="G64">
        <v>111.72965049955481</v>
      </c>
      <c r="M64" s="176">
        <f>IF(C64=0,0,E64/C64)</f>
        <v>1</v>
      </c>
    </row>
    <row r="65" spans="1:13">
      <c r="A65" s="83"/>
      <c r="B65" s="72"/>
    </row>
    <row r="66" spans="1:13">
      <c r="A66" s="77"/>
      <c r="B66" s="72" t="s">
        <v>101</v>
      </c>
      <c r="C66" s="173">
        <v>7140328030</v>
      </c>
      <c r="E66" s="173">
        <v>7140328030</v>
      </c>
      <c r="G66">
        <v>104.3578132021038</v>
      </c>
      <c r="M66" s="176">
        <f>IF(C66=0,0,E66/C66)</f>
        <v>1</v>
      </c>
    </row>
    <row r="67" spans="1:13">
      <c r="A67" s="83" t="s">
        <v>117</v>
      </c>
      <c r="B67" s="72" t="s">
        <v>99</v>
      </c>
      <c r="C67" s="173">
        <v>63809054</v>
      </c>
      <c r="E67" s="173">
        <v>63809054</v>
      </c>
      <c r="G67">
        <v>109.74050225813218</v>
      </c>
      <c r="M67" s="176">
        <f>IF(C67=0,0,E67/C67)</f>
        <v>1</v>
      </c>
    </row>
    <row r="68" spans="1:13">
      <c r="A68" s="83"/>
      <c r="B68" s="72" t="s">
        <v>100</v>
      </c>
      <c r="C68" s="173">
        <v>7204137084</v>
      </c>
      <c r="E68" s="173">
        <v>7204137084</v>
      </c>
      <c r="G68">
        <v>104.40317041642608</v>
      </c>
      <c r="M68" s="176">
        <f>IF(C68=0,0,E68/C68)</f>
        <v>1</v>
      </c>
    </row>
    <row r="69" spans="1:13">
      <c r="A69" s="77"/>
      <c r="B69" s="82"/>
    </row>
    <row r="70" spans="1:13">
      <c r="A70" s="77"/>
      <c r="B70" s="72" t="s">
        <v>101</v>
      </c>
      <c r="C70" s="173">
        <v>13330321400</v>
      </c>
      <c r="E70" s="173">
        <v>13318344628</v>
      </c>
      <c r="G70">
        <v>99.240022153293211</v>
      </c>
      <c r="M70" s="176">
        <f>IF(C70=0,0,E70/C70)</f>
        <v>0.99910153914218447</v>
      </c>
    </row>
    <row r="71" spans="1:13">
      <c r="A71" s="83" t="s">
        <v>29</v>
      </c>
      <c r="B71" s="72" t="s">
        <v>99</v>
      </c>
      <c r="C71" s="173">
        <v>36535895</v>
      </c>
      <c r="E71" s="173">
        <v>12995434</v>
      </c>
      <c r="G71">
        <v>94.264817196783952</v>
      </c>
      <c r="M71" s="176">
        <f>IF(C71=0,0,E71/C71)</f>
        <v>0.35568949385255239</v>
      </c>
    </row>
    <row r="72" spans="1:13">
      <c r="A72" s="83"/>
      <c r="B72" s="72" t="s">
        <v>100</v>
      </c>
      <c r="C72" s="173">
        <v>13366857295</v>
      </c>
      <c r="E72" s="173">
        <v>13331340062</v>
      </c>
      <c r="G72">
        <v>99.225707659628853</v>
      </c>
      <c r="M72" s="176">
        <f>IF(C72=0,0,E72/C72)</f>
        <v>0.99734288829332485</v>
      </c>
    </row>
    <row r="73" spans="1:13">
      <c r="A73" s="77"/>
      <c r="B73" s="82"/>
    </row>
    <row r="74" spans="1:13">
      <c r="A74" s="77"/>
      <c r="B74" s="72" t="s">
        <v>101</v>
      </c>
      <c r="C74" s="173">
        <v>3649200</v>
      </c>
      <c r="E74" s="173">
        <v>3649200</v>
      </c>
      <c r="G74">
        <v>100</v>
      </c>
      <c r="M74" s="176">
        <f>IF(C74=0,0,E74/C74)</f>
        <v>1</v>
      </c>
    </row>
    <row r="75" spans="1:13">
      <c r="A75" s="83" t="s">
        <v>30</v>
      </c>
      <c r="B75" s="72" t="s">
        <v>99</v>
      </c>
      <c r="C75" s="173">
        <v>0</v>
      </c>
      <c r="E75" s="173">
        <v>0</v>
      </c>
      <c r="G75">
        <v>0</v>
      </c>
      <c r="M75" s="176">
        <f>IF(C75=0,0,E75/C75)</f>
        <v>0</v>
      </c>
    </row>
    <row r="76" spans="1:13">
      <c r="A76" s="83"/>
      <c r="B76" s="72" t="s">
        <v>100</v>
      </c>
      <c r="C76" s="173">
        <v>3649200</v>
      </c>
      <c r="E76" s="173">
        <v>3649200</v>
      </c>
      <c r="G76">
        <v>100</v>
      </c>
      <c r="M76" s="176">
        <f>IF(C76=0,0,E76/C76)</f>
        <v>1</v>
      </c>
    </row>
    <row r="77" spans="1:13">
      <c r="A77" s="77"/>
      <c r="B77" s="82"/>
    </row>
    <row r="78" spans="1:13">
      <c r="A78" s="77"/>
      <c r="B78" s="72" t="s">
        <v>101</v>
      </c>
      <c r="C78" s="173">
        <v>0</v>
      </c>
      <c r="E78" s="173">
        <v>0</v>
      </c>
      <c r="G78">
        <v>0</v>
      </c>
      <c r="M78" s="176">
        <f>IF(C78=0,0,E78/C78)</f>
        <v>0</v>
      </c>
    </row>
    <row r="79" spans="1:13">
      <c r="A79" s="83" t="s">
        <v>118</v>
      </c>
      <c r="B79" s="72" t="s">
        <v>99</v>
      </c>
      <c r="C79" s="173">
        <v>0</v>
      </c>
      <c r="E79" s="173">
        <v>0</v>
      </c>
      <c r="G79">
        <v>0</v>
      </c>
      <c r="M79" s="176">
        <f>IF(C79=0,0,E79/C79)</f>
        <v>0</v>
      </c>
    </row>
    <row r="80" spans="1:13">
      <c r="A80" s="83"/>
      <c r="B80" s="72" t="s">
        <v>100</v>
      </c>
      <c r="C80" s="173">
        <v>0</v>
      </c>
      <c r="E80" s="173">
        <v>0</v>
      </c>
      <c r="G80">
        <v>0</v>
      </c>
      <c r="M80" s="176">
        <f>IF(C80=0,0,E80/C80)</f>
        <v>0</v>
      </c>
    </row>
    <row r="81" spans="1:13">
      <c r="A81" s="77"/>
      <c r="B81" s="82"/>
    </row>
    <row r="82" spans="1:13">
      <c r="A82" s="83" t="s">
        <v>119</v>
      </c>
      <c r="B82" s="72" t="s">
        <v>101</v>
      </c>
      <c r="C82" s="173">
        <v>0</v>
      </c>
      <c r="E82" s="173">
        <v>0</v>
      </c>
      <c r="G82">
        <v>0</v>
      </c>
      <c r="M82" s="176">
        <f>IF(C82=0,0,E82/C82)</f>
        <v>0</v>
      </c>
    </row>
    <row r="83" spans="1:13">
      <c r="A83" s="83" t="s">
        <v>120</v>
      </c>
      <c r="B83" s="72" t="s">
        <v>99</v>
      </c>
      <c r="C83" s="173">
        <v>0</v>
      </c>
      <c r="E83" s="173">
        <v>0</v>
      </c>
      <c r="G83">
        <v>0</v>
      </c>
      <c r="M83" s="176">
        <f>IF(C83=0,0,E83/C83)</f>
        <v>0</v>
      </c>
    </row>
    <row r="84" spans="1:13">
      <c r="A84" s="83"/>
      <c r="B84" s="72" t="s">
        <v>100</v>
      </c>
      <c r="C84" s="173">
        <v>0</v>
      </c>
      <c r="E84" s="173">
        <v>0</v>
      </c>
      <c r="G84">
        <v>0</v>
      </c>
      <c r="M84" s="176">
        <f>IF(C84=0,0,E84/C84)</f>
        <v>0</v>
      </c>
    </row>
    <row r="85" spans="1:13">
      <c r="A85" s="77"/>
      <c r="B85" s="82"/>
    </row>
    <row r="86" spans="1:13">
      <c r="A86" s="83" t="s">
        <v>119</v>
      </c>
      <c r="B86" s="72" t="s">
        <v>101</v>
      </c>
      <c r="C86" s="173">
        <v>0</v>
      </c>
      <c r="E86" s="173">
        <v>0</v>
      </c>
      <c r="G86">
        <v>0</v>
      </c>
      <c r="M86" s="176">
        <f>IF(C86=0,0,E86/C86)</f>
        <v>0</v>
      </c>
    </row>
    <row r="87" spans="1:13">
      <c r="A87" s="81" t="s">
        <v>121</v>
      </c>
      <c r="B87" s="72" t="s">
        <v>99</v>
      </c>
      <c r="C87" s="173">
        <v>0</v>
      </c>
      <c r="E87" s="173">
        <v>0</v>
      </c>
      <c r="G87">
        <v>0</v>
      </c>
      <c r="M87" s="176">
        <f>IF(C87=0,0,E87/C87)</f>
        <v>0</v>
      </c>
    </row>
    <row r="88" spans="1:13">
      <c r="A88" s="81"/>
      <c r="B88" s="72" t="s">
        <v>100</v>
      </c>
      <c r="C88" s="173">
        <v>0</v>
      </c>
      <c r="E88" s="173">
        <v>0</v>
      </c>
      <c r="G88">
        <v>0</v>
      </c>
      <c r="M88" s="176">
        <f>IF(C88=0,0,E88/C88)</f>
        <v>0</v>
      </c>
    </row>
    <row r="89" spans="1:13">
      <c r="A89" s="77"/>
      <c r="B89" s="82"/>
    </row>
    <row r="90" spans="1:13">
      <c r="A90" s="77"/>
      <c r="B90" s="72" t="s">
        <v>101</v>
      </c>
      <c r="C90" s="173">
        <v>112938877</v>
      </c>
      <c r="E90" s="173">
        <v>112938877</v>
      </c>
      <c r="G90">
        <v>114.7630506086206</v>
      </c>
      <c r="M90" s="176">
        <f>IF(C90=0,0,E90/C90)</f>
        <v>1</v>
      </c>
    </row>
    <row r="91" spans="1:13">
      <c r="A91" s="83" t="s">
        <v>122</v>
      </c>
      <c r="B91" s="72" t="s">
        <v>99</v>
      </c>
      <c r="C91" s="173">
        <v>0</v>
      </c>
      <c r="E91" s="173">
        <v>0</v>
      </c>
      <c r="G91">
        <v>0</v>
      </c>
      <c r="M91" s="176">
        <f>IF(C91=0,0,E91/C91)</f>
        <v>0</v>
      </c>
    </row>
    <row r="92" spans="1:13">
      <c r="A92" s="83"/>
      <c r="B92" s="72" t="s">
        <v>100</v>
      </c>
      <c r="C92" s="173">
        <v>112938877</v>
      </c>
      <c r="E92" s="173">
        <v>112938877</v>
      </c>
      <c r="G92">
        <v>114.7630506086206</v>
      </c>
      <c r="M92" s="176">
        <f>IF(C92=0,0,E92/C92)</f>
        <v>1</v>
      </c>
    </row>
    <row r="93" spans="1:13">
      <c r="A93" s="77"/>
      <c r="B93" s="82"/>
    </row>
    <row r="94" spans="1:13">
      <c r="A94" s="77"/>
      <c r="B94" s="72" t="s">
        <v>101</v>
      </c>
      <c r="C94" s="173">
        <v>0</v>
      </c>
      <c r="E94" s="173">
        <v>0</v>
      </c>
      <c r="G94">
        <v>0</v>
      </c>
      <c r="M94" s="176">
        <f>IF(C94=0,0,E94/C94)</f>
        <v>0</v>
      </c>
    </row>
    <row r="95" spans="1:13">
      <c r="A95" s="83" t="s">
        <v>117</v>
      </c>
      <c r="B95" s="72" t="s">
        <v>99</v>
      </c>
      <c r="C95" s="173">
        <v>0</v>
      </c>
      <c r="E95" s="173">
        <v>0</v>
      </c>
      <c r="G95">
        <v>0</v>
      </c>
      <c r="M95" s="176">
        <f>IF(C95=0,0,E95/C95)</f>
        <v>0</v>
      </c>
    </row>
    <row r="96" spans="1:13">
      <c r="A96" s="83" t="s">
        <v>123</v>
      </c>
      <c r="B96" s="72" t="s">
        <v>100</v>
      </c>
      <c r="C96" s="173">
        <v>0</v>
      </c>
      <c r="E96" s="173">
        <v>0</v>
      </c>
      <c r="G96">
        <v>0</v>
      </c>
      <c r="M96" s="176">
        <f>IF(C96=0,0,E96/C96)</f>
        <v>0</v>
      </c>
    </row>
    <row r="97" spans="1:13">
      <c r="A97" s="77"/>
      <c r="B97" s="82"/>
    </row>
    <row r="98" spans="1:13">
      <c r="A98" s="77"/>
      <c r="B98" s="72" t="s">
        <v>101</v>
      </c>
      <c r="C98" s="173">
        <v>8038800</v>
      </c>
      <c r="E98" s="173">
        <v>8038800</v>
      </c>
      <c r="G98">
        <v>92.415933781686505</v>
      </c>
      <c r="M98" s="176">
        <f>IF(C98=0,0,E98/C98)</f>
        <v>1</v>
      </c>
    </row>
    <row r="99" spans="1:13">
      <c r="A99" s="83" t="s">
        <v>124</v>
      </c>
      <c r="B99" s="72" t="s">
        <v>99</v>
      </c>
      <c r="C99" s="173">
        <v>0</v>
      </c>
      <c r="E99" s="173">
        <v>0</v>
      </c>
      <c r="G99">
        <v>0</v>
      </c>
      <c r="M99" s="176">
        <f>IF(C99=0,0,E99/C99)</f>
        <v>0</v>
      </c>
    </row>
    <row r="100" spans="1:13">
      <c r="A100" s="83"/>
      <c r="B100" s="72" t="s">
        <v>100</v>
      </c>
      <c r="C100" s="173">
        <v>8038800</v>
      </c>
      <c r="E100" s="173">
        <v>8038800</v>
      </c>
      <c r="G100">
        <v>92.415933781686505</v>
      </c>
      <c r="M100" s="176">
        <f>IF(C100=0,0,E100/C100)</f>
        <v>1</v>
      </c>
    </row>
    <row r="101" spans="1:13">
      <c r="A101" s="83"/>
      <c r="B101" s="72"/>
    </row>
    <row r="102" spans="1:13">
      <c r="A102" s="77"/>
      <c r="B102" s="72" t="s">
        <v>101</v>
      </c>
      <c r="C102" s="173">
        <v>104900077</v>
      </c>
      <c r="E102" s="173">
        <v>104900077</v>
      </c>
      <c r="G102">
        <v>116.92983346807378</v>
      </c>
      <c r="M102" s="176">
        <f>IF(C102=0,0,E102/C102)</f>
        <v>1</v>
      </c>
    </row>
    <row r="103" spans="1:13">
      <c r="A103" s="83" t="s">
        <v>125</v>
      </c>
      <c r="B103" s="72" t="s">
        <v>99</v>
      </c>
      <c r="C103" s="173">
        <v>0</v>
      </c>
      <c r="E103" s="173">
        <v>0</v>
      </c>
      <c r="G103">
        <v>0</v>
      </c>
      <c r="M103" s="176">
        <f>IF(C103=0,0,E103/C103)</f>
        <v>0</v>
      </c>
    </row>
    <row r="104" spans="1:13">
      <c r="A104" s="88"/>
      <c r="B104" s="89" t="s">
        <v>100</v>
      </c>
      <c r="C104" s="173">
        <v>104900077</v>
      </c>
      <c r="E104" s="173">
        <v>104900077</v>
      </c>
      <c r="G104">
        <v>116.92983346807378</v>
      </c>
      <c r="M104" s="176">
        <f>IF(C104=0,0,E104/C104)</f>
        <v>1</v>
      </c>
    </row>
    <row r="105" spans="1:13">
      <c r="A105" s="42" t="s">
        <v>126</v>
      </c>
    </row>
  </sheetData>
  <mergeCells count="1">
    <mergeCell ref="G2:G3"/>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3F6BC-46F3-4630-A4E6-9768BF76FA14}">
  <sheetPr codeName="Sheet2"/>
  <dimension ref="A1:R151"/>
  <sheetViews>
    <sheetView view="pageBreakPreview" zoomScale="95" zoomScaleNormal="60" zoomScaleSheetLayoutView="95" workbookViewId="0">
      <pane xSplit="3" ySplit="4" topLeftCell="D115" activePane="bottomRight" state="frozen"/>
      <selection activeCell="J150" sqref="J150"/>
      <selection pane="topRight" activeCell="J150" sqref="J150"/>
      <selection pane="bottomLeft" activeCell="J150" sqref="J150"/>
      <selection pane="bottomRight" activeCell="J150" sqref="J150"/>
    </sheetView>
  </sheetViews>
  <sheetFormatPr defaultColWidth="19.8984375" defaultRowHeight="17.25" customHeight="1"/>
  <cols>
    <col min="1" max="1" width="19.8984375" style="396"/>
    <col min="2" max="2" width="7.3984375" style="396" customWidth="1"/>
    <col min="3" max="3" width="9.19921875" style="396" customWidth="1"/>
    <col min="4" max="4" width="19.8984375" style="396"/>
    <col min="5" max="6" width="13.59765625" style="420" bestFit="1" customWidth="1"/>
    <col min="7" max="8" width="13.59765625" style="424" bestFit="1" customWidth="1"/>
    <col min="9" max="9" width="9" style="420" bestFit="1" customWidth="1"/>
    <col min="10" max="10" width="12.09765625" style="420" bestFit="1" customWidth="1"/>
    <col min="11" max="11" width="13.59765625" style="420" bestFit="1" customWidth="1"/>
    <col min="12" max="12" width="13.59765625" style="414" bestFit="1" customWidth="1"/>
    <col min="13" max="13" width="15" style="414" bestFit="1" customWidth="1"/>
    <col min="14" max="16384" width="19.8984375" style="396"/>
  </cols>
  <sheetData>
    <row r="1" spans="1:18" ht="17.25" customHeight="1">
      <c r="A1" s="395"/>
      <c r="B1" s="395"/>
      <c r="C1" s="395"/>
      <c r="D1" s="395"/>
      <c r="E1" s="419"/>
      <c r="F1" s="559" t="s">
        <v>240</v>
      </c>
      <c r="G1" s="559"/>
      <c r="H1" s="559"/>
      <c r="I1" s="559"/>
      <c r="J1" s="419"/>
      <c r="K1" s="429" t="s">
        <v>241</v>
      </c>
      <c r="L1" s="413"/>
      <c r="M1" s="413"/>
      <c r="P1" s="397"/>
      <c r="Q1" s="397"/>
      <c r="R1" s="397"/>
    </row>
    <row r="2" spans="1:18" ht="17.25" customHeight="1">
      <c r="L2" s="414" t="s">
        <v>242</v>
      </c>
      <c r="M2" s="41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21" t="s">
        <v>246</v>
      </c>
      <c r="F4" s="423" t="s">
        <v>247</v>
      </c>
      <c r="G4" s="425" t="s">
        <v>248</v>
      </c>
      <c r="H4" s="427" t="s">
        <v>249</v>
      </c>
      <c r="I4" s="421" t="s">
        <v>250</v>
      </c>
      <c r="J4" s="423" t="s">
        <v>251</v>
      </c>
      <c r="K4" s="423" t="s">
        <v>252</v>
      </c>
      <c r="L4" s="418" t="s">
        <v>253</v>
      </c>
      <c r="M4" s="418" t="s">
        <v>254</v>
      </c>
    </row>
    <row r="5" spans="1:18" ht="17.25" customHeight="1">
      <c r="A5" s="399"/>
      <c r="B5" s="144"/>
      <c r="C5" s="154" t="s">
        <v>161</v>
      </c>
      <c r="D5" s="404">
        <v>13132</v>
      </c>
      <c r="E5" s="405">
        <v>0</v>
      </c>
      <c r="F5" s="405">
        <v>0</v>
      </c>
      <c r="G5" s="406">
        <v>0</v>
      </c>
      <c r="H5" s="406">
        <v>0</v>
      </c>
      <c r="I5" s="405">
        <v>0</v>
      </c>
      <c r="J5" s="405">
        <v>0</v>
      </c>
      <c r="K5" s="405">
        <v>0</v>
      </c>
      <c r="L5" s="415">
        <v>0</v>
      </c>
      <c r="M5" s="415">
        <v>13132</v>
      </c>
    </row>
    <row r="6" spans="1:18" ht="17.25" customHeight="1">
      <c r="A6" s="403"/>
      <c r="B6" s="407" t="s">
        <v>162</v>
      </c>
      <c r="C6" s="154" t="s">
        <v>163</v>
      </c>
      <c r="D6" s="404">
        <v>357882566</v>
      </c>
      <c r="E6" s="405">
        <v>0</v>
      </c>
      <c r="F6" s="405">
        <v>0</v>
      </c>
      <c r="G6" s="406">
        <v>0</v>
      </c>
      <c r="H6" s="406">
        <v>0</v>
      </c>
      <c r="I6" s="405">
        <v>0</v>
      </c>
      <c r="J6" s="405">
        <v>0</v>
      </c>
      <c r="K6" s="405">
        <v>0</v>
      </c>
      <c r="L6" s="415">
        <v>0</v>
      </c>
      <c r="M6" s="415">
        <v>357882566</v>
      </c>
    </row>
    <row r="7" spans="1:18" ht="17.25" customHeight="1">
      <c r="A7" s="403" t="s">
        <v>45</v>
      </c>
      <c r="B7" s="408"/>
      <c r="C7" s="154" t="s">
        <v>161</v>
      </c>
      <c r="D7" s="404">
        <v>21655</v>
      </c>
      <c r="E7" s="405">
        <v>0</v>
      </c>
      <c r="F7" s="405">
        <v>0</v>
      </c>
      <c r="G7" s="406">
        <v>0</v>
      </c>
      <c r="H7" s="406">
        <v>0</v>
      </c>
      <c r="I7" s="405">
        <v>0</v>
      </c>
      <c r="J7" s="405">
        <v>0</v>
      </c>
      <c r="K7" s="405">
        <v>0</v>
      </c>
      <c r="L7" s="415">
        <v>0</v>
      </c>
      <c r="M7" s="415">
        <v>21655</v>
      </c>
    </row>
    <row r="8" spans="1:18" ht="17.25" customHeight="1">
      <c r="A8" s="409"/>
      <c r="B8" s="407" t="s">
        <v>164</v>
      </c>
      <c r="C8" s="154" t="s">
        <v>163</v>
      </c>
      <c r="D8" s="404">
        <v>610356207</v>
      </c>
      <c r="E8" s="405">
        <v>0</v>
      </c>
      <c r="F8" s="405">
        <v>0</v>
      </c>
      <c r="G8" s="406">
        <v>0</v>
      </c>
      <c r="H8" s="406">
        <v>0</v>
      </c>
      <c r="I8" s="405">
        <v>0</v>
      </c>
      <c r="J8" s="405">
        <v>0</v>
      </c>
      <c r="K8" s="405">
        <v>0</v>
      </c>
      <c r="L8" s="415">
        <v>0</v>
      </c>
      <c r="M8" s="415">
        <v>610356207</v>
      </c>
    </row>
    <row r="9" spans="1:18" ht="17.25" customHeight="1">
      <c r="A9" s="403"/>
      <c r="B9" s="408"/>
      <c r="C9" s="154" t="s">
        <v>161</v>
      </c>
      <c r="D9" s="404">
        <v>34787</v>
      </c>
      <c r="E9" s="405">
        <v>0</v>
      </c>
      <c r="F9" s="405">
        <v>0</v>
      </c>
      <c r="G9" s="406">
        <v>0</v>
      </c>
      <c r="H9" s="406">
        <v>0</v>
      </c>
      <c r="I9" s="405">
        <v>0</v>
      </c>
      <c r="J9" s="405">
        <v>0</v>
      </c>
      <c r="K9" s="405">
        <v>0</v>
      </c>
      <c r="L9" s="415">
        <v>0</v>
      </c>
      <c r="M9" s="415">
        <v>34787</v>
      </c>
    </row>
    <row r="10" spans="1:18" ht="17.25" customHeight="1">
      <c r="A10" s="401"/>
      <c r="B10" s="407" t="s">
        <v>16</v>
      </c>
      <c r="C10" s="154" t="s">
        <v>163</v>
      </c>
      <c r="D10" s="404">
        <v>968238773</v>
      </c>
      <c r="E10" s="405">
        <v>0</v>
      </c>
      <c r="F10" s="405">
        <v>0</v>
      </c>
      <c r="G10" s="406">
        <v>0</v>
      </c>
      <c r="H10" s="406">
        <v>0</v>
      </c>
      <c r="I10" s="405">
        <v>0</v>
      </c>
      <c r="J10" s="405">
        <v>0</v>
      </c>
      <c r="K10" s="405">
        <v>0</v>
      </c>
      <c r="L10" s="415">
        <v>0</v>
      </c>
      <c r="M10" s="415">
        <v>968238773</v>
      </c>
    </row>
    <row r="11" spans="1:18" ht="17.25" customHeight="1">
      <c r="A11" s="399"/>
      <c r="B11" s="144"/>
      <c r="C11" s="154" t="s">
        <v>161</v>
      </c>
      <c r="D11" s="404">
        <v>209</v>
      </c>
      <c r="E11" s="405">
        <v>3</v>
      </c>
      <c r="F11" s="405">
        <v>14</v>
      </c>
      <c r="G11" s="406">
        <v>6</v>
      </c>
      <c r="H11" s="406">
        <v>0</v>
      </c>
      <c r="I11" s="405">
        <v>0</v>
      </c>
      <c r="J11" s="405">
        <v>23</v>
      </c>
      <c r="K11" s="405">
        <v>90</v>
      </c>
      <c r="L11" s="415">
        <v>73</v>
      </c>
      <c r="M11" s="415">
        <v>0</v>
      </c>
    </row>
    <row r="12" spans="1:18" ht="17.25" customHeight="1">
      <c r="A12" s="403"/>
      <c r="B12" s="407" t="s">
        <v>162</v>
      </c>
      <c r="C12" s="154" t="s">
        <v>163</v>
      </c>
      <c r="D12" s="404">
        <v>7152228</v>
      </c>
      <c r="E12" s="405">
        <v>68100</v>
      </c>
      <c r="F12" s="405">
        <v>2042800</v>
      </c>
      <c r="G12" s="406">
        <v>79972</v>
      </c>
      <c r="H12" s="406">
        <v>0</v>
      </c>
      <c r="I12" s="405">
        <v>0</v>
      </c>
      <c r="J12" s="405">
        <v>528200</v>
      </c>
      <c r="K12" s="405">
        <v>2202400</v>
      </c>
      <c r="L12" s="415">
        <v>2230756</v>
      </c>
      <c r="M12" s="415">
        <v>0</v>
      </c>
    </row>
    <row r="13" spans="1:18" ht="17.25" customHeight="1">
      <c r="A13" s="403" t="s">
        <v>46</v>
      </c>
      <c r="B13" s="408"/>
      <c r="C13" s="154" t="s">
        <v>161</v>
      </c>
      <c r="D13" s="404">
        <v>169</v>
      </c>
      <c r="E13" s="405">
        <v>8</v>
      </c>
      <c r="F13" s="405">
        <v>0</v>
      </c>
      <c r="G13" s="406">
        <v>89</v>
      </c>
      <c r="H13" s="406">
        <v>0</v>
      </c>
      <c r="I13" s="405">
        <v>0</v>
      </c>
      <c r="J13" s="405">
        <v>6</v>
      </c>
      <c r="K13" s="405">
        <v>34</v>
      </c>
      <c r="L13" s="415">
        <v>32</v>
      </c>
      <c r="M13" s="415">
        <v>0</v>
      </c>
    </row>
    <row r="14" spans="1:18" ht="17.25" customHeight="1">
      <c r="A14" s="403"/>
      <c r="B14" s="407" t="s">
        <v>164</v>
      </c>
      <c r="C14" s="154" t="s">
        <v>163</v>
      </c>
      <c r="D14" s="404">
        <v>5297750</v>
      </c>
      <c r="E14" s="405">
        <v>406400</v>
      </c>
      <c r="F14" s="405">
        <v>0</v>
      </c>
      <c r="G14" s="406">
        <v>2607069</v>
      </c>
      <c r="H14" s="406">
        <v>0</v>
      </c>
      <c r="I14" s="405">
        <v>0</v>
      </c>
      <c r="J14" s="405">
        <v>139127</v>
      </c>
      <c r="K14" s="405">
        <v>698800</v>
      </c>
      <c r="L14" s="415">
        <v>1446354</v>
      </c>
      <c r="M14" s="415">
        <v>0</v>
      </c>
    </row>
    <row r="15" spans="1:18" ht="17.25" customHeight="1">
      <c r="A15" s="403"/>
      <c r="B15" s="408"/>
      <c r="C15" s="154" t="s">
        <v>161</v>
      </c>
      <c r="D15" s="404">
        <v>378</v>
      </c>
      <c r="E15" s="405">
        <v>11</v>
      </c>
      <c r="F15" s="405">
        <v>14</v>
      </c>
      <c r="G15" s="406">
        <v>95</v>
      </c>
      <c r="H15" s="406">
        <v>0</v>
      </c>
      <c r="I15" s="405">
        <v>0</v>
      </c>
      <c r="J15" s="405">
        <v>29</v>
      </c>
      <c r="K15" s="405">
        <v>124</v>
      </c>
      <c r="L15" s="415">
        <v>105</v>
      </c>
      <c r="M15" s="415">
        <v>0</v>
      </c>
    </row>
    <row r="16" spans="1:18" ht="17.25" customHeight="1">
      <c r="A16" s="401"/>
      <c r="B16" s="407" t="s">
        <v>16</v>
      </c>
      <c r="C16" s="154" t="s">
        <v>163</v>
      </c>
      <c r="D16" s="404">
        <v>12449978</v>
      </c>
      <c r="E16" s="405">
        <v>474500</v>
      </c>
      <c r="F16" s="405">
        <v>2042800</v>
      </c>
      <c r="G16" s="406">
        <v>2687041</v>
      </c>
      <c r="H16" s="406">
        <v>0</v>
      </c>
      <c r="I16" s="405">
        <v>0</v>
      </c>
      <c r="J16" s="405">
        <v>667327</v>
      </c>
      <c r="K16" s="405">
        <v>2901200</v>
      </c>
      <c r="L16" s="415">
        <v>3677110</v>
      </c>
      <c r="M16" s="415">
        <v>0</v>
      </c>
    </row>
    <row r="17" spans="1:13" ht="17.25" customHeight="1">
      <c r="A17" s="399"/>
      <c r="B17" s="144"/>
      <c r="C17" s="154" t="s">
        <v>161</v>
      </c>
      <c r="D17" s="404">
        <v>0</v>
      </c>
      <c r="E17" s="405">
        <v>0</v>
      </c>
      <c r="F17" s="405">
        <v>0</v>
      </c>
      <c r="G17" s="406">
        <v>0</v>
      </c>
      <c r="H17" s="406">
        <v>0</v>
      </c>
      <c r="I17" s="405">
        <v>0</v>
      </c>
      <c r="J17" s="405">
        <v>0</v>
      </c>
      <c r="K17" s="405">
        <v>0</v>
      </c>
      <c r="L17" s="415">
        <v>0</v>
      </c>
      <c r="M17" s="415">
        <v>0</v>
      </c>
    </row>
    <row r="18" spans="1:13" ht="17.25" customHeight="1">
      <c r="A18" s="403"/>
      <c r="B18" s="407" t="s">
        <v>162</v>
      </c>
      <c r="C18" s="154" t="s">
        <v>163</v>
      </c>
      <c r="D18" s="404">
        <v>0</v>
      </c>
      <c r="E18" s="405">
        <v>0</v>
      </c>
      <c r="F18" s="405">
        <v>0</v>
      </c>
      <c r="G18" s="406">
        <v>0</v>
      </c>
      <c r="H18" s="406">
        <v>0</v>
      </c>
      <c r="I18" s="405">
        <v>0</v>
      </c>
      <c r="J18" s="405">
        <v>0</v>
      </c>
      <c r="K18" s="405">
        <v>0</v>
      </c>
      <c r="L18" s="415">
        <v>0</v>
      </c>
      <c r="M18" s="415">
        <v>0</v>
      </c>
    </row>
    <row r="19" spans="1:13" ht="17.25" customHeight="1">
      <c r="A19" s="403" t="s">
        <v>165</v>
      </c>
      <c r="B19" s="408"/>
      <c r="C19" s="154" t="s">
        <v>161</v>
      </c>
      <c r="D19" s="404">
        <v>0</v>
      </c>
      <c r="E19" s="405">
        <v>0</v>
      </c>
      <c r="F19" s="405">
        <v>0</v>
      </c>
      <c r="G19" s="406">
        <v>0</v>
      </c>
      <c r="H19" s="406">
        <v>0</v>
      </c>
      <c r="I19" s="405">
        <v>0</v>
      </c>
      <c r="J19" s="405">
        <v>0</v>
      </c>
      <c r="K19" s="405">
        <v>0</v>
      </c>
      <c r="L19" s="415">
        <v>0</v>
      </c>
      <c r="M19" s="415">
        <v>0</v>
      </c>
    </row>
    <row r="20" spans="1:13" ht="17.25" customHeight="1">
      <c r="A20" s="403"/>
      <c r="B20" s="407" t="s">
        <v>164</v>
      </c>
      <c r="C20" s="154" t="s">
        <v>163</v>
      </c>
      <c r="D20" s="404">
        <v>0</v>
      </c>
      <c r="E20" s="405">
        <v>0</v>
      </c>
      <c r="F20" s="405">
        <v>0</v>
      </c>
      <c r="G20" s="406">
        <v>0</v>
      </c>
      <c r="H20" s="406">
        <v>0</v>
      </c>
      <c r="I20" s="405">
        <v>0</v>
      </c>
      <c r="J20" s="405">
        <v>0</v>
      </c>
      <c r="K20" s="405">
        <v>0</v>
      </c>
      <c r="L20" s="415">
        <v>0</v>
      </c>
      <c r="M20" s="415">
        <v>0</v>
      </c>
    </row>
    <row r="21" spans="1:13" ht="17.25" customHeight="1">
      <c r="A21" s="403"/>
      <c r="B21" s="408"/>
      <c r="C21" s="154" t="s">
        <v>161</v>
      </c>
      <c r="D21" s="404">
        <v>0</v>
      </c>
      <c r="E21" s="405">
        <v>0</v>
      </c>
      <c r="F21" s="405">
        <v>0</v>
      </c>
      <c r="G21" s="406">
        <v>0</v>
      </c>
      <c r="H21" s="406">
        <v>0</v>
      </c>
      <c r="I21" s="405">
        <v>0</v>
      </c>
      <c r="J21" s="405">
        <v>0</v>
      </c>
      <c r="K21" s="405">
        <v>0</v>
      </c>
      <c r="L21" s="415">
        <v>0</v>
      </c>
      <c r="M21" s="415">
        <v>0</v>
      </c>
    </row>
    <row r="22" spans="1:13" ht="17.25" customHeight="1">
      <c r="A22" s="401"/>
      <c r="B22" s="407" t="s">
        <v>16</v>
      </c>
      <c r="C22" s="154" t="s">
        <v>163</v>
      </c>
      <c r="D22" s="404">
        <v>0</v>
      </c>
      <c r="E22" s="405">
        <v>0</v>
      </c>
      <c r="F22" s="405">
        <v>0</v>
      </c>
      <c r="G22" s="406">
        <v>0</v>
      </c>
      <c r="H22" s="406">
        <v>0</v>
      </c>
      <c r="I22" s="405">
        <v>0</v>
      </c>
      <c r="J22" s="405">
        <v>0</v>
      </c>
      <c r="K22" s="405">
        <v>0</v>
      </c>
      <c r="L22" s="415">
        <v>0</v>
      </c>
      <c r="M22" s="415">
        <v>0</v>
      </c>
    </row>
    <row r="23" spans="1:13" ht="17.25" customHeight="1">
      <c r="A23" s="399"/>
      <c r="B23" s="144"/>
      <c r="C23" s="154" t="s">
        <v>161</v>
      </c>
      <c r="D23" s="404">
        <v>0</v>
      </c>
      <c r="E23" s="405">
        <v>0</v>
      </c>
      <c r="F23" s="405">
        <v>0</v>
      </c>
      <c r="G23" s="406">
        <v>0</v>
      </c>
      <c r="H23" s="406">
        <v>0</v>
      </c>
      <c r="I23" s="405">
        <v>0</v>
      </c>
      <c r="J23" s="405">
        <v>0</v>
      </c>
      <c r="K23" s="405">
        <v>0</v>
      </c>
      <c r="L23" s="415">
        <v>0</v>
      </c>
      <c r="M23" s="415">
        <v>0</v>
      </c>
    </row>
    <row r="24" spans="1:13" ht="17.25" customHeight="1">
      <c r="A24" s="403"/>
      <c r="B24" s="407" t="s">
        <v>162</v>
      </c>
      <c r="C24" s="154" t="s">
        <v>163</v>
      </c>
      <c r="D24" s="404">
        <v>0</v>
      </c>
      <c r="E24" s="405">
        <v>0</v>
      </c>
      <c r="F24" s="405">
        <v>0</v>
      </c>
      <c r="G24" s="406">
        <v>0</v>
      </c>
      <c r="H24" s="406">
        <v>0</v>
      </c>
      <c r="I24" s="405">
        <v>0</v>
      </c>
      <c r="J24" s="405">
        <v>0</v>
      </c>
      <c r="K24" s="405">
        <v>0</v>
      </c>
      <c r="L24" s="415">
        <v>0</v>
      </c>
      <c r="M24" s="415">
        <v>0</v>
      </c>
    </row>
    <row r="25" spans="1:13" ht="17.25" customHeight="1">
      <c r="A25" s="403" t="s">
        <v>166</v>
      </c>
      <c r="B25" s="408"/>
      <c r="C25" s="154" t="s">
        <v>161</v>
      </c>
      <c r="D25" s="404">
        <v>0</v>
      </c>
      <c r="E25" s="405">
        <v>0</v>
      </c>
      <c r="F25" s="405">
        <v>0</v>
      </c>
      <c r="G25" s="406">
        <v>0</v>
      </c>
      <c r="H25" s="406">
        <v>0</v>
      </c>
      <c r="I25" s="405">
        <v>0</v>
      </c>
      <c r="J25" s="405">
        <v>0</v>
      </c>
      <c r="K25" s="405">
        <v>0</v>
      </c>
      <c r="L25" s="415">
        <v>0</v>
      </c>
      <c r="M25" s="415">
        <v>0</v>
      </c>
    </row>
    <row r="26" spans="1:13" ht="17.25" customHeight="1">
      <c r="A26" s="403"/>
      <c r="B26" s="407" t="s">
        <v>164</v>
      </c>
      <c r="C26" s="154" t="s">
        <v>163</v>
      </c>
      <c r="D26" s="404">
        <v>0</v>
      </c>
      <c r="E26" s="405">
        <v>0</v>
      </c>
      <c r="F26" s="405">
        <v>0</v>
      </c>
      <c r="G26" s="406">
        <v>0</v>
      </c>
      <c r="H26" s="406">
        <v>0</v>
      </c>
      <c r="I26" s="405">
        <v>0</v>
      </c>
      <c r="J26" s="405">
        <v>0</v>
      </c>
      <c r="K26" s="405">
        <v>0</v>
      </c>
      <c r="L26" s="415">
        <v>0</v>
      </c>
      <c r="M26" s="415">
        <v>0</v>
      </c>
    </row>
    <row r="27" spans="1:13" ht="17.25" customHeight="1">
      <c r="A27" s="403"/>
      <c r="B27" s="408"/>
      <c r="C27" s="154" t="s">
        <v>161</v>
      </c>
      <c r="D27" s="404">
        <v>0</v>
      </c>
      <c r="E27" s="405">
        <v>0</v>
      </c>
      <c r="F27" s="405">
        <v>0</v>
      </c>
      <c r="G27" s="406">
        <v>0</v>
      </c>
      <c r="H27" s="406">
        <v>0</v>
      </c>
      <c r="I27" s="405">
        <v>0</v>
      </c>
      <c r="J27" s="405">
        <v>0</v>
      </c>
      <c r="K27" s="405">
        <v>0</v>
      </c>
      <c r="L27" s="415">
        <v>0</v>
      </c>
      <c r="M27" s="415">
        <v>0</v>
      </c>
    </row>
    <row r="28" spans="1:13" ht="17.25" customHeight="1">
      <c r="A28" s="401"/>
      <c r="B28" s="407" t="s">
        <v>16</v>
      </c>
      <c r="C28" s="144" t="s">
        <v>163</v>
      </c>
      <c r="D28" s="404">
        <v>0</v>
      </c>
      <c r="E28" s="405">
        <v>0</v>
      </c>
      <c r="F28" s="405">
        <v>0</v>
      </c>
      <c r="G28" s="406">
        <v>0</v>
      </c>
      <c r="H28" s="406">
        <v>0</v>
      </c>
      <c r="I28" s="405">
        <v>0</v>
      </c>
      <c r="J28" s="405">
        <v>0</v>
      </c>
      <c r="K28" s="405">
        <v>0</v>
      </c>
      <c r="L28" s="415">
        <v>0</v>
      </c>
      <c r="M28" s="415">
        <v>0</v>
      </c>
    </row>
    <row r="29" spans="1:13" ht="17.25" customHeight="1">
      <c r="A29" s="555" t="s">
        <v>255</v>
      </c>
      <c r="B29" s="144"/>
      <c r="C29" s="154" t="s">
        <v>161</v>
      </c>
      <c r="D29" s="404">
        <v>0</v>
      </c>
      <c r="E29" s="405">
        <v>0</v>
      </c>
      <c r="F29" s="405">
        <v>0</v>
      </c>
      <c r="G29" s="406">
        <v>0</v>
      </c>
      <c r="H29" s="406">
        <v>0</v>
      </c>
      <c r="I29" s="405">
        <v>0</v>
      </c>
      <c r="J29" s="405">
        <v>0</v>
      </c>
      <c r="K29" s="405">
        <v>0</v>
      </c>
      <c r="L29" s="415">
        <v>0</v>
      </c>
      <c r="M29" s="415">
        <v>0</v>
      </c>
    </row>
    <row r="30" spans="1:13" ht="17.25" customHeight="1">
      <c r="A30" s="556"/>
      <c r="B30" s="407" t="s">
        <v>162</v>
      </c>
      <c r="C30" s="154" t="s">
        <v>163</v>
      </c>
      <c r="D30" s="404">
        <v>0</v>
      </c>
      <c r="E30" s="405">
        <v>0</v>
      </c>
      <c r="F30" s="405">
        <v>0</v>
      </c>
      <c r="G30" s="406">
        <v>0</v>
      </c>
      <c r="H30" s="406">
        <v>0</v>
      </c>
      <c r="I30" s="405">
        <v>0</v>
      </c>
      <c r="J30" s="405">
        <v>0</v>
      </c>
      <c r="K30" s="405">
        <v>0</v>
      </c>
      <c r="L30" s="415">
        <v>0</v>
      </c>
      <c r="M30" s="415">
        <v>0</v>
      </c>
    </row>
    <row r="31" spans="1:13" ht="17.25" customHeight="1">
      <c r="A31" s="556"/>
      <c r="B31" s="408"/>
      <c r="C31" s="154" t="s">
        <v>161</v>
      </c>
      <c r="D31" s="404">
        <v>0</v>
      </c>
      <c r="E31" s="405">
        <v>0</v>
      </c>
      <c r="F31" s="405">
        <v>0</v>
      </c>
      <c r="G31" s="406">
        <v>0</v>
      </c>
      <c r="H31" s="406">
        <v>0</v>
      </c>
      <c r="I31" s="405">
        <v>0</v>
      </c>
      <c r="J31" s="405">
        <v>0</v>
      </c>
      <c r="K31" s="405">
        <v>0</v>
      </c>
      <c r="L31" s="415">
        <v>0</v>
      </c>
      <c r="M31" s="415">
        <v>0</v>
      </c>
    </row>
    <row r="32" spans="1:13" ht="17.25" customHeight="1">
      <c r="A32" s="556"/>
      <c r="B32" s="407" t="s">
        <v>164</v>
      </c>
      <c r="C32" s="154" t="s">
        <v>163</v>
      </c>
      <c r="D32" s="404">
        <v>0</v>
      </c>
      <c r="E32" s="405">
        <v>0</v>
      </c>
      <c r="F32" s="405">
        <v>0</v>
      </c>
      <c r="G32" s="406">
        <v>0</v>
      </c>
      <c r="H32" s="406">
        <v>0</v>
      </c>
      <c r="I32" s="405">
        <v>0</v>
      </c>
      <c r="J32" s="405">
        <v>0</v>
      </c>
      <c r="K32" s="405">
        <v>0</v>
      </c>
      <c r="L32" s="415">
        <v>0</v>
      </c>
      <c r="M32" s="415">
        <v>0</v>
      </c>
    </row>
    <row r="33" spans="1:18" ht="17.25" customHeight="1">
      <c r="A33" s="556"/>
      <c r="B33" s="408"/>
      <c r="C33" s="154" t="s">
        <v>161</v>
      </c>
      <c r="D33" s="404">
        <v>0</v>
      </c>
      <c r="E33" s="405">
        <v>0</v>
      </c>
      <c r="F33" s="405">
        <v>0</v>
      </c>
      <c r="G33" s="406">
        <v>0</v>
      </c>
      <c r="H33" s="406">
        <v>0</v>
      </c>
      <c r="I33" s="405">
        <v>0</v>
      </c>
      <c r="J33" s="405">
        <v>0</v>
      </c>
      <c r="K33" s="405">
        <v>0</v>
      </c>
      <c r="L33" s="415">
        <v>0</v>
      </c>
      <c r="M33" s="415">
        <v>0</v>
      </c>
    </row>
    <row r="34" spans="1:18" ht="17.25" customHeight="1">
      <c r="A34" s="557"/>
      <c r="B34" s="407" t="s">
        <v>16</v>
      </c>
      <c r="C34" s="144" t="s">
        <v>163</v>
      </c>
      <c r="D34" s="404">
        <v>0</v>
      </c>
      <c r="E34" s="405">
        <v>0</v>
      </c>
      <c r="F34" s="405">
        <v>0</v>
      </c>
      <c r="G34" s="406">
        <v>0</v>
      </c>
      <c r="H34" s="406">
        <v>0</v>
      </c>
      <c r="I34" s="405">
        <v>0</v>
      </c>
      <c r="J34" s="405">
        <v>0</v>
      </c>
      <c r="K34" s="405">
        <v>0</v>
      </c>
      <c r="L34" s="415">
        <v>0</v>
      </c>
      <c r="M34" s="415">
        <v>0</v>
      </c>
    </row>
    <row r="35" spans="1:18" s="410" customFormat="1" ht="17.25" customHeight="1">
      <c r="A35" s="399"/>
      <c r="B35" s="144"/>
      <c r="C35" s="154" t="s">
        <v>161</v>
      </c>
      <c r="D35" s="404">
        <v>151</v>
      </c>
      <c r="E35" s="405">
        <v>15</v>
      </c>
      <c r="F35" s="405">
        <v>36</v>
      </c>
      <c r="G35" s="406">
        <v>0</v>
      </c>
      <c r="H35" s="406">
        <v>4</v>
      </c>
      <c r="I35" s="405">
        <v>0</v>
      </c>
      <c r="J35" s="405">
        <v>0</v>
      </c>
      <c r="K35" s="405">
        <v>70</v>
      </c>
      <c r="L35" s="415">
        <v>26</v>
      </c>
      <c r="M35" s="415">
        <v>0</v>
      </c>
    </row>
    <row r="36" spans="1:18" s="410" customFormat="1" ht="17.25" customHeight="1">
      <c r="A36" s="403"/>
      <c r="B36" s="407" t="s">
        <v>162</v>
      </c>
      <c r="C36" s="154" t="s">
        <v>163</v>
      </c>
      <c r="D36" s="404">
        <v>18493300</v>
      </c>
      <c r="E36" s="405">
        <v>5431500</v>
      </c>
      <c r="F36" s="405">
        <v>3736700</v>
      </c>
      <c r="G36" s="406">
        <v>0</v>
      </c>
      <c r="H36" s="406">
        <v>303700</v>
      </c>
      <c r="I36" s="405">
        <v>0</v>
      </c>
      <c r="J36" s="405">
        <v>0</v>
      </c>
      <c r="K36" s="405">
        <v>6797600</v>
      </c>
      <c r="L36" s="415">
        <v>2223800</v>
      </c>
      <c r="M36" s="415">
        <v>0</v>
      </c>
    </row>
    <row r="37" spans="1:18" ht="17.25" customHeight="1">
      <c r="A37" s="403" t="s">
        <v>47</v>
      </c>
      <c r="B37" s="408"/>
      <c r="C37" s="154" t="s">
        <v>161</v>
      </c>
      <c r="D37" s="404">
        <v>130</v>
      </c>
      <c r="E37" s="405">
        <v>12</v>
      </c>
      <c r="F37" s="405">
        <v>11</v>
      </c>
      <c r="G37" s="406">
        <v>23</v>
      </c>
      <c r="H37" s="406">
        <v>0</v>
      </c>
      <c r="I37" s="405">
        <v>0</v>
      </c>
      <c r="J37" s="405">
        <v>1</v>
      </c>
      <c r="K37" s="405">
        <v>62</v>
      </c>
      <c r="L37" s="415">
        <v>21</v>
      </c>
      <c r="M37" s="415">
        <v>0</v>
      </c>
    </row>
    <row r="38" spans="1:18" ht="17.25" customHeight="1">
      <c r="A38" s="403"/>
      <c r="B38" s="407" t="s">
        <v>164</v>
      </c>
      <c r="C38" s="154" t="s">
        <v>163</v>
      </c>
      <c r="D38" s="404">
        <v>22036915</v>
      </c>
      <c r="E38" s="405">
        <v>5983950</v>
      </c>
      <c r="F38" s="405">
        <v>1123400</v>
      </c>
      <c r="G38" s="406">
        <v>8237140</v>
      </c>
      <c r="H38" s="406">
        <v>0</v>
      </c>
      <c r="I38" s="405">
        <v>0</v>
      </c>
      <c r="J38" s="405">
        <v>63000</v>
      </c>
      <c r="K38" s="405">
        <v>5135818</v>
      </c>
      <c r="L38" s="415">
        <v>1493607</v>
      </c>
      <c r="M38" s="415">
        <v>0</v>
      </c>
    </row>
    <row r="39" spans="1:18" ht="17.25" customHeight="1">
      <c r="A39" s="403"/>
      <c r="B39" s="408"/>
      <c r="C39" s="154" t="s">
        <v>161</v>
      </c>
      <c r="D39" s="404">
        <v>281</v>
      </c>
      <c r="E39" s="405">
        <v>27</v>
      </c>
      <c r="F39" s="405">
        <v>47</v>
      </c>
      <c r="G39" s="406">
        <v>23</v>
      </c>
      <c r="H39" s="406">
        <v>4</v>
      </c>
      <c r="I39" s="405">
        <v>0</v>
      </c>
      <c r="J39" s="405">
        <v>1</v>
      </c>
      <c r="K39" s="405">
        <v>132</v>
      </c>
      <c r="L39" s="415">
        <v>47</v>
      </c>
      <c r="M39" s="415">
        <v>0</v>
      </c>
    </row>
    <row r="40" spans="1:18" ht="17.25" customHeight="1">
      <c r="A40" s="401"/>
      <c r="B40" s="407" t="s">
        <v>16</v>
      </c>
      <c r="C40" s="154" t="s">
        <v>163</v>
      </c>
      <c r="D40" s="404">
        <v>40530215</v>
      </c>
      <c r="E40" s="405">
        <v>11415450</v>
      </c>
      <c r="F40" s="405">
        <v>4860100</v>
      </c>
      <c r="G40" s="406">
        <v>8237140</v>
      </c>
      <c r="H40" s="406">
        <v>303700</v>
      </c>
      <c r="I40" s="405">
        <v>0</v>
      </c>
      <c r="J40" s="405">
        <v>63000</v>
      </c>
      <c r="K40" s="405">
        <v>11933418</v>
      </c>
      <c r="L40" s="415">
        <v>3717407</v>
      </c>
      <c r="M40" s="415">
        <v>0</v>
      </c>
    </row>
    <row r="41" spans="1:18" ht="17.25" customHeight="1">
      <c r="A41" s="397"/>
      <c r="B41" s="151"/>
      <c r="C41" s="151"/>
    </row>
    <row r="42" spans="1:18" ht="17.25" customHeight="1">
      <c r="A42" s="397"/>
      <c r="B42" s="397"/>
      <c r="C42" s="397"/>
      <c r="F42" s="559" t="s">
        <v>256</v>
      </c>
      <c r="G42" s="559"/>
      <c r="H42" s="559"/>
      <c r="I42" s="559"/>
      <c r="J42" s="428"/>
      <c r="K42" s="429" t="s">
        <v>128</v>
      </c>
      <c r="L42" s="417"/>
      <c r="M42" s="417"/>
      <c r="P42" s="397"/>
      <c r="Q42" s="397"/>
      <c r="R42" s="397"/>
    </row>
    <row r="43" spans="1:18" ht="17.25" customHeight="1">
      <c r="C43" s="398"/>
      <c r="L43" s="414" t="s">
        <v>242</v>
      </c>
      <c r="M43" s="41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21" t="s">
        <v>246</v>
      </c>
      <c r="F45" s="423" t="s">
        <v>247</v>
      </c>
      <c r="G45" s="425" t="s">
        <v>248</v>
      </c>
      <c r="H45" s="427" t="s">
        <v>249</v>
      </c>
      <c r="I45" s="421" t="s">
        <v>250</v>
      </c>
      <c r="J45" s="423" t="s">
        <v>251</v>
      </c>
      <c r="K45" s="423" t="s">
        <v>252</v>
      </c>
      <c r="L45" s="418" t="s">
        <v>253</v>
      </c>
      <c r="M45" s="418" t="s">
        <v>254</v>
      </c>
      <c r="N45" s="397"/>
      <c r="O45" s="397"/>
    </row>
    <row r="46" spans="1:18" ht="17.25" customHeight="1">
      <c r="A46" s="399"/>
      <c r="B46" s="144"/>
      <c r="C46" s="154" t="s">
        <v>161</v>
      </c>
      <c r="D46" s="404">
        <v>56</v>
      </c>
      <c r="E46" s="405">
        <v>1</v>
      </c>
      <c r="F46" s="405">
        <v>17</v>
      </c>
      <c r="G46" s="406">
        <v>0</v>
      </c>
      <c r="H46" s="406">
        <v>0</v>
      </c>
      <c r="I46" s="405">
        <v>0</v>
      </c>
      <c r="J46" s="405">
        <v>0</v>
      </c>
      <c r="K46" s="405">
        <v>31</v>
      </c>
      <c r="L46" s="415">
        <v>7</v>
      </c>
      <c r="M46" s="415">
        <v>0</v>
      </c>
      <c r="N46" s="411"/>
      <c r="O46" s="411"/>
    </row>
    <row r="47" spans="1:18" ht="17.25" customHeight="1">
      <c r="A47" s="403"/>
      <c r="B47" s="407" t="s">
        <v>162</v>
      </c>
      <c r="C47" s="154" t="s">
        <v>163</v>
      </c>
      <c r="D47" s="404">
        <v>36279659</v>
      </c>
      <c r="E47" s="405">
        <v>55490</v>
      </c>
      <c r="F47" s="405">
        <v>17167749</v>
      </c>
      <c r="G47" s="406">
        <v>0</v>
      </c>
      <c r="H47" s="406">
        <v>0</v>
      </c>
      <c r="I47" s="405">
        <v>0</v>
      </c>
      <c r="J47" s="405">
        <v>0</v>
      </c>
      <c r="K47" s="405">
        <v>8757916</v>
      </c>
      <c r="L47" s="415">
        <v>10298504</v>
      </c>
      <c r="M47" s="415">
        <v>0</v>
      </c>
      <c r="N47" s="411"/>
      <c r="O47" s="411"/>
    </row>
    <row r="48" spans="1:18" ht="17.25" customHeight="1">
      <c r="A48" s="403" t="s">
        <v>48</v>
      </c>
      <c r="B48" s="408"/>
      <c r="C48" s="154" t="s">
        <v>161</v>
      </c>
      <c r="D48" s="404">
        <v>28</v>
      </c>
      <c r="E48" s="405">
        <v>8</v>
      </c>
      <c r="F48" s="405">
        <v>3</v>
      </c>
      <c r="G48" s="406">
        <v>9</v>
      </c>
      <c r="H48" s="406">
        <v>0</v>
      </c>
      <c r="I48" s="405">
        <v>0</v>
      </c>
      <c r="J48" s="405">
        <v>1</v>
      </c>
      <c r="K48" s="405">
        <v>4</v>
      </c>
      <c r="L48" s="415">
        <v>3</v>
      </c>
      <c r="M48" s="415">
        <v>0</v>
      </c>
      <c r="N48" s="411"/>
      <c r="O48" s="411"/>
    </row>
    <row r="49" spans="1:15" ht="17.25" customHeight="1">
      <c r="A49" s="403"/>
      <c r="B49" s="407" t="s">
        <v>164</v>
      </c>
      <c r="C49" s="154" t="s">
        <v>163</v>
      </c>
      <c r="D49" s="404">
        <v>9363195</v>
      </c>
      <c r="E49" s="405">
        <v>5526362</v>
      </c>
      <c r="F49" s="405">
        <v>2241084</v>
      </c>
      <c r="G49" s="406">
        <v>143100</v>
      </c>
      <c r="H49" s="406">
        <v>0</v>
      </c>
      <c r="I49" s="405">
        <v>0</v>
      </c>
      <c r="J49" s="405">
        <v>410700</v>
      </c>
      <c r="K49" s="405">
        <v>350785</v>
      </c>
      <c r="L49" s="415">
        <v>691164</v>
      </c>
      <c r="M49" s="415">
        <v>0</v>
      </c>
      <c r="N49" s="411"/>
      <c r="O49" s="411"/>
    </row>
    <row r="50" spans="1:15" ht="17.25" customHeight="1">
      <c r="A50" s="403"/>
      <c r="B50" s="408"/>
      <c r="C50" s="154" t="s">
        <v>161</v>
      </c>
      <c r="D50" s="404">
        <v>84</v>
      </c>
      <c r="E50" s="405">
        <v>9</v>
      </c>
      <c r="F50" s="405">
        <v>20</v>
      </c>
      <c r="G50" s="406">
        <v>9</v>
      </c>
      <c r="H50" s="406">
        <v>0</v>
      </c>
      <c r="I50" s="405">
        <v>0</v>
      </c>
      <c r="J50" s="405">
        <v>1</v>
      </c>
      <c r="K50" s="405">
        <v>35</v>
      </c>
      <c r="L50" s="415">
        <v>10</v>
      </c>
      <c r="M50" s="415">
        <v>0</v>
      </c>
      <c r="N50" s="411"/>
      <c r="O50" s="411"/>
    </row>
    <row r="51" spans="1:15" ht="17.25" customHeight="1">
      <c r="A51" s="401"/>
      <c r="B51" s="407" t="s">
        <v>16</v>
      </c>
      <c r="C51" s="154" t="s">
        <v>163</v>
      </c>
      <c r="D51" s="404">
        <v>45642854</v>
      </c>
      <c r="E51" s="405">
        <v>5581852</v>
      </c>
      <c r="F51" s="405">
        <v>19408833</v>
      </c>
      <c r="G51" s="406">
        <v>143100</v>
      </c>
      <c r="H51" s="406">
        <v>0</v>
      </c>
      <c r="I51" s="405">
        <v>0</v>
      </c>
      <c r="J51" s="405">
        <v>410700</v>
      </c>
      <c r="K51" s="405">
        <v>9108701</v>
      </c>
      <c r="L51" s="415">
        <v>10989668</v>
      </c>
      <c r="M51" s="415">
        <v>0</v>
      </c>
      <c r="N51" s="411"/>
      <c r="O51" s="411"/>
    </row>
    <row r="52" spans="1:15" ht="17.25" customHeight="1">
      <c r="A52" s="399"/>
      <c r="B52" s="144"/>
      <c r="C52" s="154" t="s">
        <v>161</v>
      </c>
      <c r="D52" s="404">
        <v>86</v>
      </c>
      <c r="E52" s="405">
        <v>2</v>
      </c>
      <c r="F52" s="405">
        <v>4</v>
      </c>
      <c r="G52" s="406">
        <v>1</v>
      </c>
      <c r="H52" s="406">
        <v>11</v>
      </c>
      <c r="I52" s="405">
        <v>0</v>
      </c>
      <c r="J52" s="405">
        <v>0</v>
      </c>
      <c r="K52" s="405">
        <v>37</v>
      </c>
      <c r="L52" s="415">
        <v>31</v>
      </c>
      <c r="M52" s="415">
        <v>0</v>
      </c>
      <c r="N52" s="411"/>
      <c r="O52" s="411"/>
    </row>
    <row r="53" spans="1:15" ht="17.25" customHeight="1">
      <c r="A53" s="403"/>
      <c r="B53" s="407" t="s">
        <v>162</v>
      </c>
      <c r="C53" s="154" t="s">
        <v>163</v>
      </c>
      <c r="D53" s="404">
        <v>25919000</v>
      </c>
      <c r="E53" s="405">
        <v>1384200</v>
      </c>
      <c r="F53" s="405">
        <v>155000</v>
      </c>
      <c r="G53" s="406">
        <v>97300</v>
      </c>
      <c r="H53" s="406">
        <v>18992800</v>
      </c>
      <c r="I53" s="405">
        <v>0</v>
      </c>
      <c r="J53" s="405">
        <v>0</v>
      </c>
      <c r="K53" s="405">
        <v>3975600</v>
      </c>
      <c r="L53" s="415">
        <v>1314100</v>
      </c>
      <c r="M53" s="415">
        <v>0</v>
      </c>
      <c r="N53" s="411"/>
      <c r="O53" s="411"/>
    </row>
    <row r="54" spans="1:15" ht="17.25" customHeight="1">
      <c r="A54" s="403" t="s">
        <v>50</v>
      </c>
      <c r="B54" s="408"/>
      <c r="C54" s="154" t="s">
        <v>161</v>
      </c>
      <c r="D54" s="404">
        <v>329</v>
      </c>
      <c r="E54" s="405">
        <v>26</v>
      </c>
      <c r="F54" s="405">
        <v>1</v>
      </c>
      <c r="G54" s="406">
        <v>32</v>
      </c>
      <c r="H54" s="406">
        <v>225</v>
      </c>
      <c r="I54" s="405">
        <v>0</v>
      </c>
      <c r="J54" s="405">
        <v>5</v>
      </c>
      <c r="K54" s="405">
        <v>18</v>
      </c>
      <c r="L54" s="415">
        <v>22</v>
      </c>
      <c r="M54" s="415">
        <v>0</v>
      </c>
      <c r="N54" s="411"/>
      <c r="O54" s="411"/>
    </row>
    <row r="55" spans="1:15" ht="17.25" customHeight="1">
      <c r="A55" s="403"/>
      <c r="B55" s="407" t="s">
        <v>164</v>
      </c>
      <c r="C55" s="154" t="s">
        <v>163</v>
      </c>
      <c r="D55" s="404">
        <v>31302900</v>
      </c>
      <c r="E55" s="405">
        <v>17013699</v>
      </c>
      <c r="F55" s="405">
        <v>97020</v>
      </c>
      <c r="G55" s="406">
        <v>1624319</v>
      </c>
      <c r="H55" s="406">
        <v>9921810</v>
      </c>
      <c r="I55" s="405">
        <v>0</v>
      </c>
      <c r="J55" s="405">
        <v>139300</v>
      </c>
      <c r="K55" s="405">
        <v>834051</v>
      </c>
      <c r="L55" s="415">
        <v>1672701</v>
      </c>
      <c r="M55" s="415">
        <v>0</v>
      </c>
      <c r="N55" s="411"/>
      <c r="O55" s="411"/>
    </row>
    <row r="56" spans="1:15" ht="17.25" customHeight="1">
      <c r="A56" s="403"/>
      <c r="B56" s="408"/>
      <c r="C56" s="154" t="s">
        <v>161</v>
      </c>
      <c r="D56" s="404">
        <v>415</v>
      </c>
      <c r="E56" s="405">
        <v>28</v>
      </c>
      <c r="F56" s="405">
        <v>5</v>
      </c>
      <c r="G56" s="406">
        <v>33</v>
      </c>
      <c r="H56" s="406">
        <v>236</v>
      </c>
      <c r="I56" s="405">
        <v>0</v>
      </c>
      <c r="J56" s="405">
        <v>5</v>
      </c>
      <c r="K56" s="405">
        <v>55</v>
      </c>
      <c r="L56" s="415">
        <v>53</v>
      </c>
      <c r="M56" s="415">
        <v>0</v>
      </c>
      <c r="N56" s="411"/>
      <c r="O56" s="411"/>
    </row>
    <row r="57" spans="1:15" ht="17.25" customHeight="1">
      <c r="A57" s="401"/>
      <c r="B57" s="407" t="s">
        <v>16</v>
      </c>
      <c r="C57" s="154" t="s">
        <v>163</v>
      </c>
      <c r="D57" s="404">
        <v>57221900</v>
      </c>
      <c r="E57" s="405">
        <v>18397899</v>
      </c>
      <c r="F57" s="405">
        <v>252020</v>
      </c>
      <c r="G57" s="406">
        <v>1721619</v>
      </c>
      <c r="H57" s="406">
        <v>28914610</v>
      </c>
      <c r="I57" s="405">
        <v>0</v>
      </c>
      <c r="J57" s="405">
        <v>139300</v>
      </c>
      <c r="K57" s="405">
        <v>4809651</v>
      </c>
      <c r="L57" s="415">
        <v>2986801</v>
      </c>
      <c r="M57" s="415">
        <v>0</v>
      </c>
      <c r="N57" s="411"/>
      <c r="O57" s="411"/>
    </row>
    <row r="58" spans="1:15" ht="17.25" customHeight="1">
      <c r="A58" s="399"/>
      <c r="B58" s="144"/>
      <c r="C58" s="154" t="s">
        <v>161</v>
      </c>
      <c r="D58" s="404">
        <v>0</v>
      </c>
      <c r="E58" s="405">
        <v>0</v>
      </c>
      <c r="F58" s="405">
        <v>0</v>
      </c>
      <c r="G58" s="406">
        <v>0</v>
      </c>
      <c r="H58" s="406">
        <v>0</v>
      </c>
      <c r="I58" s="405">
        <v>0</v>
      </c>
      <c r="J58" s="405">
        <v>0</v>
      </c>
      <c r="K58" s="405">
        <v>0</v>
      </c>
      <c r="L58" s="415">
        <v>0</v>
      </c>
      <c r="M58" s="415">
        <v>0</v>
      </c>
      <c r="N58" s="411"/>
      <c r="O58" s="411"/>
    </row>
    <row r="59" spans="1:15" ht="17.25" customHeight="1">
      <c r="A59" s="403"/>
      <c r="B59" s="407" t="s">
        <v>162</v>
      </c>
      <c r="C59" s="154" t="s">
        <v>163</v>
      </c>
      <c r="D59" s="404">
        <v>0</v>
      </c>
      <c r="E59" s="405">
        <v>0</v>
      </c>
      <c r="F59" s="405">
        <v>0</v>
      </c>
      <c r="G59" s="406">
        <v>0</v>
      </c>
      <c r="H59" s="406">
        <v>0</v>
      </c>
      <c r="I59" s="405">
        <v>0</v>
      </c>
      <c r="J59" s="405">
        <v>0</v>
      </c>
      <c r="K59" s="405">
        <v>0</v>
      </c>
      <c r="L59" s="415">
        <v>0</v>
      </c>
      <c r="M59" s="415">
        <v>0</v>
      </c>
      <c r="N59" s="411"/>
      <c r="O59" s="411"/>
    </row>
    <row r="60" spans="1:15" ht="17.25" customHeight="1">
      <c r="A60" s="403" t="s">
        <v>51</v>
      </c>
      <c r="B60" s="408"/>
      <c r="C60" s="154" t="s">
        <v>161</v>
      </c>
      <c r="D60" s="404">
        <v>0</v>
      </c>
      <c r="E60" s="405">
        <v>0</v>
      </c>
      <c r="F60" s="405">
        <v>0</v>
      </c>
      <c r="G60" s="406">
        <v>0</v>
      </c>
      <c r="H60" s="406">
        <v>0</v>
      </c>
      <c r="I60" s="405">
        <v>0</v>
      </c>
      <c r="J60" s="405">
        <v>0</v>
      </c>
      <c r="K60" s="405">
        <v>0</v>
      </c>
      <c r="L60" s="415">
        <v>0</v>
      </c>
      <c r="M60" s="415">
        <v>0</v>
      </c>
      <c r="N60" s="411"/>
      <c r="O60" s="411"/>
    </row>
    <row r="61" spans="1:15" ht="17.25" customHeight="1">
      <c r="A61" s="403"/>
      <c r="B61" s="407" t="s">
        <v>164</v>
      </c>
      <c r="C61" s="154" t="s">
        <v>163</v>
      </c>
      <c r="D61" s="404">
        <v>0</v>
      </c>
      <c r="E61" s="405">
        <v>0</v>
      </c>
      <c r="F61" s="405">
        <v>0</v>
      </c>
      <c r="G61" s="406">
        <v>0</v>
      </c>
      <c r="H61" s="406">
        <v>0</v>
      </c>
      <c r="I61" s="405">
        <v>0</v>
      </c>
      <c r="J61" s="405">
        <v>0</v>
      </c>
      <c r="K61" s="405">
        <v>0</v>
      </c>
      <c r="L61" s="415">
        <v>0</v>
      </c>
      <c r="M61" s="415">
        <v>0</v>
      </c>
      <c r="N61" s="411"/>
      <c r="O61" s="411"/>
    </row>
    <row r="62" spans="1:15" ht="17.25" customHeight="1">
      <c r="A62" s="403"/>
      <c r="B62" s="408"/>
      <c r="C62" s="154" t="s">
        <v>161</v>
      </c>
      <c r="D62" s="404">
        <v>0</v>
      </c>
      <c r="E62" s="405">
        <v>0</v>
      </c>
      <c r="F62" s="405">
        <v>0</v>
      </c>
      <c r="G62" s="406">
        <v>0</v>
      </c>
      <c r="H62" s="406">
        <v>0</v>
      </c>
      <c r="I62" s="405">
        <v>0</v>
      </c>
      <c r="J62" s="405">
        <v>0</v>
      </c>
      <c r="K62" s="405">
        <v>0</v>
      </c>
      <c r="L62" s="415">
        <v>0</v>
      </c>
      <c r="M62" s="415">
        <v>0</v>
      </c>
      <c r="N62" s="411"/>
      <c r="O62" s="411"/>
    </row>
    <row r="63" spans="1:15" ht="17.25" customHeight="1">
      <c r="A63" s="401"/>
      <c r="B63" s="407" t="s">
        <v>16</v>
      </c>
      <c r="C63" s="144" t="s">
        <v>163</v>
      </c>
      <c r="D63" s="404">
        <v>0</v>
      </c>
      <c r="E63" s="405">
        <v>0</v>
      </c>
      <c r="F63" s="405">
        <v>0</v>
      </c>
      <c r="G63" s="406">
        <v>0</v>
      </c>
      <c r="H63" s="406">
        <v>0</v>
      </c>
      <c r="I63" s="405">
        <v>0</v>
      </c>
      <c r="J63" s="405">
        <v>0</v>
      </c>
      <c r="K63" s="405">
        <v>0</v>
      </c>
      <c r="L63" s="415">
        <v>0</v>
      </c>
      <c r="M63" s="415">
        <v>0</v>
      </c>
      <c r="N63" s="411"/>
      <c r="O63" s="411"/>
    </row>
    <row r="64" spans="1:15" ht="17.25" customHeight="1">
      <c r="A64" s="399"/>
      <c r="B64" s="144"/>
      <c r="C64" s="154" t="s">
        <v>161</v>
      </c>
      <c r="D64" s="404">
        <v>0</v>
      </c>
      <c r="E64" s="405">
        <v>0</v>
      </c>
      <c r="F64" s="405">
        <v>0</v>
      </c>
      <c r="G64" s="406">
        <v>0</v>
      </c>
      <c r="H64" s="406">
        <v>0</v>
      </c>
      <c r="I64" s="405">
        <v>0</v>
      </c>
      <c r="J64" s="405">
        <v>0</v>
      </c>
      <c r="K64" s="405">
        <v>0</v>
      </c>
      <c r="L64" s="415">
        <v>0</v>
      </c>
      <c r="M64" s="415">
        <v>0</v>
      </c>
      <c r="N64" s="411"/>
      <c r="O64" s="411"/>
    </row>
    <row r="65" spans="1:15" ht="17.25" customHeight="1">
      <c r="A65" s="403"/>
      <c r="B65" s="407" t="s">
        <v>162</v>
      </c>
      <c r="C65" s="154" t="s">
        <v>163</v>
      </c>
      <c r="D65" s="404">
        <v>0</v>
      </c>
      <c r="E65" s="405">
        <v>0</v>
      </c>
      <c r="F65" s="405">
        <v>0</v>
      </c>
      <c r="G65" s="406">
        <v>0</v>
      </c>
      <c r="H65" s="406">
        <v>0</v>
      </c>
      <c r="I65" s="405">
        <v>0</v>
      </c>
      <c r="J65" s="405">
        <v>0</v>
      </c>
      <c r="K65" s="405">
        <v>0</v>
      </c>
      <c r="L65" s="415">
        <v>0</v>
      </c>
      <c r="M65" s="415">
        <v>0</v>
      </c>
      <c r="N65" s="411"/>
      <c r="O65" s="411"/>
    </row>
    <row r="66" spans="1:15" ht="17.25" customHeight="1">
      <c r="A66" s="403" t="s">
        <v>172</v>
      </c>
      <c r="B66" s="408"/>
      <c r="C66" s="154" t="s">
        <v>161</v>
      </c>
      <c r="D66" s="404">
        <v>0</v>
      </c>
      <c r="E66" s="405">
        <v>0</v>
      </c>
      <c r="F66" s="405">
        <v>0</v>
      </c>
      <c r="G66" s="406">
        <v>0</v>
      </c>
      <c r="H66" s="406">
        <v>0</v>
      </c>
      <c r="I66" s="405">
        <v>0</v>
      </c>
      <c r="J66" s="405">
        <v>0</v>
      </c>
      <c r="K66" s="405">
        <v>0</v>
      </c>
      <c r="L66" s="415">
        <v>0</v>
      </c>
      <c r="M66" s="415">
        <v>0</v>
      </c>
      <c r="N66" s="411"/>
      <c r="O66" s="411"/>
    </row>
    <row r="67" spans="1:15" ht="17.25" customHeight="1">
      <c r="A67" s="403"/>
      <c r="B67" s="407" t="s">
        <v>164</v>
      </c>
      <c r="C67" s="154" t="s">
        <v>163</v>
      </c>
      <c r="D67" s="404">
        <v>0</v>
      </c>
      <c r="E67" s="405">
        <v>0</v>
      </c>
      <c r="F67" s="405">
        <v>0</v>
      </c>
      <c r="G67" s="406">
        <v>0</v>
      </c>
      <c r="H67" s="406">
        <v>0</v>
      </c>
      <c r="I67" s="405">
        <v>0</v>
      </c>
      <c r="J67" s="405">
        <v>0</v>
      </c>
      <c r="K67" s="405">
        <v>0</v>
      </c>
      <c r="L67" s="415">
        <v>0</v>
      </c>
      <c r="M67" s="415">
        <v>0</v>
      </c>
      <c r="N67" s="411"/>
      <c r="O67" s="411"/>
    </row>
    <row r="68" spans="1:15" ht="17.25" customHeight="1">
      <c r="A68" s="403"/>
      <c r="B68" s="408"/>
      <c r="C68" s="154" t="s">
        <v>161</v>
      </c>
      <c r="D68" s="404">
        <v>0</v>
      </c>
      <c r="E68" s="405">
        <v>0</v>
      </c>
      <c r="F68" s="405">
        <v>0</v>
      </c>
      <c r="G68" s="406">
        <v>0</v>
      </c>
      <c r="H68" s="406">
        <v>0</v>
      </c>
      <c r="I68" s="405">
        <v>0</v>
      </c>
      <c r="J68" s="405">
        <v>0</v>
      </c>
      <c r="K68" s="405">
        <v>0</v>
      </c>
      <c r="L68" s="415">
        <v>0</v>
      </c>
      <c r="M68" s="415">
        <v>0</v>
      </c>
      <c r="N68" s="411"/>
      <c r="O68" s="411"/>
    </row>
    <row r="69" spans="1:15" ht="17.25" customHeight="1">
      <c r="A69" s="401"/>
      <c r="B69" s="407" t="s">
        <v>16</v>
      </c>
      <c r="C69" s="144" t="s">
        <v>163</v>
      </c>
      <c r="D69" s="404">
        <v>0</v>
      </c>
      <c r="E69" s="405">
        <v>0</v>
      </c>
      <c r="F69" s="405">
        <v>0</v>
      </c>
      <c r="G69" s="406">
        <v>0</v>
      </c>
      <c r="H69" s="406">
        <v>0</v>
      </c>
      <c r="I69" s="405">
        <v>0</v>
      </c>
      <c r="J69" s="405">
        <v>0</v>
      </c>
      <c r="K69" s="405">
        <v>0</v>
      </c>
      <c r="L69" s="415">
        <v>0</v>
      </c>
      <c r="M69" s="415">
        <v>0</v>
      </c>
      <c r="N69" s="411"/>
      <c r="O69" s="411"/>
    </row>
    <row r="70" spans="1:15" ht="17.25" hidden="1" customHeight="1">
      <c r="A70" s="399"/>
      <c r="B70" s="144"/>
      <c r="C70" s="154" t="s">
        <v>161</v>
      </c>
      <c r="D70" s="404">
        <v>0</v>
      </c>
      <c r="E70" s="405">
        <v>0</v>
      </c>
      <c r="F70" s="405">
        <v>0</v>
      </c>
      <c r="G70" s="406">
        <v>0</v>
      </c>
      <c r="H70" s="406">
        <v>0</v>
      </c>
      <c r="I70" s="405">
        <v>0</v>
      </c>
      <c r="J70" s="405">
        <v>0</v>
      </c>
      <c r="K70" s="405">
        <v>0</v>
      </c>
      <c r="L70" s="415">
        <v>0</v>
      </c>
      <c r="M70" s="415">
        <v>0</v>
      </c>
      <c r="N70" s="411"/>
      <c r="O70" s="411"/>
    </row>
    <row r="71" spans="1:15" ht="17.25" hidden="1" customHeight="1">
      <c r="A71" s="403"/>
      <c r="B71" s="407" t="s">
        <v>162</v>
      </c>
      <c r="C71" s="154" t="s">
        <v>163</v>
      </c>
      <c r="D71" s="404">
        <v>0</v>
      </c>
      <c r="E71" s="405">
        <v>0</v>
      </c>
      <c r="F71" s="405">
        <v>0</v>
      </c>
      <c r="G71" s="406">
        <v>0</v>
      </c>
      <c r="H71" s="406">
        <v>0</v>
      </c>
      <c r="I71" s="405">
        <v>0</v>
      </c>
      <c r="J71" s="405">
        <v>0</v>
      </c>
      <c r="K71" s="405">
        <v>0</v>
      </c>
      <c r="L71" s="415">
        <v>0</v>
      </c>
      <c r="M71" s="415">
        <v>0</v>
      </c>
      <c r="N71" s="411"/>
      <c r="O71" s="411"/>
    </row>
    <row r="72" spans="1:15" ht="17.25" hidden="1" customHeight="1">
      <c r="A72" s="403" t="s">
        <v>258</v>
      </c>
      <c r="B72" s="408"/>
      <c r="C72" s="154" t="s">
        <v>161</v>
      </c>
      <c r="D72" s="404">
        <v>0</v>
      </c>
      <c r="E72" s="405">
        <v>0</v>
      </c>
      <c r="F72" s="405">
        <v>0</v>
      </c>
      <c r="G72" s="406">
        <v>0</v>
      </c>
      <c r="H72" s="406">
        <v>0</v>
      </c>
      <c r="I72" s="405">
        <v>0</v>
      </c>
      <c r="J72" s="405">
        <v>0</v>
      </c>
      <c r="K72" s="405">
        <v>0</v>
      </c>
      <c r="L72" s="415">
        <v>0</v>
      </c>
      <c r="M72" s="415">
        <v>0</v>
      </c>
      <c r="N72" s="411"/>
      <c r="O72" s="411"/>
    </row>
    <row r="73" spans="1:15" ht="17.25" hidden="1" customHeight="1">
      <c r="A73" s="403"/>
      <c r="B73" s="407" t="s">
        <v>164</v>
      </c>
      <c r="C73" s="154" t="s">
        <v>163</v>
      </c>
      <c r="D73" s="404">
        <v>0</v>
      </c>
      <c r="E73" s="405">
        <v>0</v>
      </c>
      <c r="F73" s="405">
        <v>0</v>
      </c>
      <c r="G73" s="406">
        <v>0</v>
      </c>
      <c r="H73" s="406">
        <v>0</v>
      </c>
      <c r="I73" s="405">
        <v>0</v>
      </c>
      <c r="J73" s="405">
        <v>0</v>
      </c>
      <c r="K73" s="405">
        <v>0</v>
      </c>
      <c r="L73" s="415">
        <v>0</v>
      </c>
      <c r="M73" s="415">
        <v>0</v>
      </c>
      <c r="N73" s="411"/>
      <c r="O73" s="411"/>
    </row>
    <row r="74" spans="1:15" ht="17.25" hidden="1" customHeight="1">
      <c r="A74" s="403"/>
      <c r="B74" s="408"/>
      <c r="C74" s="154" t="s">
        <v>161</v>
      </c>
      <c r="D74" s="404">
        <v>0</v>
      </c>
      <c r="E74" s="405">
        <v>0</v>
      </c>
      <c r="F74" s="405">
        <v>0</v>
      </c>
      <c r="G74" s="406">
        <v>0</v>
      </c>
      <c r="H74" s="406">
        <v>0</v>
      </c>
      <c r="I74" s="405">
        <v>0</v>
      </c>
      <c r="J74" s="405">
        <v>0</v>
      </c>
      <c r="K74" s="405">
        <v>0</v>
      </c>
      <c r="L74" s="415">
        <v>0</v>
      </c>
      <c r="M74" s="415">
        <v>0</v>
      </c>
      <c r="N74" s="411"/>
      <c r="O74" s="411"/>
    </row>
    <row r="75" spans="1:15" ht="17.25" hidden="1" customHeight="1">
      <c r="A75" s="401"/>
      <c r="B75" s="407" t="s">
        <v>16</v>
      </c>
      <c r="C75" s="144" t="s">
        <v>163</v>
      </c>
      <c r="D75" s="404">
        <v>0</v>
      </c>
      <c r="E75" s="405">
        <v>0</v>
      </c>
      <c r="F75" s="405">
        <v>0</v>
      </c>
      <c r="G75" s="406">
        <v>0</v>
      </c>
      <c r="H75" s="406">
        <v>0</v>
      </c>
      <c r="I75" s="405">
        <v>0</v>
      </c>
      <c r="J75" s="405">
        <v>0</v>
      </c>
      <c r="K75" s="405">
        <v>0</v>
      </c>
      <c r="L75" s="415">
        <v>0</v>
      </c>
      <c r="M75" s="415">
        <v>0</v>
      </c>
      <c r="N75" s="411"/>
      <c r="O75" s="411"/>
    </row>
    <row r="76" spans="1:15" ht="17.25" customHeight="1">
      <c r="A76" s="399"/>
      <c r="B76" s="144"/>
      <c r="C76" s="154" t="s">
        <v>161</v>
      </c>
      <c r="D76" s="404">
        <v>374</v>
      </c>
      <c r="E76" s="405">
        <v>28</v>
      </c>
      <c r="F76" s="405">
        <v>0</v>
      </c>
      <c r="G76" s="406">
        <v>12</v>
      </c>
      <c r="H76" s="406">
        <v>0</v>
      </c>
      <c r="I76" s="405">
        <v>0</v>
      </c>
      <c r="J76" s="405">
        <v>12</v>
      </c>
      <c r="K76" s="405">
        <v>174</v>
      </c>
      <c r="L76" s="415">
        <v>148</v>
      </c>
      <c r="M76" s="415">
        <v>0</v>
      </c>
      <c r="N76" s="412"/>
      <c r="O76" s="412"/>
    </row>
    <row r="77" spans="1:15" ht="17.25" customHeight="1">
      <c r="A77" s="403"/>
      <c r="B77" s="407" t="s">
        <v>162</v>
      </c>
      <c r="C77" s="154" t="s">
        <v>163</v>
      </c>
      <c r="D77" s="404">
        <v>13671337</v>
      </c>
      <c r="E77" s="405">
        <v>1119112</v>
      </c>
      <c r="F77" s="405">
        <v>0</v>
      </c>
      <c r="G77" s="406">
        <v>300700</v>
      </c>
      <c r="H77" s="406">
        <v>0</v>
      </c>
      <c r="I77" s="405">
        <v>0</v>
      </c>
      <c r="J77" s="405">
        <v>233200</v>
      </c>
      <c r="K77" s="405">
        <v>6024392</v>
      </c>
      <c r="L77" s="415">
        <v>5993933</v>
      </c>
      <c r="M77" s="415">
        <v>0</v>
      </c>
      <c r="N77" s="412"/>
      <c r="O77" s="412"/>
    </row>
    <row r="78" spans="1:15" ht="17.25" customHeight="1">
      <c r="A78" s="403" t="s">
        <v>53</v>
      </c>
      <c r="B78" s="408"/>
      <c r="C78" s="154" t="s">
        <v>161</v>
      </c>
      <c r="D78" s="404">
        <v>410</v>
      </c>
      <c r="E78" s="405">
        <v>22</v>
      </c>
      <c r="F78" s="405">
        <v>0</v>
      </c>
      <c r="G78" s="406">
        <v>220</v>
      </c>
      <c r="H78" s="406">
        <v>0</v>
      </c>
      <c r="I78" s="405">
        <v>0</v>
      </c>
      <c r="J78" s="405">
        <v>4</v>
      </c>
      <c r="K78" s="405">
        <v>75</v>
      </c>
      <c r="L78" s="415">
        <v>89</v>
      </c>
      <c r="M78" s="415">
        <v>0</v>
      </c>
      <c r="N78" s="412"/>
      <c r="O78" s="412"/>
    </row>
    <row r="79" spans="1:15" ht="17.25" customHeight="1">
      <c r="A79" s="403" t="s">
        <v>44</v>
      </c>
      <c r="B79" s="407" t="s">
        <v>164</v>
      </c>
      <c r="C79" s="154" t="s">
        <v>163</v>
      </c>
      <c r="D79" s="404">
        <v>13764757</v>
      </c>
      <c r="E79" s="405">
        <v>763109</v>
      </c>
      <c r="F79" s="405">
        <v>0</v>
      </c>
      <c r="G79" s="405">
        <v>6951427</v>
      </c>
      <c r="H79" s="405">
        <v>0</v>
      </c>
      <c r="I79" s="405">
        <v>0</v>
      </c>
      <c r="J79" s="405">
        <v>89310</v>
      </c>
      <c r="K79" s="405">
        <v>2671604</v>
      </c>
      <c r="L79" s="415">
        <v>3289307</v>
      </c>
      <c r="M79" s="415">
        <v>0</v>
      </c>
      <c r="N79" s="412"/>
      <c r="O79" s="412"/>
    </row>
    <row r="80" spans="1:15" ht="17.25" customHeight="1">
      <c r="A80" s="403"/>
      <c r="B80" s="408"/>
      <c r="C80" s="154" t="s">
        <v>161</v>
      </c>
      <c r="D80" s="404">
        <v>784</v>
      </c>
      <c r="E80" s="405">
        <v>50</v>
      </c>
      <c r="F80" s="405">
        <v>0</v>
      </c>
      <c r="G80" s="406">
        <v>232</v>
      </c>
      <c r="H80" s="406">
        <v>0</v>
      </c>
      <c r="I80" s="405">
        <v>0</v>
      </c>
      <c r="J80" s="405">
        <v>16</v>
      </c>
      <c r="K80" s="405">
        <v>249</v>
      </c>
      <c r="L80" s="415">
        <v>237</v>
      </c>
      <c r="M80" s="415">
        <v>0</v>
      </c>
      <c r="N80" s="412"/>
      <c r="O80" s="412"/>
    </row>
    <row r="81" spans="1:18" ht="17.25" customHeight="1">
      <c r="A81" s="401"/>
      <c r="B81" s="407" t="s">
        <v>16</v>
      </c>
      <c r="C81" s="154" t="s">
        <v>163</v>
      </c>
      <c r="D81" s="404">
        <v>27436094</v>
      </c>
      <c r="E81" s="405">
        <v>1882221</v>
      </c>
      <c r="F81" s="405">
        <v>0</v>
      </c>
      <c r="G81" s="406">
        <v>7252127</v>
      </c>
      <c r="H81" s="406">
        <v>0</v>
      </c>
      <c r="I81" s="405">
        <v>0</v>
      </c>
      <c r="J81" s="405">
        <v>322510</v>
      </c>
      <c r="K81" s="405">
        <v>8695996</v>
      </c>
      <c r="L81" s="415">
        <v>9283240</v>
      </c>
      <c r="M81" s="415">
        <v>0</v>
      </c>
      <c r="N81" s="412"/>
      <c r="O81" s="412"/>
    </row>
    <row r="82" spans="1:18" ht="15.9" customHeight="1">
      <c r="A82" s="399"/>
      <c r="B82" s="144"/>
      <c r="C82" s="154" t="s">
        <v>161</v>
      </c>
      <c r="D82" s="404">
        <v>0</v>
      </c>
      <c r="E82" s="405">
        <v>0</v>
      </c>
      <c r="F82" s="405">
        <v>0</v>
      </c>
      <c r="G82" s="405">
        <v>0</v>
      </c>
      <c r="H82" s="405">
        <v>0</v>
      </c>
      <c r="I82" s="405">
        <v>0</v>
      </c>
      <c r="J82" s="405">
        <v>0</v>
      </c>
      <c r="K82" s="405">
        <v>0</v>
      </c>
      <c r="L82" s="415">
        <v>0</v>
      </c>
      <c r="M82" s="415">
        <v>0</v>
      </c>
    </row>
    <row r="83" spans="1:18" ht="15.9" customHeight="1">
      <c r="A83" s="403"/>
      <c r="B83" s="407" t="s">
        <v>162</v>
      </c>
      <c r="C83" s="154" t="s">
        <v>163</v>
      </c>
      <c r="D83" s="404">
        <v>0</v>
      </c>
      <c r="E83" s="405">
        <v>0</v>
      </c>
      <c r="F83" s="405">
        <v>0</v>
      </c>
      <c r="G83" s="405">
        <v>0</v>
      </c>
      <c r="H83" s="405">
        <v>0</v>
      </c>
      <c r="I83" s="405">
        <v>0</v>
      </c>
      <c r="J83" s="405">
        <v>0</v>
      </c>
      <c r="K83" s="405">
        <v>0</v>
      </c>
      <c r="L83" s="415">
        <v>0</v>
      </c>
      <c r="M83" s="415">
        <v>0</v>
      </c>
    </row>
    <row r="84" spans="1:18" ht="15.9" customHeight="1">
      <c r="A84" s="403" t="s">
        <v>54</v>
      </c>
      <c r="B84" s="408"/>
      <c r="C84" s="154" t="s">
        <v>161</v>
      </c>
      <c r="D84" s="404">
        <v>0</v>
      </c>
      <c r="E84" s="405">
        <v>0</v>
      </c>
      <c r="F84" s="405">
        <v>0</v>
      </c>
      <c r="G84" s="405">
        <v>0</v>
      </c>
      <c r="H84" s="405">
        <v>0</v>
      </c>
      <c r="I84" s="405">
        <v>0</v>
      </c>
      <c r="J84" s="405">
        <v>0</v>
      </c>
      <c r="K84" s="405">
        <v>0</v>
      </c>
      <c r="L84" s="415">
        <v>0</v>
      </c>
      <c r="M84" s="415">
        <v>0</v>
      </c>
    </row>
    <row r="85" spans="1:18" ht="15.9" customHeight="1">
      <c r="A85" s="403"/>
      <c r="B85" s="407" t="s">
        <v>164</v>
      </c>
      <c r="C85" s="154" t="s">
        <v>163</v>
      </c>
      <c r="D85" s="404">
        <v>0</v>
      </c>
      <c r="E85" s="405">
        <v>0</v>
      </c>
      <c r="F85" s="405">
        <v>0</v>
      </c>
      <c r="G85" s="405">
        <v>0</v>
      </c>
      <c r="H85" s="405">
        <v>0</v>
      </c>
      <c r="I85" s="405">
        <v>0</v>
      </c>
      <c r="J85" s="405">
        <v>0</v>
      </c>
      <c r="K85" s="405">
        <v>0</v>
      </c>
      <c r="L85" s="415">
        <v>0</v>
      </c>
      <c r="M85" s="415">
        <v>0</v>
      </c>
    </row>
    <row r="86" spans="1:18" ht="15.9" customHeight="1">
      <c r="A86" s="403"/>
      <c r="B86" s="408"/>
      <c r="C86" s="154" t="s">
        <v>161</v>
      </c>
      <c r="D86" s="404">
        <v>0</v>
      </c>
      <c r="E86" s="405">
        <v>0</v>
      </c>
      <c r="F86" s="405">
        <v>0</v>
      </c>
      <c r="G86" s="406">
        <v>0</v>
      </c>
      <c r="H86" s="406">
        <v>0</v>
      </c>
      <c r="I86" s="405">
        <v>0</v>
      </c>
      <c r="J86" s="405">
        <v>0</v>
      </c>
      <c r="K86" s="405">
        <v>0</v>
      </c>
      <c r="L86" s="415">
        <v>0</v>
      </c>
      <c r="M86" s="415">
        <v>0</v>
      </c>
    </row>
    <row r="87" spans="1:18" ht="15.9" customHeight="1">
      <c r="A87" s="401"/>
      <c r="B87" s="407" t="s">
        <v>16</v>
      </c>
      <c r="C87" s="154" t="s">
        <v>163</v>
      </c>
      <c r="D87" s="404">
        <v>0</v>
      </c>
      <c r="E87" s="405">
        <v>0</v>
      </c>
      <c r="F87" s="405">
        <v>0</v>
      </c>
      <c r="G87" s="406">
        <v>0</v>
      </c>
      <c r="H87" s="406">
        <v>0</v>
      </c>
      <c r="I87" s="405">
        <v>0</v>
      </c>
      <c r="J87" s="405">
        <v>0</v>
      </c>
      <c r="K87" s="405">
        <v>0</v>
      </c>
      <c r="L87" s="415">
        <v>0</v>
      </c>
      <c r="M87" s="415">
        <v>0</v>
      </c>
    </row>
    <row r="88" spans="1:18" ht="15.9" customHeight="1"/>
    <row r="89" spans="1:18" ht="15.9" customHeight="1">
      <c r="A89" s="397"/>
      <c r="B89" s="397"/>
      <c r="C89" s="397"/>
      <c r="F89" s="559" t="s">
        <v>256</v>
      </c>
      <c r="G89" s="559"/>
      <c r="H89" s="559"/>
      <c r="I89" s="559"/>
      <c r="J89" s="428"/>
      <c r="K89" s="429" t="s">
        <v>128</v>
      </c>
      <c r="L89" s="417"/>
      <c r="M89" s="417"/>
      <c r="P89" s="397"/>
      <c r="Q89" s="397"/>
      <c r="R89" s="397"/>
    </row>
    <row r="90" spans="1:18" ht="15.9" customHeight="1">
      <c r="L90" s="414" t="s">
        <v>242</v>
      </c>
      <c r="M90" s="41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21" t="s">
        <v>246</v>
      </c>
      <c r="F92" s="423" t="s">
        <v>247</v>
      </c>
      <c r="G92" s="425" t="s">
        <v>248</v>
      </c>
      <c r="H92" s="427" t="s">
        <v>249</v>
      </c>
      <c r="I92" s="421" t="s">
        <v>250</v>
      </c>
      <c r="J92" s="423" t="s">
        <v>251</v>
      </c>
      <c r="K92" s="423" t="s">
        <v>252</v>
      </c>
      <c r="L92" s="418" t="s">
        <v>253</v>
      </c>
      <c r="M92" s="418" t="s">
        <v>254</v>
      </c>
    </row>
    <row r="93" spans="1:18" ht="15.9" hidden="1" customHeight="1">
      <c r="A93" s="399"/>
      <c r="B93" s="144"/>
      <c r="C93" s="154" t="s">
        <v>161</v>
      </c>
      <c r="D93" s="404">
        <v>0</v>
      </c>
      <c r="E93" s="405">
        <v>0</v>
      </c>
      <c r="F93" s="405">
        <v>0</v>
      </c>
      <c r="G93" s="406">
        <v>0</v>
      </c>
      <c r="H93" s="406">
        <v>0</v>
      </c>
      <c r="I93" s="405">
        <v>0</v>
      </c>
      <c r="J93" s="405">
        <v>0</v>
      </c>
      <c r="K93" s="405">
        <v>0</v>
      </c>
      <c r="L93" s="415">
        <v>0</v>
      </c>
      <c r="M93" s="415">
        <v>0</v>
      </c>
    </row>
    <row r="94" spans="1:18" ht="15.9" hidden="1" customHeight="1">
      <c r="A94" s="403"/>
      <c r="B94" s="407" t="s">
        <v>162</v>
      </c>
      <c r="C94" s="154" t="s">
        <v>163</v>
      </c>
      <c r="D94" s="404">
        <v>0</v>
      </c>
      <c r="E94" s="405">
        <v>0</v>
      </c>
      <c r="F94" s="405">
        <v>0</v>
      </c>
      <c r="G94" s="406">
        <v>0</v>
      </c>
      <c r="H94" s="406">
        <v>0</v>
      </c>
      <c r="I94" s="405">
        <v>0</v>
      </c>
      <c r="J94" s="405">
        <v>0</v>
      </c>
      <c r="K94" s="405">
        <v>0</v>
      </c>
      <c r="L94" s="415">
        <v>0</v>
      </c>
      <c r="M94" s="415">
        <v>0</v>
      </c>
    </row>
    <row r="95" spans="1:18" ht="15.9" hidden="1" customHeight="1">
      <c r="A95" s="403" t="s">
        <v>54</v>
      </c>
      <c r="B95" s="408"/>
      <c r="C95" s="154" t="s">
        <v>161</v>
      </c>
      <c r="D95" s="404">
        <v>0</v>
      </c>
      <c r="E95" s="405">
        <v>0</v>
      </c>
      <c r="F95" s="405">
        <v>0</v>
      </c>
      <c r="G95" s="406">
        <v>0</v>
      </c>
      <c r="H95" s="406">
        <v>0</v>
      </c>
      <c r="I95" s="405">
        <v>0</v>
      </c>
      <c r="J95" s="405">
        <v>0</v>
      </c>
      <c r="K95" s="405">
        <v>0</v>
      </c>
      <c r="L95" s="415">
        <v>0</v>
      </c>
      <c r="M95" s="415">
        <v>0</v>
      </c>
    </row>
    <row r="96" spans="1:18" ht="15.9" hidden="1" customHeight="1">
      <c r="A96" s="403"/>
      <c r="B96" s="407" t="s">
        <v>164</v>
      </c>
      <c r="C96" s="154" t="s">
        <v>163</v>
      </c>
      <c r="D96" s="404">
        <v>0</v>
      </c>
      <c r="E96" s="405">
        <v>0</v>
      </c>
      <c r="F96" s="405">
        <v>0</v>
      </c>
      <c r="G96" s="406">
        <v>0</v>
      </c>
      <c r="H96" s="406">
        <v>0</v>
      </c>
      <c r="I96" s="405">
        <v>0</v>
      </c>
      <c r="J96" s="405">
        <v>0</v>
      </c>
      <c r="K96" s="405">
        <v>0</v>
      </c>
      <c r="L96" s="415">
        <v>0</v>
      </c>
      <c r="M96" s="415">
        <v>0</v>
      </c>
    </row>
    <row r="97" spans="1:13" ht="15.9" hidden="1" customHeight="1">
      <c r="A97" s="403"/>
      <c r="B97" s="408"/>
      <c r="C97" s="154" t="s">
        <v>161</v>
      </c>
      <c r="D97" s="404">
        <v>0</v>
      </c>
      <c r="E97" s="405">
        <v>0</v>
      </c>
      <c r="F97" s="405">
        <v>0</v>
      </c>
      <c r="G97" s="406">
        <v>0</v>
      </c>
      <c r="H97" s="406">
        <v>0</v>
      </c>
      <c r="I97" s="405">
        <v>0</v>
      </c>
      <c r="J97" s="405">
        <v>0</v>
      </c>
      <c r="K97" s="405">
        <v>0</v>
      </c>
      <c r="L97" s="415">
        <v>0</v>
      </c>
      <c r="M97" s="415">
        <v>0</v>
      </c>
    </row>
    <row r="98" spans="1:13" ht="15.9" hidden="1" customHeight="1">
      <c r="A98" s="401"/>
      <c r="B98" s="407" t="s">
        <v>16</v>
      </c>
      <c r="C98" s="154" t="s">
        <v>163</v>
      </c>
      <c r="D98" s="404">
        <v>0</v>
      </c>
      <c r="E98" s="405">
        <v>0</v>
      </c>
      <c r="F98" s="405">
        <v>0</v>
      </c>
      <c r="G98" s="406">
        <v>0</v>
      </c>
      <c r="H98" s="406">
        <v>0</v>
      </c>
      <c r="I98" s="405">
        <v>0</v>
      </c>
      <c r="J98" s="405">
        <v>0</v>
      </c>
      <c r="K98" s="405">
        <v>0</v>
      </c>
      <c r="L98" s="415">
        <v>0</v>
      </c>
      <c r="M98" s="415">
        <v>0</v>
      </c>
    </row>
    <row r="99" spans="1:13" ht="15.9" customHeight="1">
      <c r="A99" s="399"/>
      <c r="B99" s="144"/>
      <c r="C99" s="154" t="s">
        <v>161</v>
      </c>
      <c r="D99" s="404">
        <v>0</v>
      </c>
      <c r="E99" s="405">
        <v>0</v>
      </c>
      <c r="F99" s="405">
        <v>0</v>
      </c>
      <c r="G99" s="406">
        <v>0</v>
      </c>
      <c r="H99" s="406">
        <v>0</v>
      </c>
      <c r="I99" s="405">
        <v>0</v>
      </c>
      <c r="J99" s="405">
        <v>0</v>
      </c>
      <c r="K99" s="405">
        <v>0</v>
      </c>
      <c r="L99" s="415">
        <v>0</v>
      </c>
      <c r="M99" s="415">
        <v>0</v>
      </c>
    </row>
    <row r="100" spans="1:13" ht="15.9" customHeight="1">
      <c r="A100" s="403"/>
      <c r="B100" s="407" t="s">
        <v>162</v>
      </c>
      <c r="C100" s="154" t="s">
        <v>163</v>
      </c>
      <c r="D100" s="404">
        <v>0</v>
      </c>
      <c r="E100" s="405">
        <v>0</v>
      </c>
      <c r="F100" s="405">
        <v>0</v>
      </c>
      <c r="G100" s="406">
        <v>0</v>
      </c>
      <c r="H100" s="406">
        <v>0</v>
      </c>
      <c r="I100" s="405">
        <v>0</v>
      </c>
      <c r="J100" s="405">
        <v>0</v>
      </c>
      <c r="K100" s="405">
        <v>0</v>
      </c>
      <c r="L100" s="415">
        <v>0</v>
      </c>
      <c r="M100" s="415">
        <v>0</v>
      </c>
    </row>
    <row r="101" spans="1:13" ht="15.9" customHeight="1">
      <c r="A101" s="403" t="s">
        <v>176</v>
      </c>
      <c r="B101" s="408"/>
      <c r="C101" s="154" t="s">
        <v>161</v>
      </c>
      <c r="D101" s="404">
        <v>0</v>
      </c>
      <c r="E101" s="405">
        <v>0</v>
      </c>
      <c r="F101" s="405">
        <v>0</v>
      </c>
      <c r="G101" s="406">
        <v>0</v>
      </c>
      <c r="H101" s="406">
        <v>0</v>
      </c>
      <c r="I101" s="405">
        <v>0</v>
      </c>
      <c r="J101" s="405">
        <v>0</v>
      </c>
      <c r="K101" s="405">
        <v>0</v>
      </c>
      <c r="L101" s="415">
        <v>0</v>
      </c>
      <c r="M101" s="415">
        <v>0</v>
      </c>
    </row>
    <row r="102" spans="1:13" ht="15.9" customHeight="1">
      <c r="A102" s="403" t="s">
        <v>43</v>
      </c>
      <c r="B102" s="407" t="s">
        <v>164</v>
      </c>
      <c r="C102" s="154" t="s">
        <v>163</v>
      </c>
      <c r="D102" s="404">
        <v>0</v>
      </c>
      <c r="E102" s="405">
        <v>0</v>
      </c>
      <c r="F102" s="405">
        <v>0</v>
      </c>
      <c r="G102" s="406">
        <v>0</v>
      </c>
      <c r="H102" s="406">
        <v>0</v>
      </c>
      <c r="I102" s="405">
        <v>0</v>
      </c>
      <c r="J102" s="405">
        <v>0</v>
      </c>
      <c r="K102" s="405">
        <v>0</v>
      </c>
      <c r="L102" s="415">
        <v>0</v>
      </c>
      <c r="M102" s="415">
        <v>0</v>
      </c>
    </row>
    <row r="103" spans="1:13" ht="15.9" customHeight="1">
      <c r="A103" s="403"/>
      <c r="B103" s="408"/>
      <c r="C103" s="154" t="s">
        <v>161</v>
      </c>
      <c r="D103" s="404">
        <v>0</v>
      </c>
      <c r="E103" s="405">
        <v>0</v>
      </c>
      <c r="F103" s="405">
        <v>0</v>
      </c>
      <c r="G103" s="406">
        <v>0</v>
      </c>
      <c r="H103" s="406">
        <v>0</v>
      </c>
      <c r="I103" s="405">
        <v>0</v>
      </c>
      <c r="J103" s="405">
        <v>0</v>
      </c>
      <c r="K103" s="405">
        <v>0</v>
      </c>
      <c r="L103" s="415">
        <v>0</v>
      </c>
      <c r="M103" s="415">
        <v>0</v>
      </c>
    </row>
    <row r="104" spans="1:13" ht="15.9" customHeight="1">
      <c r="A104" s="401"/>
      <c r="B104" s="407" t="s">
        <v>16</v>
      </c>
      <c r="C104" s="144" t="s">
        <v>163</v>
      </c>
      <c r="D104" s="404">
        <v>0</v>
      </c>
      <c r="E104" s="405">
        <v>0</v>
      </c>
      <c r="F104" s="405">
        <v>0</v>
      </c>
      <c r="G104" s="406">
        <v>0</v>
      </c>
      <c r="H104" s="406">
        <v>0</v>
      </c>
      <c r="I104" s="405">
        <v>0</v>
      </c>
      <c r="J104" s="405">
        <v>0</v>
      </c>
      <c r="K104" s="405">
        <v>0</v>
      </c>
      <c r="L104" s="415">
        <v>0</v>
      </c>
      <c r="M104" s="415">
        <v>0</v>
      </c>
    </row>
    <row r="105" spans="1:13" ht="15.9" customHeight="1">
      <c r="A105" s="399"/>
      <c r="B105" s="144"/>
      <c r="C105" s="154" t="s">
        <v>161</v>
      </c>
      <c r="D105" s="404">
        <v>0</v>
      </c>
      <c r="E105" s="405">
        <v>0</v>
      </c>
      <c r="F105" s="405">
        <v>0</v>
      </c>
      <c r="G105" s="406">
        <v>0</v>
      </c>
      <c r="H105" s="406">
        <v>0</v>
      </c>
      <c r="I105" s="405">
        <v>0</v>
      </c>
      <c r="J105" s="405">
        <v>0</v>
      </c>
      <c r="K105" s="405">
        <v>0</v>
      </c>
      <c r="L105" s="415">
        <v>0</v>
      </c>
      <c r="M105" s="415">
        <v>0</v>
      </c>
    </row>
    <row r="106" spans="1:13" ht="15.9" customHeight="1">
      <c r="A106" s="403"/>
      <c r="B106" s="407" t="s">
        <v>162</v>
      </c>
      <c r="C106" s="154" t="s">
        <v>163</v>
      </c>
      <c r="D106" s="404">
        <v>0</v>
      </c>
      <c r="E106" s="405">
        <v>0</v>
      </c>
      <c r="F106" s="405">
        <v>0</v>
      </c>
      <c r="G106" s="406">
        <v>0</v>
      </c>
      <c r="H106" s="406">
        <v>0</v>
      </c>
      <c r="I106" s="405">
        <v>0</v>
      </c>
      <c r="J106" s="405">
        <v>0</v>
      </c>
      <c r="K106" s="405">
        <v>0</v>
      </c>
      <c r="L106" s="415">
        <v>0</v>
      </c>
      <c r="M106" s="415">
        <v>0</v>
      </c>
    </row>
    <row r="107" spans="1:13" ht="15.9" customHeight="1">
      <c r="A107" s="403" t="s">
        <v>52</v>
      </c>
      <c r="B107" s="408"/>
      <c r="C107" s="154" t="s">
        <v>161</v>
      </c>
      <c r="D107" s="404">
        <v>0</v>
      </c>
      <c r="E107" s="405">
        <v>0</v>
      </c>
      <c r="F107" s="405">
        <v>0</v>
      </c>
      <c r="G107" s="406">
        <v>0</v>
      </c>
      <c r="H107" s="406">
        <v>0</v>
      </c>
      <c r="I107" s="405">
        <v>0</v>
      </c>
      <c r="J107" s="405">
        <v>0</v>
      </c>
      <c r="K107" s="405">
        <v>0</v>
      </c>
      <c r="L107" s="415">
        <v>0</v>
      </c>
      <c r="M107" s="415">
        <v>0</v>
      </c>
    </row>
    <row r="108" spans="1:13" ht="15.9" customHeight="1">
      <c r="A108" s="403"/>
      <c r="B108" s="407" t="s">
        <v>164</v>
      </c>
      <c r="C108" s="154" t="s">
        <v>163</v>
      </c>
      <c r="D108" s="404">
        <v>0</v>
      </c>
      <c r="E108" s="405">
        <v>0</v>
      </c>
      <c r="F108" s="405">
        <v>0</v>
      </c>
      <c r="G108" s="406">
        <v>0</v>
      </c>
      <c r="H108" s="406">
        <v>0</v>
      </c>
      <c r="I108" s="405">
        <v>0</v>
      </c>
      <c r="J108" s="405">
        <v>0</v>
      </c>
      <c r="K108" s="405">
        <v>0</v>
      </c>
      <c r="L108" s="415">
        <v>0</v>
      </c>
      <c r="M108" s="415">
        <v>0</v>
      </c>
    </row>
    <row r="109" spans="1:13" ht="15.9" customHeight="1">
      <c r="A109" s="403"/>
      <c r="B109" s="408"/>
      <c r="C109" s="154" t="s">
        <v>161</v>
      </c>
      <c r="D109" s="404">
        <v>0</v>
      </c>
      <c r="E109" s="405">
        <v>0</v>
      </c>
      <c r="F109" s="405">
        <v>0</v>
      </c>
      <c r="G109" s="406">
        <v>0</v>
      </c>
      <c r="H109" s="406">
        <v>0</v>
      </c>
      <c r="I109" s="405">
        <v>0</v>
      </c>
      <c r="J109" s="405">
        <v>0</v>
      </c>
      <c r="K109" s="405">
        <v>0</v>
      </c>
      <c r="L109" s="415">
        <v>0</v>
      </c>
      <c r="M109" s="415">
        <v>0</v>
      </c>
    </row>
    <row r="110" spans="1:13" ht="15.9" customHeight="1">
      <c r="A110" s="401"/>
      <c r="B110" s="407" t="s">
        <v>16</v>
      </c>
      <c r="C110" s="144" t="s">
        <v>163</v>
      </c>
      <c r="D110" s="404">
        <v>0</v>
      </c>
      <c r="E110" s="405">
        <v>0</v>
      </c>
      <c r="F110" s="405">
        <v>0</v>
      </c>
      <c r="G110" s="406">
        <v>0</v>
      </c>
      <c r="H110" s="406">
        <v>0</v>
      </c>
      <c r="I110" s="405">
        <v>0</v>
      </c>
      <c r="J110" s="405">
        <v>0</v>
      </c>
      <c r="K110" s="405">
        <v>0</v>
      </c>
      <c r="L110" s="415">
        <v>0</v>
      </c>
      <c r="M110" s="415">
        <v>0</v>
      </c>
    </row>
    <row r="111" spans="1:13" ht="15.9" customHeight="1">
      <c r="A111" s="399"/>
      <c r="B111" s="144"/>
      <c r="C111" s="154" t="s">
        <v>161</v>
      </c>
      <c r="D111" s="404">
        <v>0</v>
      </c>
      <c r="E111" s="405">
        <v>0</v>
      </c>
      <c r="F111" s="405">
        <v>0</v>
      </c>
      <c r="G111" s="406">
        <v>0</v>
      </c>
      <c r="H111" s="406">
        <v>0</v>
      </c>
      <c r="I111" s="405">
        <v>0</v>
      </c>
      <c r="J111" s="405">
        <v>0</v>
      </c>
      <c r="K111" s="405">
        <v>0</v>
      </c>
      <c r="L111" s="415">
        <v>0</v>
      </c>
      <c r="M111" s="415">
        <v>0</v>
      </c>
    </row>
    <row r="112" spans="1:13" ht="15.9" customHeight="1">
      <c r="A112" s="403"/>
      <c r="B112" s="407" t="s">
        <v>162</v>
      </c>
      <c r="C112" s="154" t="s">
        <v>163</v>
      </c>
      <c r="D112" s="404">
        <v>0</v>
      </c>
      <c r="E112" s="405">
        <v>0</v>
      </c>
      <c r="F112" s="405">
        <v>0</v>
      </c>
      <c r="G112" s="406">
        <v>0</v>
      </c>
      <c r="H112" s="406">
        <v>0</v>
      </c>
      <c r="I112" s="405">
        <v>0</v>
      </c>
      <c r="J112" s="405">
        <v>0</v>
      </c>
      <c r="K112" s="405">
        <v>0</v>
      </c>
      <c r="L112" s="415">
        <v>0</v>
      </c>
      <c r="M112" s="415">
        <v>0</v>
      </c>
    </row>
    <row r="113" spans="1:13" ht="15.9" customHeight="1">
      <c r="A113" s="403" t="s">
        <v>177</v>
      </c>
      <c r="B113" s="408"/>
      <c r="C113" s="154" t="s">
        <v>161</v>
      </c>
      <c r="D113" s="404">
        <v>0</v>
      </c>
      <c r="E113" s="405">
        <v>0</v>
      </c>
      <c r="F113" s="405">
        <v>0</v>
      </c>
      <c r="G113" s="406">
        <v>0</v>
      </c>
      <c r="H113" s="406">
        <v>0</v>
      </c>
      <c r="I113" s="405">
        <v>0</v>
      </c>
      <c r="J113" s="405">
        <v>0</v>
      </c>
      <c r="K113" s="405">
        <v>0</v>
      </c>
      <c r="L113" s="415">
        <v>0</v>
      </c>
      <c r="M113" s="415">
        <v>0</v>
      </c>
    </row>
    <row r="114" spans="1:13" ht="15.9" customHeight="1">
      <c r="A114" s="403"/>
      <c r="B114" s="407" t="s">
        <v>164</v>
      </c>
      <c r="C114" s="154" t="s">
        <v>163</v>
      </c>
      <c r="D114" s="404">
        <v>0</v>
      </c>
      <c r="E114" s="405">
        <v>0</v>
      </c>
      <c r="F114" s="405">
        <v>0</v>
      </c>
      <c r="G114" s="406">
        <v>0</v>
      </c>
      <c r="H114" s="406">
        <v>0</v>
      </c>
      <c r="I114" s="405">
        <v>0</v>
      </c>
      <c r="J114" s="405">
        <v>0</v>
      </c>
      <c r="K114" s="405">
        <v>0</v>
      </c>
      <c r="L114" s="415">
        <v>0</v>
      </c>
      <c r="M114" s="415">
        <v>0</v>
      </c>
    </row>
    <row r="115" spans="1:13" ht="15.9" customHeight="1">
      <c r="A115" s="403"/>
      <c r="B115" s="408"/>
      <c r="C115" s="154" t="s">
        <v>161</v>
      </c>
      <c r="D115" s="404">
        <v>0</v>
      </c>
      <c r="E115" s="405">
        <v>0</v>
      </c>
      <c r="F115" s="405">
        <v>0</v>
      </c>
      <c r="G115" s="406">
        <v>0</v>
      </c>
      <c r="H115" s="406">
        <v>0</v>
      </c>
      <c r="I115" s="405">
        <v>0</v>
      </c>
      <c r="J115" s="405">
        <v>0</v>
      </c>
      <c r="K115" s="405">
        <v>0</v>
      </c>
      <c r="L115" s="415">
        <v>0</v>
      </c>
      <c r="M115" s="415">
        <v>0</v>
      </c>
    </row>
    <row r="116" spans="1:13" ht="15.9" customHeight="1">
      <c r="A116" s="401"/>
      <c r="B116" s="407" t="s">
        <v>16</v>
      </c>
      <c r="C116" s="144" t="s">
        <v>163</v>
      </c>
      <c r="D116" s="404">
        <v>0</v>
      </c>
      <c r="E116" s="405">
        <v>0</v>
      </c>
      <c r="F116" s="405">
        <v>0</v>
      </c>
      <c r="G116" s="406">
        <v>0</v>
      </c>
      <c r="H116" s="406">
        <v>0</v>
      </c>
      <c r="I116" s="405">
        <v>0</v>
      </c>
      <c r="J116" s="405">
        <v>0</v>
      </c>
      <c r="K116" s="405">
        <v>0</v>
      </c>
      <c r="L116" s="415">
        <v>0</v>
      </c>
      <c r="M116" s="415">
        <v>0</v>
      </c>
    </row>
    <row r="117" spans="1:13" ht="15.9" customHeight="1">
      <c r="A117" s="399"/>
      <c r="B117" s="144"/>
      <c r="C117" s="154" t="s">
        <v>161</v>
      </c>
      <c r="D117" s="404">
        <v>0</v>
      </c>
      <c r="E117" s="405">
        <v>0</v>
      </c>
      <c r="F117" s="405">
        <v>0</v>
      </c>
      <c r="G117" s="406">
        <v>0</v>
      </c>
      <c r="H117" s="406">
        <v>0</v>
      </c>
      <c r="I117" s="405">
        <v>0</v>
      </c>
      <c r="J117" s="405">
        <v>0</v>
      </c>
      <c r="K117" s="405">
        <v>0</v>
      </c>
      <c r="L117" s="415">
        <v>0</v>
      </c>
      <c r="M117" s="415">
        <v>0</v>
      </c>
    </row>
    <row r="118" spans="1:13" ht="15.9" customHeight="1">
      <c r="A118" s="403"/>
      <c r="B118" s="407" t="s">
        <v>162</v>
      </c>
      <c r="C118" s="154" t="s">
        <v>163</v>
      </c>
      <c r="D118" s="404">
        <v>0</v>
      </c>
      <c r="E118" s="405">
        <v>0</v>
      </c>
      <c r="F118" s="405">
        <v>0</v>
      </c>
      <c r="G118" s="406">
        <v>0</v>
      </c>
      <c r="H118" s="406">
        <v>0</v>
      </c>
      <c r="I118" s="405">
        <v>0</v>
      </c>
      <c r="J118" s="405">
        <v>0</v>
      </c>
      <c r="K118" s="405">
        <v>0</v>
      </c>
      <c r="L118" s="415">
        <v>0</v>
      </c>
      <c r="M118" s="415">
        <v>0</v>
      </c>
    </row>
    <row r="119" spans="1:13" ht="15.9" customHeight="1">
      <c r="A119" s="403" t="s">
        <v>179</v>
      </c>
      <c r="B119" s="408"/>
      <c r="C119" s="154" t="s">
        <v>161</v>
      </c>
      <c r="D119" s="404">
        <v>0</v>
      </c>
      <c r="E119" s="405">
        <v>0</v>
      </c>
      <c r="F119" s="405">
        <v>0</v>
      </c>
      <c r="G119" s="406">
        <v>0</v>
      </c>
      <c r="H119" s="406">
        <v>0</v>
      </c>
      <c r="I119" s="405">
        <v>0</v>
      </c>
      <c r="J119" s="405">
        <v>0</v>
      </c>
      <c r="K119" s="405">
        <v>0</v>
      </c>
      <c r="L119" s="415">
        <v>0</v>
      </c>
      <c r="M119" s="415">
        <v>0</v>
      </c>
    </row>
    <row r="120" spans="1:13" ht="15.9" customHeight="1">
      <c r="A120" s="403"/>
      <c r="B120" s="407" t="s">
        <v>164</v>
      </c>
      <c r="C120" s="154" t="s">
        <v>163</v>
      </c>
      <c r="D120" s="404">
        <v>0</v>
      </c>
      <c r="E120" s="405">
        <v>0</v>
      </c>
      <c r="F120" s="405">
        <v>0</v>
      </c>
      <c r="G120" s="406">
        <v>0</v>
      </c>
      <c r="H120" s="406">
        <v>0</v>
      </c>
      <c r="I120" s="405">
        <v>0</v>
      </c>
      <c r="J120" s="405">
        <v>0</v>
      </c>
      <c r="K120" s="405">
        <v>0</v>
      </c>
      <c r="L120" s="415">
        <v>0</v>
      </c>
      <c r="M120" s="415">
        <v>0</v>
      </c>
    </row>
    <row r="121" spans="1:13" ht="15.9" customHeight="1">
      <c r="A121" s="403"/>
      <c r="B121" s="408"/>
      <c r="C121" s="154" t="s">
        <v>161</v>
      </c>
      <c r="D121" s="404">
        <v>0</v>
      </c>
      <c r="E121" s="405">
        <v>0</v>
      </c>
      <c r="F121" s="405">
        <v>0</v>
      </c>
      <c r="G121" s="406">
        <v>0</v>
      </c>
      <c r="H121" s="406">
        <v>0</v>
      </c>
      <c r="I121" s="405">
        <v>0</v>
      </c>
      <c r="J121" s="405">
        <v>0</v>
      </c>
      <c r="K121" s="405">
        <v>0</v>
      </c>
      <c r="L121" s="415">
        <v>0</v>
      </c>
      <c r="M121" s="415">
        <v>0</v>
      </c>
    </row>
    <row r="122" spans="1:13" ht="15.9" customHeight="1">
      <c r="A122" s="401"/>
      <c r="B122" s="407" t="s">
        <v>16</v>
      </c>
      <c r="C122" s="144" t="s">
        <v>163</v>
      </c>
      <c r="D122" s="404">
        <v>0</v>
      </c>
      <c r="E122" s="405">
        <v>0</v>
      </c>
      <c r="F122" s="405">
        <v>0</v>
      </c>
      <c r="G122" s="406">
        <v>0</v>
      </c>
      <c r="H122" s="406">
        <v>0</v>
      </c>
      <c r="I122" s="405">
        <v>0</v>
      </c>
      <c r="J122" s="405">
        <v>0</v>
      </c>
      <c r="K122" s="405">
        <v>0</v>
      </c>
      <c r="L122" s="415">
        <v>0</v>
      </c>
      <c r="M122" s="415">
        <v>0</v>
      </c>
    </row>
    <row r="123" spans="1:13" ht="15.9" customHeight="1">
      <c r="A123" s="399"/>
      <c r="B123" s="144"/>
      <c r="C123" s="154" t="s">
        <v>161</v>
      </c>
      <c r="D123" s="404">
        <v>0</v>
      </c>
      <c r="E123" s="405">
        <v>0</v>
      </c>
      <c r="F123" s="405">
        <v>0</v>
      </c>
      <c r="G123" s="406">
        <v>0</v>
      </c>
      <c r="H123" s="406">
        <v>0</v>
      </c>
      <c r="I123" s="405">
        <v>0</v>
      </c>
      <c r="J123" s="405">
        <v>0</v>
      </c>
      <c r="K123" s="405">
        <v>0</v>
      </c>
      <c r="L123" s="415">
        <v>0</v>
      </c>
      <c r="M123" s="415">
        <v>0</v>
      </c>
    </row>
    <row r="124" spans="1:13" ht="15.9" customHeight="1">
      <c r="A124" s="403"/>
      <c r="B124" s="407" t="s">
        <v>162</v>
      </c>
      <c r="C124" s="154" t="s">
        <v>163</v>
      </c>
      <c r="D124" s="404">
        <v>0</v>
      </c>
      <c r="E124" s="405">
        <v>0</v>
      </c>
      <c r="F124" s="405">
        <v>0</v>
      </c>
      <c r="G124" s="406">
        <v>0</v>
      </c>
      <c r="H124" s="406">
        <v>0</v>
      </c>
      <c r="I124" s="405">
        <v>0</v>
      </c>
      <c r="J124" s="405">
        <v>0</v>
      </c>
      <c r="K124" s="405">
        <v>0</v>
      </c>
      <c r="L124" s="415">
        <v>0</v>
      </c>
      <c r="M124" s="415">
        <v>0</v>
      </c>
    </row>
    <row r="125" spans="1:13" ht="15.9" customHeight="1">
      <c r="A125" s="403" t="s">
        <v>260</v>
      </c>
      <c r="B125" s="408"/>
      <c r="C125" s="154" t="s">
        <v>161</v>
      </c>
      <c r="D125" s="404">
        <v>0</v>
      </c>
      <c r="E125" s="405">
        <v>0</v>
      </c>
      <c r="F125" s="405">
        <v>0</v>
      </c>
      <c r="G125" s="406">
        <v>0</v>
      </c>
      <c r="H125" s="406">
        <v>0</v>
      </c>
      <c r="I125" s="405">
        <v>0</v>
      </c>
      <c r="J125" s="405">
        <v>0</v>
      </c>
      <c r="K125" s="405">
        <v>0</v>
      </c>
      <c r="L125" s="415">
        <v>0</v>
      </c>
      <c r="M125" s="415">
        <v>0</v>
      </c>
    </row>
    <row r="126" spans="1:13" ht="15.9" customHeight="1">
      <c r="A126" s="403"/>
      <c r="B126" s="407" t="s">
        <v>164</v>
      </c>
      <c r="C126" s="154" t="s">
        <v>163</v>
      </c>
      <c r="D126" s="404">
        <v>0</v>
      </c>
      <c r="E126" s="405">
        <v>0</v>
      </c>
      <c r="F126" s="405">
        <v>0</v>
      </c>
      <c r="G126" s="406">
        <v>0</v>
      </c>
      <c r="H126" s="406">
        <v>0</v>
      </c>
      <c r="I126" s="405">
        <v>0</v>
      </c>
      <c r="J126" s="405">
        <v>0</v>
      </c>
      <c r="K126" s="405">
        <v>0</v>
      </c>
      <c r="L126" s="415">
        <v>0</v>
      </c>
      <c r="M126" s="415">
        <v>0</v>
      </c>
    </row>
    <row r="127" spans="1:13" ht="15.9" customHeight="1">
      <c r="A127" s="403"/>
      <c r="B127" s="408"/>
      <c r="C127" s="154" t="s">
        <v>161</v>
      </c>
      <c r="D127" s="404">
        <v>0</v>
      </c>
      <c r="E127" s="405">
        <v>0</v>
      </c>
      <c r="F127" s="405">
        <v>0</v>
      </c>
      <c r="G127" s="406">
        <v>0</v>
      </c>
      <c r="H127" s="406">
        <v>0</v>
      </c>
      <c r="I127" s="405">
        <v>0</v>
      </c>
      <c r="J127" s="405">
        <v>0</v>
      </c>
      <c r="K127" s="405">
        <v>0</v>
      </c>
      <c r="L127" s="415">
        <v>0</v>
      </c>
      <c r="M127" s="415">
        <v>0</v>
      </c>
    </row>
    <row r="128" spans="1:13" ht="15.9" customHeight="1">
      <c r="A128" s="401"/>
      <c r="B128" s="407" t="s">
        <v>16</v>
      </c>
      <c r="C128" s="144" t="s">
        <v>163</v>
      </c>
      <c r="D128" s="404">
        <v>0</v>
      </c>
      <c r="E128" s="405">
        <v>0</v>
      </c>
      <c r="F128" s="405">
        <v>0</v>
      </c>
      <c r="G128" s="406">
        <v>0</v>
      </c>
      <c r="H128" s="406">
        <v>0</v>
      </c>
      <c r="I128" s="405">
        <v>0</v>
      </c>
      <c r="J128" s="405">
        <v>0</v>
      </c>
      <c r="K128" s="405">
        <v>0</v>
      </c>
      <c r="L128" s="415">
        <v>0</v>
      </c>
      <c r="M128" s="415">
        <v>0</v>
      </c>
    </row>
    <row r="129" spans="1:18" ht="15.9" customHeight="1">
      <c r="A129" s="399"/>
      <c r="B129" s="144"/>
      <c r="C129" s="154" t="s">
        <v>161</v>
      </c>
      <c r="D129" s="404">
        <v>0</v>
      </c>
      <c r="E129" s="405">
        <v>0</v>
      </c>
      <c r="F129" s="405">
        <v>0</v>
      </c>
      <c r="G129" s="406">
        <v>0</v>
      </c>
      <c r="H129" s="406">
        <v>0</v>
      </c>
      <c r="I129" s="405">
        <v>0</v>
      </c>
      <c r="J129" s="405">
        <v>0</v>
      </c>
      <c r="K129" s="405">
        <v>0</v>
      </c>
      <c r="L129" s="415">
        <v>0</v>
      </c>
      <c r="M129" s="415">
        <v>0</v>
      </c>
    </row>
    <row r="130" spans="1:18" ht="15.9" customHeight="1">
      <c r="A130" s="403"/>
      <c r="B130" s="407" t="s">
        <v>162</v>
      </c>
      <c r="C130" s="154" t="s">
        <v>163</v>
      </c>
      <c r="D130" s="404">
        <v>0</v>
      </c>
      <c r="E130" s="405">
        <v>0</v>
      </c>
      <c r="F130" s="405">
        <v>0</v>
      </c>
      <c r="G130" s="406">
        <v>0</v>
      </c>
      <c r="H130" s="406">
        <v>0</v>
      </c>
      <c r="I130" s="405">
        <v>0</v>
      </c>
      <c r="J130" s="405">
        <v>0</v>
      </c>
      <c r="K130" s="405">
        <v>0</v>
      </c>
      <c r="L130" s="415">
        <v>0</v>
      </c>
      <c r="M130" s="415">
        <v>0</v>
      </c>
    </row>
    <row r="131" spans="1:18" ht="15.9" customHeight="1">
      <c r="A131" s="403" t="s">
        <v>49</v>
      </c>
      <c r="B131" s="408"/>
      <c r="C131" s="154" t="s">
        <v>161</v>
      </c>
      <c r="D131" s="404">
        <v>0</v>
      </c>
      <c r="E131" s="405">
        <v>0</v>
      </c>
      <c r="F131" s="405">
        <v>0</v>
      </c>
      <c r="G131" s="406">
        <v>0</v>
      </c>
      <c r="H131" s="406">
        <v>0</v>
      </c>
      <c r="I131" s="405">
        <v>0</v>
      </c>
      <c r="J131" s="405">
        <v>0</v>
      </c>
      <c r="K131" s="405">
        <v>0</v>
      </c>
      <c r="L131" s="415">
        <v>0</v>
      </c>
      <c r="M131" s="415">
        <v>0</v>
      </c>
    </row>
    <row r="132" spans="1:18" ht="15.9" customHeight="1">
      <c r="A132" s="403"/>
      <c r="B132" s="407" t="s">
        <v>164</v>
      </c>
      <c r="C132" s="154" t="s">
        <v>163</v>
      </c>
      <c r="D132" s="404">
        <v>0</v>
      </c>
      <c r="E132" s="405">
        <v>0</v>
      </c>
      <c r="F132" s="405">
        <v>0</v>
      </c>
      <c r="G132" s="406">
        <v>0</v>
      </c>
      <c r="H132" s="406">
        <v>0</v>
      </c>
      <c r="I132" s="405">
        <v>0</v>
      </c>
      <c r="J132" s="405">
        <v>0</v>
      </c>
      <c r="K132" s="405">
        <v>0</v>
      </c>
      <c r="L132" s="415">
        <v>0</v>
      </c>
      <c r="M132" s="415">
        <v>0</v>
      </c>
    </row>
    <row r="133" spans="1:18" ht="15.9" customHeight="1">
      <c r="A133" s="403"/>
      <c r="B133" s="408"/>
      <c r="C133" s="154" t="s">
        <v>161</v>
      </c>
      <c r="D133" s="404">
        <v>0</v>
      </c>
      <c r="E133" s="405">
        <v>0</v>
      </c>
      <c r="F133" s="405">
        <v>0</v>
      </c>
      <c r="G133" s="406">
        <v>0</v>
      </c>
      <c r="H133" s="406">
        <v>0</v>
      </c>
      <c r="I133" s="405">
        <v>0</v>
      </c>
      <c r="J133" s="405">
        <v>0</v>
      </c>
      <c r="K133" s="405">
        <v>0</v>
      </c>
      <c r="L133" s="415">
        <v>0</v>
      </c>
      <c r="M133" s="415">
        <v>0</v>
      </c>
    </row>
    <row r="134" spans="1:18" ht="15.9" customHeight="1">
      <c r="A134" s="401"/>
      <c r="B134" s="407" t="s">
        <v>16</v>
      </c>
      <c r="C134" s="144" t="s">
        <v>163</v>
      </c>
      <c r="D134" s="404">
        <v>0</v>
      </c>
      <c r="E134" s="405">
        <v>0</v>
      </c>
      <c r="F134" s="405">
        <v>0</v>
      </c>
      <c r="G134" s="406">
        <v>0</v>
      </c>
      <c r="H134" s="406">
        <v>0</v>
      </c>
      <c r="I134" s="405">
        <v>0</v>
      </c>
      <c r="J134" s="405">
        <v>0</v>
      </c>
      <c r="K134" s="405">
        <v>0</v>
      </c>
      <c r="L134" s="415">
        <v>0</v>
      </c>
      <c r="M134" s="415">
        <v>0</v>
      </c>
    </row>
    <row r="135" spans="1:18" ht="15.9" hidden="1" customHeight="1"/>
    <row r="136" spans="1:18" ht="15.9" hidden="1" customHeight="1">
      <c r="A136" s="397"/>
      <c r="B136" s="397"/>
      <c r="C136" s="397"/>
      <c r="F136" s="559" t="s">
        <v>256</v>
      </c>
      <c r="G136" s="559"/>
      <c r="H136" s="559"/>
      <c r="I136" s="559"/>
      <c r="J136" s="428"/>
      <c r="K136" s="429" t="s">
        <v>128</v>
      </c>
      <c r="L136" s="417"/>
      <c r="M136" s="417"/>
      <c r="P136" s="397"/>
      <c r="Q136" s="397"/>
      <c r="R136" s="397"/>
    </row>
    <row r="137" spans="1:18" ht="15.9" hidden="1" customHeight="1">
      <c r="L137" s="414" t="s">
        <v>242</v>
      </c>
      <c r="M137" s="41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21" t="s">
        <v>246</v>
      </c>
      <c r="F139" s="423" t="s">
        <v>247</v>
      </c>
      <c r="G139" s="425" t="s">
        <v>248</v>
      </c>
      <c r="H139" s="427" t="s">
        <v>249</v>
      </c>
      <c r="I139" s="421" t="s">
        <v>250</v>
      </c>
      <c r="J139" s="423" t="s">
        <v>251</v>
      </c>
      <c r="K139" s="423" t="s">
        <v>252</v>
      </c>
      <c r="L139" s="418" t="s">
        <v>253</v>
      </c>
      <c r="M139" s="418" t="s">
        <v>254</v>
      </c>
    </row>
    <row r="140" spans="1:18" ht="15.9" hidden="1" customHeight="1">
      <c r="A140" s="399"/>
      <c r="B140" s="144"/>
      <c r="C140" s="154" t="s">
        <v>161</v>
      </c>
      <c r="D140" s="404">
        <v>0</v>
      </c>
      <c r="E140" s="405">
        <v>0</v>
      </c>
      <c r="F140" s="405">
        <v>0</v>
      </c>
      <c r="G140" s="406">
        <v>0</v>
      </c>
      <c r="H140" s="406">
        <v>0</v>
      </c>
      <c r="I140" s="405">
        <v>0</v>
      </c>
      <c r="J140" s="405">
        <v>0</v>
      </c>
      <c r="K140" s="405">
        <v>0</v>
      </c>
      <c r="L140" s="415">
        <v>0</v>
      </c>
      <c r="M140" s="415">
        <v>0</v>
      </c>
    </row>
    <row r="141" spans="1:18" ht="15.9" hidden="1" customHeight="1">
      <c r="A141" s="403"/>
      <c r="B141" s="407" t="s">
        <v>162</v>
      </c>
      <c r="C141" s="154" t="s">
        <v>163</v>
      </c>
      <c r="D141" s="404">
        <v>0</v>
      </c>
      <c r="E141" s="405">
        <v>0</v>
      </c>
      <c r="F141" s="405">
        <v>0</v>
      </c>
      <c r="G141" s="406">
        <v>0</v>
      </c>
      <c r="H141" s="406">
        <v>0</v>
      </c>
      <c r="I141" s="405">
        <v>0</v>
      </c>
      <c r="J141" s="405">
        <v>0</v>
      </c>
      <c r="K141" s="405">
        <v>0</v>
      </c>
      <c r="L141" s="415">
        <v>0</v>
      </c>
      <c r="M141" s="415">
        <v>0</v>
      </c>
    </row>
    <row r="142" spans="1:18" ht="15.9" hidden="1" customHeight="1">
      <c r="A142" s="403" t="s">
        <v>180</v>
      </c>
      <c r="B142" s="408"/>
      <c r="C142" s="154" t="s">
        <v>161</v>
      </c>
      <c r="D142" s="404">
        <v>0</v>
      </c>
      <c r="E142" s="405">
        <v>0</v>
      </c>
      <c r="F142" s="405">
        <v>0</v>
      </c>
      <c r="G142" s="406">
        <v>0</v>
      </c>
      <c r="H142" s="406">
        <v>0</v>
      </c>
      <c r="I142" s="405">
        <v>0</v>
      </c>
      <c r="J142" s="405">
        <v>0</v>
      </c>
      <c r="K142" s="405">
        <v>0</v>
      </c>
      <c r="L142" s="415">
        <v>0</v>
      </c>
      <c r="M142" s="415">
        <v>0</v>
      </c>
    </row>
    <row r="143" spans="1:18" ht="15.9" hidden="1" customHeight="1">
      <c r="A143" s="403" t="s">
        <v>181</v>
      </c>
      <c r="B143" s="407" t="s">
        <v>164</v>
      </c>
      <c r="C143" s="154" t="s">
        <v>163</v>
      </c>
      <c r="D143" s="404">
        <v>0</v>
      </c>
      <c r="E143" s="405">
        <v>0</v>
      </c>
      <c r="F143" s="405">
        <v>0</v>
      </c>
      <c r="G143" s="406">
        <v>0</v>
      </c>
      <c r="H143" s="406">
        <v>0</v>
      </c>
      <c r="I143" s="405">
        <v>0</v>
      </c>
      <c r="J143" s="405">
        <v>0</v>
      </c>
      <c r="K143" s="405">
        <v>0</v>
      </c>
      <c r="L143" s="415">
        <v>0</v>
      </c>
      <c r="M143" s="415">
        <v>0</v>
      </c>
    </row>
    <row r="144" spans="1:18" ht="15.9" hidden="1" customHeight="1">
      <c r="A144" s="403"/>
      <c r="B144" s="408"/>
      <c r="C144" s="154" t="s">
        <v>161</v>
      </c>
      <c r="D144" s="404">
        <v>0</v>
      </c>
      <c r="E144" s="405">
        <v>0</v>
      </c>
      <c r="F144" s="405">
        <v>0</v>
      </c>
      <c r="G144" s="406">
        <v>0</v>
      </c>
      <c r="H144" s="406">
        <v>0</v>
      </c>
      <c r="I144" s="405">
        <v>0</v>
      </c>
      <c r="J144" s="405">
        <v>0</v>
      </c>
      <c r="K144" s="405">
        <v>0</v>
      </c>
      <c r="L144" s="415">
        <v>0</v>
      </c>
      <c r="M144" s="415">
        <v>0</v>
      </c>
    </row>
    <row r="145" spans="1:13" ht="15.9" hidden="1" customHeight="1">
      <c r="A145" s="401"/>
      <c r="B145" s="407" t="s">
        <v>16</v>
      </c>
      <c r="C145" s="144" t="s">
        <v>163</v>
      </c>
      <c r="D145" s="404">
        <v>0</v>
      </c>
      <c r="E145" s="405">
        <v>0</v>
      </c>
      <c r="F145" s="405">
        <v>0</v>
      </c>
      <c r="G145" s="406">
        <v>0</v>
      </c>
      <c r="H145" s="406">
        <v>0</v>
      </c>
      <c r="I145" s="405">
        <v>0</v>
      </c>
      <c r="J145" s="405">
        <v>0</v>
      </c>
      <c r="K145" s="405">
        <v>0</v>
      </c>
      <c r="L145" s="415">
        <v>0</v>
      </c>
      <c r="M145" s="415">
        <v>0</v>
      </c>
    </row>
    <row r="146" spans="1:13" ht="15.9" customHeight="1">
      <c r="A146" s="399"/>
      <c r="B146" s="144"/>
      <c r="C146" s="154" t="s">
        <v>161</v>
      </c>
      <c r="D146" s="404">
        <v>14008</v>
      </c>
      <c r="E146" s="422">
        <v>49</v>
      </c>
      <c r="F146" s="422">
        <v>71</v>
      </c>
      <c r="G146" s="426">
        <v>19</v>
      </c>
      <c r="H146" s="426">
        <v>15</v>
      </c>
      <c r="I146" s="422">
        <v>0</v>
      </c>
      <c r="J146" s="422">
        <v>35</v>
      </c>
      <c r="K146" s="422">
        <v>402</v>
      </c>
      <c r="L146" s="416">
        <v>285</v>
      </c>
      <c r="M146" s="416">
        <v>13132</v>
      </c>
    </row>
    <row r="147" spans="1:13" ht="15.9" customHeight="1">
      <c r="A147" s="403"/>
      <c r="B147" s="407" t="s">
        <v>162</v>
      </c>
      <c r="C147" s="154" t="s">
        <v>163</v>
      </c>
      <c r="D147" s="404">
        <v>459398090</v>
      </c>
      <c r="E147" s="422">
        <v>8058402</v>
      </c>
      <c r="F147" s="422">
        <v>23102249</v>
      </c>
      <c r="G147" s="426">
        <v>477972</v>
      </c>
      <c r="H147" s="426">
        <v>19296500</v>
      </c>
      <c r="I147" s="422">
        <v>0</v>
      </c>
      <c r="J147" s="422">
        <v>761400</v>
      </c>
      <c r="K147" s="422">
        <v>27757908</v>
      </c>
      <c r="L147" s="416">
        <v>22061093</v>
      </c>
      <c r="M147" s="416">
        <v>357882566</v>
      </c>
    </row>
    <row r="148" spans="1:13" ht="15.9" customHeight="1">
      <c r="A148" s="403" t="s">
        <v>261</v>
      </c>
      <c r="B148" s="408"/>
      <c r="C148" s="154" t="s">
        <v>161</v>
      </c>
      <c r="D148" s="404">
        <v>22721</v>
      </c>
      <c r="E148" s="422">
        <v>76</v>
      </c>
      <c r="F148" s="422">
        <v>15</v>
      </c>
      <c r="G148" s="426">
        <v>373</v>
      </c>
      <c r="H148" s="426">
        <v>225</v>
      </c>
      <c r="I148" s="422">
        <v>0</v>
      </c>
      <c r="J148" s="422">
        <v>17</v>
      </c>
      <c r="K148" s="422">
        <v>193</v>
      </c>
      <c r="L148" s="416">
        <v>167</v>
      </c>
      <c r="M148" s="416">
        <v>21655</v>
      </c>
    </row>
    <row r="149" spans="1:13" ht="15.9" customHeight="1">
      <c r="A149" s="403"/>
      <c r="B149" s="407" t="s">
        <v>164</v>
      </c>
      <c r="C149" s="154" t="s">
        <v>163</v>
      </c>
      <c r="D149" s="404">
        <v>692121724</v>
      </c>
      <c r="E149" s="422">
        <v>29693520</v>
      </c>
      <c r="F149" s="422">
        <v>3461504</v>
      </c>
      <c r="G149" s="426">
        <v>19563055</v>
      </c>
      <c r="H149" s="426">
        <v>9921810</v>
      </c>
      <c r="I149" s="422">
        <v>0</v>
      </c>
      <c r="J149" s="422">
        <v>841437</v>
      </c>
      <c r="K149" s="422">
        <v>9691058</v>
      </c>
      <c r="L149" s="416">
        <v>8593133</v>
      </c>
      <c r="M149" s="416">
        <v>610356207</v>
      </c>
    </row>
    <row r="150" spans="1:13" ht="15.9" customHeight="1">
      <c r="A150" s="403"/>
      <c r="B150" s="408"/>
      <c r="C150" s="154" t="s">
        <v>161</v>
      </c>
      <c r="D150" s="404">
        <v>36729</v>
      </c>
      <c r="E150" s="405">
        <v>125</v>
      </c>
      <c r="F150" s="405">
        <v>86</v>
      </c>
      <c r="G150" s="405">
        <v>392</v>
      </c>
      <c r="H150" s="406">
        <v>240</v>
      </c>
      <c r="I150" s="405">
        <v>0</v>
      </c>
      <c r="J150" s="405">
        <v>52</v>
      </c>
      <c r="K150" s="405">
        <v>595</v>
      </c>
      <c r="L150" s="415">
        <v>452</v>
      </c>
      <c r="M150" s="415">
        <v>34787</v>
      </c>
    </row>
    <row r="151" spans="1:13" ht="15.9" customHeight="1">
      <c r="A151" s="401"/>
      <c r="B151" s="407" t="s">
        <v>16</v>
      </c>
      <c r="C151" s="154" t="s">
        <v>163</v>
      </c>
      <c r="D151" s="404">
        <v>1151519814</v>
      </c>
      <c r="E151" s="405">
        <v>37751922</v>
      </c>
      <c r="F151" s="405">
        <v>26563753</v>
      </c>
      <c r="G151" s="406">
        <v>20041027</v>
      </c>
      <c r="H151" s="406">
        <v>29218310</v>
      </c>
      <c r="I151" s="405">
        <v>0</v>
      </c>
      <c r="J151" s="405">
        <v>1602837</v>
      </c>
      <c r="K151" s="405">
        <v>37448966</v>
      </c>
      <c r="L151" s="415">
        <v>30654226</v>
      </c>
      <c r="M151" s="415">
        <v>968238773</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78740157480314965" right="0.78740157480314965" top="0.78740157480314965" bottom="0.39370078740157483" header="0" footer="0"/>
  <pageSetup paperSize="9" scale="73"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10242" r:id="rId4" name="CommandButton2">
          <controlPr defaultSize="0" print="0" autoLine="0" r:id="rId5">
            <anchor moveWithCells="1">
              <from>
                <xdr:col>1</xdr:col>
                <xdr:colOff>0</xdr:colOff>
                <xdr:row>0</xdr:row>
                <xdr:rowOff>0</xdr:rowOff>
              </from>
              <to>
                <xdr:col>2</xdr:col>
                <xdr:colOff>510540</xdr:colOff>
                <xdr:row>1</xdr:row>
                <xdr:rowOff>137160</xdr:rowOff>
              </to>
            </anchor>
          </controlPr>
        </control>
      </mc:Choice>
      <mc:Fallback>
        <control shapeId="10242" r:id="rId4" name="CommandButton2"/>
      </mc:Fallback>
    </mc:AlternateContent>
    <mc:AlternateContent xmlns:mc="http://schemas.openxmlformats.org/markup-compatibility/2006">
      <mc:Choice Requires="x14">
        <control shapeId="10241" r:id="rId6" name="CommandButton1">
          <controlPr defaultSize="0" print="0" autoLine="0" r:id="rId7">
            <anchor moveWithCells="1">
              <from>
                <xdr:col>0</xdr:col>
                <xdr:colOff>0</xdr:colOff>
                <xdr:row>0</xdr:row>
                <xdr:rowOff>0</xdr:rowOff>
              </from>
              <to>
                <xdr:col>0</xdr:col>
                <xdr:colOff>1074420</xdr:colOff>
                <xdr:row>1</xdr:row>
                <xdr:rowOff>137160</xdr:rowOff>
              </to>
            </anchor>
          </controlPr>
        </control>
      </mc:Choice>
      <mc:Fallback>
        <control shapeId="10241" r:id="rId6" name="CommandButton1"/>
      </mc:Fallback>
    </mc:AlternateContent>
  </control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9B4CB-D3FC-40B3-9A53-C90D5C1F8E41}">
  <dimension ref="A1:AE192"/>
  <sheetViews>
    <sheetView workbookViewId="0">
      <pane xSplit="3" ySplit="5" topLeftCell="G120" activePane="bottomRight" state="frozen"/>
      <selection activeCell="J150" sqref="J150"/>
      <selection pane="topRight" activeCell="J150" sqref="J150"/>
      <selection pane="bottomLeft" activeCell="J150" sqref="J150"/>
      <selection pane="bottomRight" activeCell="J150" sqref="J150"/>
    </sheetView>
  </sheetViews>
  <sheetFormatPr defaultRowHeight="13.2"/>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
        <v>189</v>
      </c>
      <c r="G1" s="565"/>
      <c r="H1" s="565"/>
      <c r="I1" s="565"/>
      <c r="J1" s="565"/>
      <c r="L1" s="177" t="s">
        <v>128</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155">
        <v>1047970</v>
      </c>
      <c r="E6" s="155">
        <v>0</v>
      </c>
      <c r="F6" s="156">
        <v>1047970</v>
      </c>
      <c r="G6" s="155">
        <v>0</v>
      </c>
      <c r="H6" s="155">
        <v>0</v>
      </c>
      <c r="I6" s="155">
        <v>1034717</v>
      </c>
      <c r="J6" s="156">
        <v>1034717</v>
      </c>
      <c r="K6" s="155">
        <v>0</v>
      </c>
      <c r="L6" s="155">
        <v>121</v>
      </c>
      <c r="M6" s="156">
        <v>13132</v>
      </c>
      <c r="N6" s="183"/>
      <c r="O6" s="183"/>
      <c r="P6" s="183"/>
      <c r="Q6" s="183"/>
    </row>
    <row r="7" spans="1:31" s="139" customFormat="1" ht="17.25" customHeight="1">
      <c r="A7" s="150"/>
      <c r="B7" s="153" t="s">
        <v>162</v>
      </c>
      <c r="C7" s="154" t="s">
        <v>163</v>
      </c>
      <c r="D7" s="155">
        <v>38154260014</v>
      </c>
      <c r="E7" s="155">
        <v>0</v>
      </c>
      <c r="F7" s="156">
        <v>38154260014</v>
      </c>
      <c r="G7" s="155">
        <v>0</v>
      </c>
      <c r="H7" s="155">
        <v>0</v>
      </c>
      <c r="I7" s="155">
        <v>37795178010</v>
      </c>
      <c r="J7" s="156">
        <v>37795178010</v>
      </c>
      <c r="K7" s="155">
        <v>0</v>
      </c>
      <c r="L7" s="155">
        <v>1199438</v>
      </c>
      <c r="M7" s="156">
        <v>357882566</v>
      </c>
      <c r="N7" s="183">
        <v>100.7</v>
      </c>
      <c r="O7" s="183">
        <v>99.4</v>
      </c>
      <c r="P7" s="184">
        <v>99.1</v>
      </c>
      <c r="Q7" s="184">
        <v>99.1</v>
      </c>
    </row>
    <row r="8" spans="1:31" s="139" customFormat="1" ht="17.25" customHeight="1">
      <c r="A8" s="150" t="s">
        <v>45</v>
      </c>
      <c r="B8" s="144"/>
      <c r="C8" s="154" t="s">
        <v>161</v>
      </c>
      <c r="D8" s="155">
        <v>34319</v>
      </c>
      <c r="E8" s="155">
        <v>0</v>
      </c>
      <c r="F8" s="156">
        <v>34319</v>
      </c>
      <c r="G8" s="155">
        <v>0</v>
      </c>
      <c r="H8" s="155">
        <v>0</v>
      </c>
      <c r="I8" s="155">
        <v>9351</v>
      </c>
      <c r="J8" s="156">
        <v>9351</v>
      </c>
      <c r="K8" s="155">
        <v>0</v>
      </c>
      <c r="L8" s="155">
        <v>3313</v>
      </c>
      <c r="M8" s="156">
        <v>21655</v>
      </c>
      <c r="N8" s="183"/>
      <c r="O8" s="183"/>
      <c r="P8" s="183"/>
      <c r="Q8" s="183"/>
    </row>
    <row r="9" spans="1:31" s="139" customFormat="1" ht="17.25" customHeight="1">
      <c r="A9" s="157"/>
      <c r="B9" s="153" t="s">
        <v>164</v>
      </c>
      <c r="C9" s="154" t="s">
        <v>163</v>
      </c>
      <c r="D9" s="155">
        <v>978295029</v>
      </c>
      <c r="E9" s="155">
        <v>0</v>
      </c>
      <c r="F9" s="156">
        <v>978295029</v>
      </c>
      <c r="G9" s="155">
        <v>0</v>
      </c>
      <c r="H9" s="155">
        <v>0</v>
      </c>
      <c r="I9" s="155">
        <v>291207260</v>
      </c>
      <c r="J9" s="156">
        <v>291207260</v>
      </c>
      <c r="K9" s="155">
        <v>0</v>
      </c>
      <c r="L9" s="155">
        <v>76731562</v>
      </c>
      <c r="M9" s="156">
        <v>610356207</v>
      </c>
      <c r="N9" s="183">
        <v>94.6</v>
      </c>
      <c r="O9" s="183">
        <v>93.2</v>
      </c>
      <c r="P9" s="184">
        <v>29.8</v>
      </c>
      <c r="Q9" s="184">
        <v>30.6</v>
      </c>
    </row>
    <row r="10" spans="1:31" s="139" customFormat="1" ht="17.25" customHeight="1">
      <c r="A10" s="150"/>
      <c r="B10" s="144"/>
      <c r="C10" s="154" t="s">
        <v>161</v>
      </c>
      <c r="D10" s="156">
        <v>1082289</v>
      </c>
      <c r="E10" s="156">
        <v>0</v>
      </c>
      <c r="F10" s="156">
        <v>1082289</v>
      </c>
      <c r="G10" s="156">
        <v>0</v>
      </c>
      <c r="H10" s="156">
        <v>0</v>
      </c>
      <c r="I10" s="156">
        <v>1044068</v>
      </c>
      <c r="J10" s="156">
        <v>1044068</v>
      </c>
      <c r="K10" s="156">
        <v>0</v>
      </c>
      <c r="L10" s="156">
        <v>3434</v>
      </c>
      <c r="M10" s="156">
        <v>34787</v>
      </c>
      <c r="N10" s="183"/>
      <c r="O10" s="183"/>
      <c r="P10" s="183"/>
      <c r="Q10" s="183"/>
    </row>
    <row r="11" spans="1:31" s="139" customFormat="1" ht="17.25" customHeight="1">
      <c r="A11" s="153"/>
      <c r="B11" s="153" t="s">
        <v>16</v>
      </c>
      <c r="C11" s="154" t="s">
        <v>163</v>
      </c>
      <c r="D11" s="156">
        <v>39132555043</v>
      </c>
      <c r="E11" s="156">
        <v>0</v>
      </c>
      <c r="F11" s="156">
        <v>39132555043</v>
      </c>
      <c r="G11" s="156">
        <v>0</v>
      </c>
      <c r="H11" s="156">
        <v>0</v>
      </c>
      <c r="I11" s="156">
        <v>38086385270</v>
      </c>
      <c r="J11" s="156">
        <v>38086385270</v>
      </c>
      <c r="K11" s="156">
        <v>0</v>
      </c>
      <c r="L11" s="156">
        <v>77931000</v>
      </c>
      <c r="M11" s="156">
        <v>968238773</v>
      </c>
      <c r="N11" s="183">
        <v>100.5</v>
      </c>
      <c r="O11" s="183">
        <v>99.3</v>
      </c>
      <c r="P11" s="184">
        <v>97.3</v>
      </c>
      <c r="Q11" s="184">
        <v>97.3</v>
      </c>
    </row>
    <row r="12" spans="1:31" s="139" customFormat="1" ht="17.25" customHeight="1">
      <c r="A12" s="144"/>
      <c r="B12" s="144"/>
      <c r="C12" s="154" t="s">
        <v>161</v>
      </c>
      <c r="D12" s="155">
        <v>36238</v>
      </c>
      <c r="E12" s="155">
        <v>32740</v>
      </c>
      <c r="F12" s="156">
        <v>3498</v>
      </c>
      <c r="G12" s="155">
        <v>54</v>
      </c>
      <c r="H12" s="155">
        <v>3220</v>
      </c>
      <c r="I12" s="155">
        <v>0</v>
      </c>
      <c r="J12" s="156">
        <v>36014</v>
      </c>
      <c r="K12" s="155">
        <v>0</v>
      </c>
      <c r="L12" s="155">
        <v>15</v>
      </c>
      <c r="M12" s="156">
        <v>209</v>
      </c>
      <c r="N12" s="183"/>
      <c r="O12" s="183"/>
      <c r="P12" s="183"/>
      <c r="Q12" s="183"/>
      <c r="S12" s="158">
        <v>90.347149401181085</v>
      </c>
      <c r="U12" s="158">
        <v>87.930931290399812</v>
      </c>
      <c r="W12" s="158">
        <v>2.4162181107812728</v>
      </c>
    </row>
    <row r="13" spans="1:31" s="139" customFormat="1" ht="17.25" customHeight="1">
      <c r="A13" s="150"/>
      <c r="B13" s="153" t="s">
        <v>162</v>
      </c>
      <c r="C13" s="154" t="s">
        <v>163</v>
      </c>
      <c r="D13" s="155">
        <v>2873775050</v>
      </c>
      <c r="E13" s="155">
        <v>2815098400</v>
      </c>
      <c r="F13" s="156">
        <v>58676650</v>
      </c>
      <c r="G13" s="155">
        <v>871314</v>
      </c>
      <c r="H13" s="155">
        <v>50503570</v>
      </c>
      <c r="I13" s="155">
        <v>0</v>
      </c>
      <c r="J13" s="156">
        <v>2866473284</v>
      </c>
      <c r="K13" s="155">
        <v>0</v>
      </c>
      <c r="L13" s="155">
        <v>149538</v>
      </c>
      <c r="M13" s="156">
        <v>7152228</v>
      </c>
      <c r="N13" s="183">
        <v>102.1</v>
      </c>
      <c r="O13" s="183">
        <v>90.1</v>
      </c>
      <c r="P13" s="184">
        <v>99.7</v>
      </c>
      <c r="Q13" s="184">
        <v>99.9</v>
      </c>
      <c r="S13" s="158">
        <v>97.958203095959092</v>
      </c>
      <c r="U13" s="158">
        <v>97.587625289560975</v>
      </c>
      <c r="W13" s="158">
        <v>0.3705778063981171</v>
      </c>
    </row>
    <row r="14" spans="1:31" s="139" customFormat="1" ht="17.25" customHeight="1">
      <c r="A14" s="150" t="s">
        <v>46</v>
      </c>
      <c r="B14" s="144"/>
      <c r="C14" s="154" t="s">
        <v>161</v>
      </c>
      <c r="D14" s="155">
        <v>317</v>
      </c>
      <c r="E14" s="155">
        <v>0</v>
      </c>
      <c r="F14" s="156">
        <v>317</v>
      </c>
      <c r="G14" s="155">
        <v>19</v>
      </c>
      <c r="H14" s="155">
        <v>88</v>
      </c>
      <c r="I14" s="155">
        <v>0</v>
      </c>
      <c r="J14" s="156">
        <v>107</v>
      </c>
      <c r="K14" s="155">
        <v>0</v>
      </c>
      <c r="L14" s="155">
        <v>41</v>
      </c>
      <c r="M14" s="156">
        <v>169</v>
      </c>
      <c r="N14" s="183"/>
      <c r="O14" s="183"/>
      <c r="P14" s="183"/>
      <c r="Q14" s="183"/>
      <c r="S14" s="158">
        <v>0</v>
      </c>
      <c r="U14" s="158">
        <v>0</v>
      </c>
      <c r="W14" s="158">
        <v>0</v>
      </c>
    </row>
    <row r="15" spans="1:31" s="139" customFormat="1" ht="17.25" customHeight="1">
      <c r="A15" s="150"/>
      <c r="B15" s="153" t="s">
        <v>164</v>
      </c>
      <c r="C15" s="154" t="s">
        <v>163</v>
      </c>
      <c r="D15" s="155">
        <v>8647915</v>
      </c>
      <c r="E15" s="155">
        <v>0</v>
      </c>
      <c r="F15" s="156">
        <v>8647915</v>
      </c>
      <c r="G15" s="155">
        <v>282565</v>
      </c>
      <c r="H15" s="155">
        <v>2256834</v>
      </c>
      <c r="I15" s="155">
        <v>0</v>
      </c>
      <c r="J15" s="156">
        <v>2539399</v>
      </c>
      <c r="K15" s="155">
        <v>0</v>
      </c>
      <c r="L15" s="155">
        <v>810766</v>
      </c>
      <c r="M15" s="156">
        <v>5297750</v>
      </c>
      <c r="N15" s="183">
        <v>27.5</v>
      </c>
      <c r="O15" s="183">
        <v>226.6</v>
      </c>
      <c r="P15" s="184">
        <v>29.4</v>
      </c>
      <c r="Q15" s="184">
        <v>74.099999999999994</v>
      </c>
      <c r="S15" s="158">
        <v>0</v>
      </c>
      <c r="U15" s="158">
        <v>0</v>
      </c>
      <c r="W15" s="158">
        <v>0</v>
      </c>
    </row>
    <row r="16" spans="1:31" s="139" customFormat="1" ht="17.25" customHeight="1">
      <c r="A16" s="150"/>
      <c r="B16" s="144"/>
      <c r="C16" s="154" t="s">
        <v>161</v>
      </c>
      <c r="D16" s="156">
        <v>36555</v>
      </c>
      <c r="E16" s="156">
        <v>32740</v>
      </c>
      <c r="F16" s="156">
        <v>3815</v>
      </c>
      <c r="G16" s="156">
        <v>73</v>
      </c>
      <c r="H16" s="156">
        <v>3308</v>
      </c>
      <c r="I16" s="156">
        <v>0</v>
      </c>
      <c r="J16" s="156">
        <v>36121</v>
      </c>
      <c r="K16" s="156">
        <v>0</v>
      </c>
      <c r="L16" s="156">
        <v>56</v>
      </c>
      <c r="M16" s="156">
        <v>378</v>
      </c>
      <c r="N16" s="183"/>
      <c r="O16" s="183"/>
      <c r="P16" s="183"/>
      <c r="Q16" s="183"/>
      <c r="S16" s="158">
        <v>89.563671180413067</v>
      </c>
      <c r="U16" s="158">
        <v>86.091415177263414</v>
      </c>
      <c r="W16" s="158">
        <v>3.4722560031496528</v>
      </c>
    </row>
    <row r="17" spans="1:31" s="139" customFormat="1" ht="17.25" customHeight="1">
      <c r="A17" s="153"/>
      <c r="B17" s="153" t="s">
        <v>16</v>
      </c>
      <c r="C17" s="154" t="s">
        <v>163</v>
      </c>
      <c r="D17" s="156">
        <v>2882422965</v>
      </c>
      <c r="E17" s="156">
        <v>2815098400</v>
      </c>
      <c r="F17" s="156">
        <v>67324565</v>
      </c>
      <c r="G17" s="156">
        <v>1153879</v>
      </c>
      <c r="H17" s="156">
        <v>52760404</v>
      </c>
      <c r="I17" s="156">
        <v>0</v>
      </c>
      <c r="J17" s="156">
        <v>2869012683</v>
      </c>
      <c r="K17" s="156">
        <v>0</v>
      </c>
      <c r="L17" s="156">
        <v>960304</v>
      </c>
      <c r="M17" s="156">
        <v>12449978</v>
      </c>
      <c r="N17" s="183">
        <v>101.3</v>
      </c>
      <c r="O17" s="183">
        <v>90.7</v>
      </c>
      <c r="P17" s="184">
        <v>99.5</v>
      </c>
      <c r="Q17" s="184">
        <v>99.6</v>
      </c>
      <c r="S17" s="158">
        <v>97.664306529003809</v>
      </c>
      <c r="U17" s="158">
        <v>97.256806111158994</v>
      </c>
      <c r="W17" s="158">
        <v>0.40750041784481539</v>
      </c>
    </row>
    <row r="18" spans="1:31" s="139" customFormat="1" ht="17.25" customHeight="1">
      <c r="A18" s="144"/>
      <c r="B18" s="144"/>
      <c r="C18" s="154" t="s">
        <v>161</v>
      </c>
      <c r="D18" s="155">
        <v>1250</v>
      </c>
      <c r="E18" s="155">
        <v>1249</v>
      </c>
      <c r="F18" s="156">
        <v>1</v>
      </c>
      <c r="G18" s="155">
        <v>0</v>
      </c>
      <c r="H18" s="155">
        <v>1</v>
      </c>
      <c r="I18" s="155">
        <v>0</v>
      </c>
      <c r="J18" s="156">
        <v>1250</v>
      </c>
      <c r="K18" s="155">
        <v>0</v>
      </c>
      <c r="L18" s="155">
        <v>0</v>
      </c>
      <c r="M18" s="156">
        <v>0</v>
      </c>
      <c r="N18" s="183"/>
      <c r="O18" s="183"/>
      <c r="P18" s="183"/>
      <c r="Q18" s="183"/>
      <c r="S18" s="158">
        <v>99.92</v>
      </c>
      <c r="U18" s="158">
        <v>99.652777777777786</v>
      </c>
      <c r="W18" s="158">
        <v>0.26722222222221603</v>
      </c>
    </row>
    <row r="19" spans="1:31" s="139" customFormat="1" ht="17.25" customHeight="1">
      <c r="A19" s="150"/>
      <c r="B19" s="153" t="s">
        <v>162</v>
      </c>
      <c r="C19" s="154" t="s">
        <v>163</v>
      </c>
      <c r="D19" s="155">
        <v>71005221</v>
      </c>
      <c r="E19" s="155">
        <v>71004391</v>
      </c>
      <c r="F19" s="156">
        <v>830</v>
      </c>
      <c r="G19" s="155">
        <v>0</v>
      </c>
      <c r="H19" s="155">
        <v>830</v>
      </c>
      <c r="I19" s="155">
        <v>0</v>
      </c>
      <c r="J19" s="156">
        <v>71005221</v>
      </c>
      <c r="K19" s="155">
        <v>0</v>
      </c>
      <c r="L19" s="155">
        <v>0</v>
      </c>
      <c r="M19" s="156">
        <v>0</v>
      </c>
      <c r="N19" s="183">
        <v>54.4</v>
      </c>
      <c r="O19" s="183">
        <v>78.8</v>
      </c>
      <c r="P19" s="184">
        <v>100</v>
      </c>
      <c r="Q19" s="184">
        <v>100</v>
      </c>
      <c r="S19" s="158">
        <v>99.998831071872871</v>
      </c>
      <c r="U19" s="158">
        <v>99.873676345258133</v>
      </c>
      <c r="W19" s="158">
        <v>0.12515472661473837</v>
      </c>
    </row>
    <row r="20" spans="1:31" s="139" customFormat="1" ht="17.25" customHeight="1">
      <c r="A20" s="150" t="s">
        <v>165</v>
      </c>
      <c r="B20" s="144"/>
      <c r="C20" s="154" t="s">
        <v>161</v>
      </c>
      <c r="D20" s="155">
        <v>0</v>
      </c>
      <c r="E20" s="155">
        <v>0</v>
      </c>
      <c r="F20" s="156">
        <v>0</v>
      </c>
      <c r="G20" s="155">
        <v>0</v>
      </c>
      <c r="H20" s="155">
        <v>0</v>
      </c>
      <c r="I20" s="155">
        <v>0</v>
      </c>
      <c r="J20" s="156">
        <v>0</v>
      </c>
      <c r="K20" s="155">
        <v>0</v>
      </c>
      <c r="L20" s="155">
        <v>0</v>
      </c>
      <c r="M20" s="156">
        <v>0</v>
      </c>
      <c r="N20" s="183"/>
      <c r="O20" s="183"/>
      <c r="P20" s="183"/>
      <c r="Q20" s="183"/>
      <c r="S20" s="158" t="e">
        <v>#DIV/0!</v>
      </c>
      <c r="U20" s="158" t="e">
        <v>#DIV/0!</v>
      </c>
      <c r="W20" s="158" t="e">
        <v>#DIV/0!</v>
      </c>
    </row>
    <row r="21" spans="1:31" s="139" customFormat="1" ht="17.25" customHeight="1">
      <c r="A21" s="150"/>
      <c r="B21" s="153" t="s">
        <v>164</v>
      </c>
      <c r="C21" s="154" t="s">
        <v>163</v>
      </c>
      <c r="D21" s="155">
        <v>0</v>
      </c>
      <c r="E21" s="155">
        <v>0</v>
      </c>
      <c r="F21" s="156">
        <v>0</v>
      </c>
      <c r="G21" s="155">
        <v>0</v>
      </c>
      <c r="H21" s="155">
        <v>0</v>
      </c>
      <c r="I21" s="155">
        <v>0</v>
      </c>
      <c r="J21" s="156">
        <v>0</v>
      </c>
      <c r="K21" s="155">
        <v>0</v>
      </c>
      <c r="L21" s="155">
        <v>0</v>
      </c>
      <c r="M21" s="156">
        <v>0</v>
      </c>
      <c r="N21" s="183">
        <v>0</v>
      </c>
      <c r="O21" s="183">
        <v>0</v>
      </c>
      <c r="P21" s="184">
        <v>0</v>
      </c>
      <c r="Q21" s="184">
        <v>0</v>
      </c>
      <c r="S21" s="158" t="e">
        <v>#DIV/0!</v>
      </c>
      <c r="U21" s="158" t="e">
        <v>#DIV/0!</v>
      </c>
      <c r="W21" s="158" t="e">
        <v>#DIV/0!</v>
      </c>
    </row>
    <row r="22" spans="1:31" s="141" customFormat="1" ht="17.25" customHeight="1">
      <c r="A22" s="150"/>
      <c r="B22" s="144"/>
      <c r="C22" s="154" t="s">
        <v>161</v>
      </c>
      <c r="D22" s="156">
        <v>1250</v>
      </c>
      <c r="E22" s="156">
        <v>1249</v>
      </c>
      <c r="F22" s="156">
        <v>1</v>
      </c>
      <c r="G22" s="156">
        <v>0</v>
      </c>
      <c r="H22" s="156">
        <v>1</v>
      </c>
      <c r="I22" s="156">
        <v>0</v>
      </c>
      <c r="J22" s="156">
        <v>1250</v>
      </c>
      <c r="K22" s="156">
        <v>0</v>
      </c>
      <c r="L22" s="156">
        <v>0</v>
      </c>
      <c r="M22" s="156">
        <v>0</v>
      </c>
      <c r="N22" s="183"/>
      <c r="O22" s="183"/>
      <c r="P22" s="183"/>
      <c r="Q22" s="183"/>
      <c r="R22" s="139"/>
      <c r="S22" s="158">
        <v>99.92</v>
      </c>
      <c r="U22" s="158">
        <v>99.652777777777786</v>
      </c>
      <c r="V22" s="139"/>
      <c r="W22" s="158">
        <v>0.26722222222221603</v>
      </c>
      <c r="X22" s="139"/>
      <c r="Y22" s="139"/>
      <c r="Z22" s="139"/>
      <c r="AA22" s="139"/>
      <c r="AB22" s="139"/>
      <c r="AC22" s="139"/>
      <c r="AD22" s="139"/>
      <c r="AE22" s="139"/>
    </row>
    <row r="23" spans="1:31" s="141" customFormat="1" ht="17.25" customHeight="1">
      <c r="A23" s="153"/>
      <c r="B23" s="153" t="s">
        <v>16</v>
      </c>
      <c r="C23" s="154" t="s">
        <v>163</v>
      </c>
      <c r="D23" s="156">
        <v>71005221</v>
      </c>
      <c r="E23" s="156">
        <v>71004391</v>
      </c>
      <c r="F23" s="156">
        <v>830</v>
      </c>
      <c r="G23" s="156">
        <v>0</v>
      </c>
      <c r="H23" s="156">
        <v>830</v>
      </c>
      <c r="I23" s="156">
        <v>0</v>
      </c>
      <c r="J23" s="156">
        <v>71005221</v>
      </c>
      <c r="K23" s="156">
        <v>0</v>
      </c>
      <c r="L23" s="156">
        <v>0</v>
      </c>
      <c r="M23" s="156">
        <v>0</v>
      </c>
      <c r="N23" s="183">
        <v>54.4</v>
      </c>
      <c r="O23" s="183">
        <v>78.8</v>
      </c>
      <c r="P23" s="184">
        <v>100</v>
      </c>
      <c r="Q23" s="184">
        <v>100</v>
      </c>
      <c r="R23" s="139"/>
      <c r="S23" s="158">
        <v>99.998831071872871</v>
      </c>
      <c r="U23" s="158">
        <v>99.873676345258133</v>
      </c>
      <c r="V23" s="139"/>
      <c r="W23" s="158">
        <v>0.12515472661473837</v>
      </c>
      <c r="X23" s="139"/>
      <c r="Y23" s="139"/>
      <c r="Z23" s="139"/>
      <c r="AA23" s="139"/>
      <c r="AB23" s="139"/>
      <c r="AC23" s="139"/>
      <c r="AD23" s="139"/>
      <c r="AE23" s="139"/>
    </row>
    <row r="24" spans="1:31" s="139" customFormat="1" ht="17.25" customHeight="1">
      <c r="A24" s="562" t="s">
        <v>166</v>
      </c>
      <c r="B24" s="144"/>
      <c r="C24" s="154" t="s">
        <v>161</v>
      </c>
      <c r="D24" s="155">
        <v>6470</v>
      </c>
      <c r="E24" s="155">
        <v>6456</v>
      </c>
      <c r="F24" s="156">
        <v>14</v>
      </c>
      <c r="G24" s="155">
        <v>0</v>
      </c>
      <c r="H24" s="155">
        <v>14</v>
      </c>
      <c r="I24" s="155">
        <v>0</v>
      </c>
      <c r="J24" s="156">
        <v>6470</v>
      </c>
      <c r="K24" s="155">
        <v>0</v>
      </c>
      <c r="L24" s="155">
        <v>0</v>
      </c>
      <c r="M24" s="156">
        <v>0</v>
      </c>
      <c r="N24" s="183"/>
      <c r="O24" s="183"/>
      <c r="P24" s="183"/>
      <c r="Q24" s="183"/>
      <c r="S24" s="158">
        <v>99.783616692426577</v>
      </c>
      <c r="U24" s="158">
        <v>99.796954314720807</v>
      </c>
      <c r="W24" s="158">
        <v>-1.33376222942303E-2</v>
      </c>
    </row>
    <row r="25" spans="1:31" s="139" customFormat="1" ht="17.25" customHeight="1">
      <c r="A25" s="563"/>
      <c r="B25" s="153" t="s">
        <v>162</v>
      </c>
      <c r="C25" s="154" t="s">
        <v>163</v>
      </c>
      <c r="D25" s="155">
        <v>804225724</v>
      </c>
      <c r="E25" s="155">
        <v>804189738</v>
      </c>
      <c r="F25" s="156">
        <v>35986</v>
      </c>
      <c r="G25" s="155">
        <v>0</v>
      </c>
      <c r="H25" s="155">
        <v>35986</v>
      </c>
      <c r="I25" s="155">
        <v>0</v>
      </c>
      <c r="J25" s="156">
        <v>804225724</v>
      </c>
      <c r="K25" s="155">
        <v>0</v>
      </c>
      <c r="L25" s="155">
        <v>0</v>
      </c>
      <c r="M25" s="156">
        <v>0</v>
      </c>
      <c r="N25" s="183">
        <v>79.599999999999994</v>
      </c>
      <c r="O25" s="183">
        <v>173.5</v>
      </c>
      <c r="P25" s="184">
        <v>100</v>
      </c>
      <c r="Q25" s="184">
        <v>100</v>
      </c>
      <c r="S25" s="158">
        <v>99.995525385606783</v>
      </c>
      <c r="U25" s="158">
        <v>99.983018655560301</v>
      </c>
      <c r="W25" s="158">
        <v>1.2506730046482062E-2</v>
      </c>
    </row>
    <row r="26" spans="1:31" s="139" customFormat="1" ht="17.25" customHeight="1">
      <c r="A26" s="563"/>
      <c r="B26" s="144"/>
      <c r="C26" s="154" t="s">
        <v>161</v>
      </c>
      <c r="D26" s="155">
        <v>0</v>
      </c>
      <c r="E26" s="155">
        <v>0</v>
      </c>
      <c r="F26" s="156">
        <v>0</v>
      </c>
      <c r="G26" s="155">
        <v>0</v>
      </c>
      <c r="H26" s="155">
        <v>0</v>
      </c>
      <c r="I26" s="155">
        <v>0</v>
      </c>
      <c r="J26" s="156">
        <v>0</v>
      </c>
      <c r="K26" s="155">
        <v>0</v>
      </c>
      <c r="L26" s="155">
        <v>0</v>
      </c>
      <c r="M26" s="156">
        <v>0</v>
      </c>
      <c r="N26" s="183"/>
      <c r="O26" s="183"/>
      <c r="P26" s="183"/>
      <c r="Q26" s="183"/>
      <c r="S26" s="158" t="e">
        <v>#DIV/0!</v>
      </c>
      <c r="U26" s="158" t="e">
        <v>#DIV/0!</v>
      </c>
      <c r="W26" s="158" t="e">
        <v>#DIV/0!</v>
      </c>
    </row>
    <row r="27" spans="1:31" s="139" customFormat="1" ht="17.25" customHeight="1">
      <c r="A27" s="563"/>
      <c r="B27" s="153" t="s">
        <v>164</v>
      </c>
      <c r="C27" s="154" t="s">
        <v>163</v>
      </c>
      <c r="D27" s="155">
        <v>0</v>
      </c>
      <c r="E27" s="155">
        <v>0</v>
      </c>
      <c r="F27" s="156">
        <v>0</v>
      </c>
      <c r="G27" s="155">
        <v>0</v>
      </c>
      <c r="H27" s="155">
        <v>0</v>
      </c>
      <c r="I27" s="155">
        <v>0</v>
      </c>
      <c r="J27" s="156">
        <v>0</v>
      </c>
      <c r="K27" s="155">
        <v>0</v>
      </c>
      <c r="L27" s="155">
        <v>0</v>
      </c>
      <c r="M27" s="156">
        <v>0</v>
      </c>
      <c r="N27" s="183">
        <v>0</v>
      </c>
      <c r="O27" s="183">
        <v>0</v>
      </c>
      <c r="P27" s="184">
        <v>0</v>
      </c>
      <c r="Q27" s="184">
        <v>0</v>
      </c>
      <c r="S27" s="158" t="e">
        <v>#DIV/0!</v>
      </c>
      <c r="U27" s="158" t="e">
        <v>#DIV/0!</v>
      </c>
      <c r="W27" s="158" t="e">
        <v>#DIV/0!</v>
      </c>
    </row>
    <row r="28" spans="1:31" s="141" customFormat="1" ht="17.25" customHeight="1">
      <c r="A28" s="563"/>
      <c r="B28" s="144"/>
      <c r="C28" s="154" t="s">
        <v>161</v>
      </c>
      <c r="D28" s="156">
        <v>6470</v>
      </c>
      <c r="E28" s="156">
        <v>6456</v>
      </c>
      <c r="F28" s="156">
        <v>14</v>
      </c>
      <c r="G28" s="156">
        <v>0</v>
      </c>
      <c r="H28" s="156">
        <v>14</v>
      </c>
      <c r="I28" s="156">
        <v>0</v>
      </c>
      <c r="J28" s="156">
        <v>6470</v>
      </c>
      <c r="K28" s="156">
        <v>0</v>
      </c>
      <c r="L28" s="156">
        <v>0</v>
      </c>
      <c r="M28" s="156">
        <v>0</v>
      </c>
      <c r="N28" s="183"/>
      <c r="O28" s="183"/>
      <c r="P28" s="183"/>
      <c r="Q28" s="183"/>
      <c r="R28" s="139"/>
      <c r="S28" s="158">
        <v>99.783616692426577</v>
      </c>
      <c r="U28" s="158">
        <v>99.796954314720807</v>
      </c>
      <c r="V28" s="139"/>
      <c r="W28" s="158">
        <v>-1.33376222942303E-2</v>
      </c>
      <c r="X28" s="139"/>
      <c r="Y28" s="139"/>
      <c r="Z28" s="139"/>
      <c r="AA28" s="139"/>
      <c r="AB28" s="139"/>
      <c r="AC28" s="139"/>
      <c r="AD28" s="139"/>
      <c r="AE28" s="139"/>
    </row>
    <row r="29" spans="1:31" s="141" customFormat="1" ht="17.25" customHeight="1">
      <c r="A29" s="564"/>
      <c r="B29" s="153" t="s">
        <v>16</v>
      </c>
      <c r="C29" s="154" t="s">
        <v>163</v>
      </c>
      <c r="D29" s="156">
        <v>804225724</v>
      </c>
      <c r="E29" s="156">
        <v>804189738</v>
      </c>
      <c r="F29" s="156">
        <v>35986</v>
      </c>
      <c r="G29" s="156">
        <v>0</v>
      </c>
      <c r="H29" s="156">
        <v>35986</v>
      </c>
      <c r="I29" s="156">
        <v>0</v>
      </c>
      <c r="J29" s="156">
        <v>804225724</v>
      </c>
      <c r="K29" s="156">
        <v>0</v>
      </c>
      <c r="L29" s="156">
        <v>0</v>
      </c>
      <c r="M29" s="156">
        <v>0</v>
      </c>
      <c r="N29" s="183">
        <v>79.599999999999994</v>
      </c>
      <c r="O29" s="183">
        <v>173.5</v>
      </c>
      <c r="P29" s="184">
        <v>100</v>
      </c>
      <c r="Q29" s="184">
        <v>100</v>
      </c>
      <c r="R29" s="139"/>
      <c r="S29" s="158">
        <v>99.995525385606783</v>
      </c>
      <c r="U29" s="158">
        <v>99.983018655560301</v>
      </c>
      <c r="V29" s="139"/>
      <c r="W29" s="158">
        <v>1.2506730046482062E-2</v>
      </c>
      <c r="X29" s="139"/>
      <c r="Y29" s="139"/>
      <c r="Z29" s="139"/>
      <c r="AA29" s="139"/>
      <c r="AB29" s="139"/>
      <c r="AC29" s="139"/>
      <c r="AD29" s="139"/>
      <c r="AE29" s="139"/>
    </row>
    <row r="30" spans="1:31" s="139" customFormat="1" ht="17.25" customHeight="1">
      <c r="A30" s="562" t="s">
        <v>167</v>
      </c>
      <c r="B30" s="144"/>
      <c r="C30" s="154" t="s">
        <v>161</v>
      </c>
      <c r="D30" s="155">
        <v>320</v>
      </c>
      <c r="E30" s="155">
        <v>320</v>
      </c>
      <c r="F30" s="156">
        <v>0</v>
      </c>
      <c r="G30" s="155">
        <v>0</v>
      </c>
      <c r="H30" s="155">
        <v>0</v>
      </c>
      <c r="I30" s="155">
        <v>0</v>
      </c>
      <c r="J30" s="156">
        <v>320</v>
      </c>
      <c r="K30" s="155">
        <v>0</v>
      </c>
      <c r="L30" s="155">
        <v>0</v>
      </c>
      <c r="M30" s="156">
        <v>0</v>
      </c>
      <c r="N30" s="183"/>
      <c r="O30" s="183"/>
      <c r="P30" s="183"/>
      <c r="Q30" s="183"/>
      <c r="S30" s="158">
        <v>100</v>
      </c>
      <c r="U30" s="158">
        <v>99.23371647509579</v>
      </c>
      <c r="W30" s="158">
        <v>0.76628352490421037</v>
      </c>
    </row>
    <row r="31" spans="1:31" s="139" customFormat="1" ht="17.25" customHeight="1">
      <c r="A31" s="563"/>
      <c r="B31" s="153" t="s">
        <v>162</v>
      </c>
      <c r="C31" s="154" t="s">
        <v>163</v>
      </c>
      <c r="D31" s="155">
        <v>777453652</v>
      </c>
      <c r="E31" s="155">
        <v>777453652</v>
      </c>
      <c r="F31" s="156">
        <v>0</v>
      </c>
      <c r="G31" s="155">
        <v>0</v>
      </c>
      <c r="H31" s="155">
        <v>0</v>
      </c>
      <c r="I31" s="155">
        <v>0</v>
      </c>
      <c r="J31" s="156">
        <v>777453652</v>
      </c>
      <c r="K31" s="155">
        <v>0</v>
      </c>
      <c r="L31" s="155">
        <v>0</v>
      </c>
      <c r="M31" s="156">
        <v>0</v>
      </c>
      <c r="N31" s="183">
        <v>61.1</v>
      </c>
      <c r="O31" s="183">
        <v>170.7</v>
      </c>
      <c r="P31" s="184">
        <v>100</v>
      </c>
      <c r="Q31" s="184">
        <v>100</v>
      </c>
      <c r="S31" s="158">
        <v>100</v>
      </c>
      <c r="U31" s="158">
        <v>99.972601891369962</v>
      </c>
      <c r="W31" s="158">
        <v>2.7398108630038109E-2</v>
      </c>
    </row>
    <row r="32" spans="1:31" s="139" customFormat="1" ht="17.25" customHeight="1">
      <c r="A32" s="563"/>
      <c r="B32" s="144"/>
      <c r="C32" s="154" t="s">
        <v>161</v>
      </c>
      <c r="D32" s="155">
        <v>0</v>
      </c>
      <c r="E32" s="155">
        <v>0</v>
      </c>
      <c r="F32" s="156">
        <v>0</v>
      </c>
      <c r="G32" s="155">
        <v>0</v>
      </c>
      <c r="H32" s="155">
        <v>0</v>
      </c>
      <c r="I32" s="155">
        <v>0</v>
      </c>
      <c r="J32" s="156">
        <v>0</v>
      </c>
      <c r="K32" s="155">
        <v>0</v>
      </c>
      <c r="L32" s="155">
        <v>0</v>
      </c>
      <c r="M32" s="156">
        <v>0</v>
      </c>
      <c r="N32" s="183"/>
      <c r="O32" s="183"/>
      <c r="P32" s="183"/>
      <c r="Q32" s="183"/>
      <c r="S32" s="158" t="e">
        <v>#DIV/0!</v>
      </c>
      <c r="U32" s="158" t="e">
        <v>#DIV/0!</v>
      </c>
      <c r="W32" s="158" t="e">
        <v>#DIV/0!</v>
      </c>
    </row>
    <row r="33" spans="1:31" s="139" customFormat="1" ht="17.25" customHeight="1">
      <c r="A33" s="563"/>
      <c r="B33" s="153" t="s">
        <v>164</v>
      </c>
      <c r="C33" s="154" t="s">
        <v>163</v>
      </c>
      <c r="D33" s="155">
        <v>0</v>
      </c>
      <c r="E33" s="155">
        <v>0</v>
      </c>
      <c r="F33" s="156">
        <v>0</v>
      </c>
      <c r="G33" s="155">
        <v>0</v>
      </c>
      <c r="H33" s="155">
        <v>0</v>
      </c>
      <c r="I33" s="155">
        <v>0</v>
      </c>
      <c r="J33" s="156">
        <v>0</v>
      </c>
      <c r="K33" s="155">
        <v>0</v>
      </c>
      <c r="L33" s="155">
        <v>0</v>
      </c>
      <c r="M33" s="156">
        <v>0</v>
      </c>
      <c r="N33" s="183">
        <v>0</v>
      </c>
      <c r="O33" s="183">
        <v>0</v>
      </c>
      <c r="P33" s="184">
        <v>0</v>
      </c>
      <c r="Q33" s="184">
        <v>0</v>
      </c>
      <c r="S33" s="158" t="e">
        <v>#DIV/0!</v>
      </c>
      <c r="U33" s="158" t="e">
        <v>#DIV/0!</v>
      </c>
      <c r="W33" s="158" t="e">
        <v>#DIV/0!</v>
      </c>
    </row>
    <row r="34" spans="1:31" s="141" customFormat="1" ht="17.25" customHeight="1">
      <c r="A34" s="563"/>
      <c r="B34" s="144"/>
      <c r="C34" s="154" t="s">
        <v>161</v>
      </c>
      <c r="D34" s="156">
        <v>320</v>
      </c>
      <c r="E34" s="156">
        <v>320</v>
      </c>
      <c r="F34" s="156">
        <v>0</v>
      </c>
      <c r="G34" s="156">
        <v>0</v>
      </c>
      <c r="H34" s="156">
        <v>0</v>
      </c>
      <c r="I34" s="156">
        <v>0</v>
      </c>
      <c r="J34" s="156">
        <v>320</v>
      </c>
      <c r="K34" s="156">
        <v>0</v>
      </c>
      <c r="L34" s="156">
        <v>0</v>
      </c>
      <c r="M34" s="156">
        <v>0</v>
      </c>
      <c r="N34" s="183"/>
      <c r="O34" s="183"/>
      <c r="P34" s="183"/>
      <c r="Q34" s="183"/>
      <c r="R34" s="139"/>
      <c r="S34" s="158">
        <v>100</v>
      </c>
      <c r="U34" s="158">
        <v>99.23371647509579</v>
      </c>
      <c r="V34" s="139"/>
      <c r="W34" s="158">
        <v>0.76628352490421037</v>
      </c>
      <c r="X34" s="139"/>
      <c r="Y34" s="139"/>
      <c r="Z34" s="139"/>
      <c r="AA34" s="139"/>
      <c r="AB34" s="139"/>
      <c r="AC34" s="139"/>
      <c r="AD34" s="139"/>
      <c r="AE34" s="139"/>
    </row>
    <row r="35" spans="1:31" s="141" customFormat="1" ht="17.25" customHeight="1">
      <c r="A35" s="564"/>
      <c r="B35" s="153" t="s">
        <v>16</v>
      </c>
      <c r="C35" s="154" t="s">
        <v>163</v>
      </c>
      <c r="D35" s="156">
        <v>777453652</v>
      </c>
      <c r="E35" s="156">
        <v>777453652</v>
      </c>
      <c r="F35" s="156">
        <v>0</v>
      </c>
      <c r="G35" s="156">
        <v>0</v>
      </c>
      <c r="H35" s="156">
        <v>0</v>
      </c>
      <c r="I35" s="156">
        <v>0</v>
      </c>
      <c r="J35" s="156">
        <v>777453652</v>
      </c>
      <c r="K35" s="156">
        <v>0</v>
      </c>
      <c r="L35" s="156">
        <v>0</v>
      </c>
      <c r="M35" s="156">
        <v>0</v>
      </c>
      <c r="N35" s="183">
        <v>61.1</v>
      </c>
      <c r="O35" s="183">
        <v>170.7</v>
      </c>
      <c r="P35" s="184">
        <v>100</v>
      </c>
      <c r="Q35" s="184">
        <v>100</v>
      </c>
      <c r="R35" s="139"/>
      <c r="S35" s="158">
        <v>100</v>
      </c>
      <c r="U35" s="158">
        <v>99.972601891369962</v>
      </c>
      <c r="V35" s="139"/>
      <c r="W35" s="158">
        <v>2.7398108630038109E-2</v>
      </c>
      <c r="X35" s="139"/>
      <c r="Y35" s="139"/>
      <c r="Z35" s="139"/>
      <c r="AA35" s="139"/>
      <c r="AB35" s="139"/>
      <c r="AC35" s="139"/>
      <c r="AD35" s="139"/>
      <c r="AE35" s="139"/>
    </row>
    <row r="36" spans="1:31" s="141" customFormat="1" ht="17.25" customHeight="1">
      <c r="A36" s="144"/>
      <c r="B36" s="144"/>
      <c r="C36" s="154" t="s">
        <v>161</v>
      </c>
      <c r="D36" s="155">
        <v>17439</v>
      </c>
      <c r="E36" s="155">
        <v>15077</v>
      </c>
      <c r="F36" s="156">
        <v>2362</v>
      </c>
      <c r="G36" s="155">
        <v>40</v>
      </c>
      <c r="H36" s="155">
        <v>2171</v>
      </c>
      <c r="I36" s="155">
        <v>0</v>
      </c>
      <c r="J36" s="156">
        <v>17288</v>
      </c>
      <c r="K36" s="155">
        <v>0</v>
      </c>
      <c r="L36" s="155">
        <v>0</v>
      </c>
      <c r="M36" s="156">
        <v>151</v>
      </c>
      <c r="N36" s="183"/>
      <c r="O36" s="183"/>
      <c r="P36" s="183"/>
      <c r="Q36" s="183"/>
      <c r="R36" s="139"/>
      <c r="S36" s="158">
        <v>86.455645392511045</v>
      </c>
      <c r="U36" s="158">
        <v>83.26794943645308</v>
      </c>
      <c r="V36" s="139"/>
      <c r="W36" s="158">
        <v>3.187695956057965</v>
      </c>
      <c r="X36" s="139"/>
      <c r="Y36" s="139"/>
      <c r="Z36" s="139"/>
      <c r="AA36" s="139"/>
      <c r="AB36" s="139"/>
      <c r="AC36" s="139"/>
      <c r="AD36" s="139"/>
      <c r="AE36" s="139"/>
    </row>
    <row r="37" spans="1:31" s="141" customFormat="1" ht="17.25" customHeight="1">
      <c r="A37" s="150"/>
      <c r="B37" s="153" t="s">
        <v>162</v>
      </c>
      <c r="C37" s="154" t="s">
        <v>163</v>
      </c>
      <c r="D37" s="155">
        <v>1496985500</v>
      </c>
      <c r="E37" s="155">
        <v>1314349700</v>
      </c>
      <c r="F37" s="156">
        <v>182635800</v>
      </c>
      <c r="G37" s="155">
        <v>1247734</v>
      </c>
      <c r="H37" s="155">
        <v>162894766</v>
      </c>
      <c r="I37" s="155">
        <v>0</v>
      </c>
      <c r="J37" s="156">
        <v>1478492200</v>
      </c>
      <c r="K37" s="155">
        <v>0</v>
      </c>
      <c r="L37" s="155">
        <v>0</v>
      </c>
      <c r="M37" s="156">
        <v>18493300</v>
      </c>
      <c r="N37" s="183">
        <v>99.8</v>
      </c>
      <c r="O37" s="183">
        <v>108.7</v>
      </c>
      <c r="P37" s="184">
        <v>98.8</v>
      </c>
      <c r="Q37" s="184">
        <v>98.7</v>
      </c>
      <c r="R37" s="139"/>
      <c r="S37" s="158">
        <v>87.799761587537091</v>
      </c>
      <c r="U37" s="158">
        <v>86.030233811564813</v>
      </c>
      <c r="V37" s="139"/>
      <c r="W37" s="158">
        <v>1.7695277759722785</v>
      </c>
      <c r="X37" s="139"/>
      <c r="Y37" s="139"/>
      <c r="Z37" s="139"/>
      <c r="AA37" s="139"/>
      <c r="AB37" s="139"/>
      <c r="AC37" s="139"/>
      <c r="AD37" s="139"/>
      <c r="AE37" s="139"/>
    </row>
    <row r="38" spans="1:31" s="141" customFormat="1" ht="17.25" customHeight="1">
      <c r="A38" s="150" t="s">
        <v>47</v>
      </c>
      <c r="B38" s="144"/>
      <c r="C38" s="154" t="s">
        <v>161</v>
      </c>
      <c r="D38" s="155">
        <v>229</v>
      </c>
      <c r="E38" s="155">
        <v>0</v>
      </c>
      <c r="F38" s="156">
        <v>229</v>
      </c>
      <c r="G38" s="155">
        <v>14</v>
      </c>
      <c r="H38" s="155">
        <v>69</v>
      </c>
      <c r="I38" s="155">
        <v>0</v>
      </c>
      <c r="J38" s="159">
        <v>83</v>
      </c>
      <c r="K38" s="155">
        <v>0</v>
      </c>
      <c r="L38" s="155">
        <v>16</v>
      </c>
      <c r="M38" s="156">
        <v>130</v>
      </c>
      <c r="N38" s="183"/>
      <c r="O38" s="183"/>
      <c r="P38" s="183"/>
      <c r="Q38" s="183"/>
      <c r="R38" s="139"/>
      <c r="S38" s="158">
        <v>0</v>
      </c>
      <c r="U38" s="158">
        <v>0</v>
      </c>
      <c r="V38" s="139"/>
      <c r="W38" s="158">
        <v>0</v>
      </c>
      <c r="X38" s="139"/>
      <c r="Y38" s="139"/>
      <c r="Z38" s="139"/>
      <c r="AA38" s="139"/>
      <c r="AB38" s="139"/>
      <c r="AC38" s="139"/>
      <c r="AD38" s="139"/>
      <c r="AE38" s="139"/>
    </row>
    <row r="39" spans="1:31" s="141" customFormat="1" ht="17.25" customHeight="1">
      <c r="A39" s="150"/>
      <c r="B39" s="153" t="s">
        <v>164</v>
      </c>
      <c r="C39" s="154" t="s">
        <v>163</v>
      </c>
      <c r="D39" s="155">
        <v>34942120</v>
      </c>
      <c r="E39" s="155">
        <v>0</v>
      </c>
      <c r="F39" s="156">
        <v>34942120</v>
      </c>
      <c r="G39" s="155">
        <v>1461085</v>
      </c>
      <c r="H39" s="155">
        <v>10236920</v>
      </c>
      <c r="I39" s="155">
        <v>0</v>
      </c>
      <c r="J39" s="156">
        <v>11698005</v>
      </c>
      <c r="K39" s="155">
        <v>0</v>
      </c>
      <c r="L39" s="155">
        <v>1207200</v>
      </c>
      <c r="M39" s="156">
        <v>22036915</v>
      </c>
      <c r="N39" s="183">
        <v>152</v>
      </c>
      <c r="O39" s="183">
        <v>72</v>
      </c>
      <c r="P39" s="184">
        <v>33.5</v>
      </c>
      <c r="Q39" s="184">
        <v>32.5</v>
      </c>
      <c r="R39" s="139"/>
      <c r="S39" s="158">
        <v>0</v>
      </c>
      <c r="U39" s="160">
        <v>0</v>
      </c>
      <c r="W39" s="158">
        <v>0</v>
      </c>
    </row>
    <row r="40" spans="1:31" s="141" customFormat="1" ht="17.25" customHeight="1">
      <c r="A40" s="150"/>
      <c r="B40" s="144"/>
      <c r="C40" s="154" t="s">
        <v>161</v>
      </c>
      <c r="D40" s="156">
        <v>17668</v>
      </c>
      <c r="E40" s="156">
        <v>15077</v>
      </c>
      <c r="F40" s="156">
        <v>2591</v>
      </c>
      <c r="G40" s="156">
        <v>54</v>
      </c>
      <c r="H40" s="156">
        <v>2240</v>
      </c>
      <c r="I40" s="156">
        <v>0</v>
      </c>
      <c r="J40" s="156">
        <v>17371</v>
      </c>
      <c r="K40" s="156">
        <v>0</v>
      </c>
      <c r="L40" s="156">
        <v>16</v>
      </c>
      <c r="M40" s="156">
        <v>281</v>
      </c>
      <c r="N40" s="183"/>
      <c r="O40" s="183"/>
      <c r="P40" s="183"/>
      <c r="Q40" s="183"/>
      <c r="R40" s="139"/>
      <c r="S40" s="158">
        <v>85.335069051392338</v>
      </c>
      <c r="U40" s="160">
        <v>81.397613830046268</v>
      </c>
      <c r="W40" s="158">
        <v>3.9374552213460703</v>
      </c>
    </row>
    <row r="41" spans="1:31" s="141" customFormat="1" ht="17.25" customHeight="1">
      <c r="A41" s="153"/>
      <c r="B41" s="153" t="s">
        <v>16</v>
      </c>
      <c r="C41" s="154" t="s">
        <v>163</v>
      </c>
      <c r="D41" s="156">
        <v>1531927620</v>
      </c>
      <c r="E41" s="156">
        <v>1314349700</v>
      </c>
      <c r="F41" s="156">
        <v>217577920</v>
      </c>
      <c r="G41" s="156">
        <v>2708819</v>
      </c>
      <c r="H41" s="156">
        <v>173131686</v>
      </c>
      <c r="I41" s="156">
        <v>0</v>
      </c>
      <c r="J41" s="156">
        <v>1490190205</v>
      </c>
      <c r="K41" s="156">
        <v>0</v>
      </c>
      <c r="L41" s="156">
        <v>1207200</v>
      </c>
      <c r="M41" s="156">
        <v>40530215</v>
      </c>
      <c r="N41" s="183">
        <v>100.6</v>
      </c>
      <c r="O41" s="183">
        <v>107.9</v>
      </c>
      <c r="P41" s="184">
        <v>97.3</v>
      </c>
      <c r="Q41" s="184">
        <v>97.7</v>
      </c>
      <c r="R41" s="139"/>
      <c r="S41" s="158">
        <v>85.797114879357025</v>
      </c>
      <c r="U41" s="160">
        <v>83.933468622884547</v>
      </c>
      <c r="W41" s="158">
        <v>1.8636462564724781</v>
      </c>
    </row>
    <row r="42" spans="1:31" s="137" customFormat="1" ht="19.2">
      <c r="A42" s="136"/>
      <c r="B42" s="136"/>
      <c r="C42" s="136"/>
      <c r="E42" s="138"/>
      <c r="F42" s="565" t="s">
        <v>190</v>
      </c>
      <c r="G42" s="565"/>
      <c r="H42" s="565"/>
      <c r="I42" s="565"/>
      <c r="J42" s="565"/>
      <c r="L42" s="185" t="s">
        <v>128</v>
      </c>
      <c r="M42" s="138"/>
      <c r="N42" s="178"/>
      <c r="O42" s="178"/>
      <c r="P42" s="178"/>
      <c r="Q42" s="178"/>
      <c r="S42" s="158" t="e">
        <v>#DIV/0!</v>
      </c>
      <c r="U42" s="161" t="e">
        <v>#DIV/0!</v>
      </c>
      <c r="V42" s="140"/>
      <c r="W42" s="158" t="e">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v>#DIV/0!</v>
      </c>
      <c r="U43" s="158" t="e">
        <v>#DIV/0!</v>
      </c>
      <c r="V43" s="139"/>
      <c r="W43" s="158" t="e">
        <v>#DIV/0!</v>
      </c>
      <c r="X43" s="139"/>
      <c r="Y43" s="139"/>
      <c r="Z43" s="139"/>
      <c r="AA43" s="139"/>
      <c r="AB43" s="139"/>
      <c r="AC43" s="139"/>
      <c r="AD43" s="139"/>
      <c r="AE43" s="139"/>
    </row>
    <row r="44" spans="1:31" s="141" customFormat="1" ht="16.5" customHeight="1">
      <c r="A44" s="164" t="s">
        <v>169</v>
      </c>
      <c r="B44" s="165"/>
      <c r="C44" s="166"/>
      <c r="D44" s="143"/>
      <c r="E44" s="143"/>
      <c r="F44" s="143"/>
      <c r="G44" s="569" t="s">
        <v>132</v>
      </c>
      <c r="H44" s="570"/>
      <c r="I44" s="144" t="s">
        <v>133</v>
      </c>
      <c r="J44" s="144" t="s">
        <v>134</v>
      </c>
      <c r="K44" s="144" t="s">
        <v>135</v>
      </c>
      <c r="L44" s="181"/>
      <c r="M44" s="145" t="s">
        <v>136</v>
      </c>
      <c r="N44" s="560" t="s">
        <v>137</v>
      </c>
      <c r="O44" s="561"/>
      <c r="P44" s="560" t="s">
        <v>138</v>
      </c>
      <c r="Q44" s="561"/>
      <c r="S44" s="158" t="e">
        <v>#DIV/0!</v>
      </c>
      <c r="U44" s="158" t="e">
        <v>#DIV/0!</v>
      </c>
      <c r="V44" s="139"/>
      <c r="W44" s="158" t="e">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v>#VALUE!</v>
      </c>
      <c r="U45" s="158" t="e">
        <v>#VALUE!</v>
      </c>
      <c r="V45" s="139"/>
      <c r="W45" s="158" t="e">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v>#VALUE!</v>
      </c>
      <c r="U46" s="160" t="e">
        <v>#VALUE!</v>
      </c>
      <c r="V46" s="139"/>
      <c r="W46" s="158" t="e">
        <v>#VALUE!</v>
      </c>
      <c r="X46" s="139"/>
      <c r="Y46" s="139"/>
      <c r="Z46" s="139"/>
      <c r="AA46" s="139"/>
      <c r="AB46" s="139"/>
      <c r="AC46" s="139"/>
      <c r="AD46" s="139"/>
      <c r="AE46" s="139"/>
    </row>
    <row r="47" spans="1:31" s="141" customFormat="1" ht="17.25" customHeight="1">
      <c r="A47" s="144"/>
      <c r="B47" s="144"/>
      <c r="C47" s="154" t="s">
        <v>161</v>
      </c>
      <c r="D47" s="155">
        <v>18921</v>
      </c>
      <c r="E47" s="155">
        <v>17402</v>
      </c>
      <c r="F47" s="156">
        <v>1519</v>
      </c>
      <c r="G47" s="155">
        <v>8</v>
      </c>
      <c r="H47" s="155">
        <v>1455</v>
      </c>
      <c r="I47" s="155">
        <v>0</v>
      </c>
      <c r="J47" s="156">
        <v>18865</v>
      </c>
      <c r="K47" s="155">
        <v>0</v>
      </c>
      <c r="L47" s="155">
        <v>0</v>
      </c>
      <c r="M47" s="156">
        <v>56</v>
      </c>
      <c r="N47" s="183"/>
      <c r="O47" s="183"/>
      <c r="P47" s="183"/>
      <c r="Q47" s="183"/>
      <c r="R47" s="139"/>
      <c r="S47" s="158">
        <v>91.971883092859784</v>
      </c>
      <c r="U47" s="160">
        <v>90.654585584015805</v>
      </c>
      <c r="W47" s="158">
        <v>1.3172975088439784</v>
      </c>
    </row>
    <row r="48" spans="1:31" s="141" customFormat="1" ht="17.25" customHeight="1">
      <c r="A48" s="150"/>
      <c r="B48" s="153" t="s">
        <v>162</v>
      </c>
      <c r="C48" s="154" t="s">
        <v>163</v>
      </c>
      <c r="D48" s="155">
        <v>27706801000</v>
      </c>
      <c r="E48" s="155">
        <v>27331386600</v>
      </c>
      <c r="F48" s="156">
        <v>375414400</v>
      </c>
      <c r="G48" s="155">
        <v>280007</v>
      </c>
      <c r="H48" s="155">
        <v>338854734</v>
      </c>
      <c r="I48" s="155">
        <v>0</v>
      </c>
      <c r="J48" s="156">
        <v>27670521341</v>
      </c>
      <c r="K48" s="155">
        <v>0</v>
      </c>
      <c r="L48" s="155">
        <v>0</v>
      </c>
      <c r="M48" s="156">
        <v>36279659</v>
      </c>
      <c r="N48" s="183">
        <v>106.9</v>
      </c>
      <c r="O48" s="183">
        <v>110</v>
      </c>
      <c r="P48" s="184">
        <v>99.9</v>
      </c>
      <c r="Q48" s="184">
        <v>100</v>
      </c>
      <c r="R48" s="139"/>
      <c r="S48" s="158">
        <v>98.645046030395207</v>
      </c>
      <c r="U48" s="160">
        <v>98.051329687799651</v>
      </c>
      <c r="W48" s="158">
        <v>0.59371634259555606</v>
      </c>
    </row>
    <row r="49" spans="1:23" s="141" customFormat="1" ht="17.25" customHeight="1">
      <c r="A49" s="150" t="s">
        <v>48</v>
      </c>
      <c r="B49" s="144"/>
      <c r="C49" s="154" t="s">
        <v>161</v>
      </c>
      <c r="D49" s="155">
        <v>63</v>
      </c>
      <c r="E49" s="155">
        <v>0</v>
      </c>
      <c r="F49" s="156">
        <v>63</v>
      </c>
      <c r="G49" s="155">
        <v>2</v>
      </c>
      <c r="H49" s="155">
        <v>32</v>
      </c>
      <c r="I49" s="155">
        <v>0</v>
      </c>
      <c r="J49" s="156">
        <v>34</v>
      </c>
      <c r="K49" s="155">
        <v>0</v>
      </c>
      <c r="L49" s="155">
        <v>1</v>
      </c>
      <c r="M49" s="156">
        <v>28</v>
      </c>
      <c r="N49" s="183"/>
      <c r="O49" s="183"/>
      <c r="P49" s="183"/>
      <c r="Q49" s="183"/>
      <c r="R49" s="139"/>
      <c r="S49" s="158">
        <v>0</v>
      </c>
      <c r="U49" s="160">
        <v>0</v>
      </c>
      <c r="W49" s="158">
        <v>0</v>
      </c>
    </row>
    <row r="50" spans="1:23" s="141" customFormat="1" ht="17.25" customHeight="1">
      <c r="A50" s="150"/>
      <c r="B50" s="153" t="s">
        <v>164</v>
      </c>
      <c r="C50" s="154" t="s">
        <v>163</v>
      </c>
      <c r="D50" s="155">
        <v>14360468</v>
      </c>
      <c r="E50" s="155">
        <v>0</v>
      </c>
      <c r="F50" s="156">
        <v>14360468</v>
      </c>
      <c r="G50" s="155">
        <v>6162</v>
      </c>
      <c r="H50" s="155">
        <v>4972587</v>
      </c>
      <c r="I50" s="155">
        <v>0</v>
      </c>
      <c r="J50" s="156">
        <v>4978749</v>
      </c>
      <c r="K50" s="155">
        <v>0</v>
      </c>
      <c r="L50" s="155">
        <v>18524</v>
      </c>
      <c r="M50" s="156">
        <v>9363195</v>
      </c>
      <c r="N50" s="183">
        <v>13.5</v>
      </c>
      <c r="O50" s="183">
        <v>408.9</v>
      </c>
      <c r="P50" s="184">
        <v>34.799999999999997</v>
      </c>
      <c r="Q50" s="184">
        <v>92.3</v>
      </c>
      <c r="R50" s="139"/>
      <c r="S50" s="158">
        <v>0</v>
      </c>
      <c r="U50" s="160">
        <v>0</v>
      </c>
      <c r="W50" s="158">
        <v>0</v>
      </c>
    </row>
    <row r="51" spans="1:23" s="141" customFormat="1" ht="17.25" customHeight="1">
      <c r="A51" s="150"/>
      <c r="B51" s="144"/>
      <c r="C51" s="154" t="s">
        <v>161</v>
      </c>
      <c r="D51" s="156">
        <v>18984</v>
      </c>
      <c r="E51" s="156">
        <v>17402</v>
      </c>
      <c r="F51" s="156">
        <v>1582</v>
      </c>
      <c r="G51" s="156">
        <v>10</v>
      </c>
      <c r="H51" s="156">
        <v>1487</v>
      </c>
      <c r="I51" s="156">
        <v>0</v>
      </c>
      <c r="J51" s="156">
        <v>18899</v>
      </c>
      <c r="K51" s="156">
        <v>0</v>
      </c>
      <c r="L51" s="156">
        <v>1</v>
      </c>
      <c r="M51" s="156">
        <v>84</v>
      </c>
      <c r="N51" s="183"/>
      <c r="O51" s="183"/>
      <c r="P51" s="183"/>
      <c r="Q51" s="183"/>
      <c r="R51" s="139"/>
      <c r="S51" s="158">
        <v>91.666666666666657</v>
      </c>
      <c r="U51" s="160">
        <v>90.06867101390732</v>
      </c>
      <c r="W51" s="158">
        <v>1.5979956527593373</v>
      </c>
    </row>
    <row r="52" spans="1:23" s="141" customFormat="1" ht="17.25" customHeight="1">
      <c r="A52" s="153"/>
      <c r="B52" s="153" t="s">
        <v>16</v>
      </c>
      <c r="C52" s="144" t="s">
        <v>163</v>
      </c>
      <c r="D52" s="156">
        <v>27721161468</v>
      </c>
      <c r="E52" s="156">
        <v>27331386600</v>
      </c>
      <c r="F52" s="156">
        <v>389774868</v>
      </c>
      <c r="G52" s="156">
        <v>286169</v>
      </c>
      <c r="H52" s="156">
        <v>343827321</v>
      </c>
      <c r="I52" s="156">
        <v>0</v>
      </c>
      <c r="J52" s="156">
        <v>27675500090</v>
      </c>
      <c r="K52" s="156">
        <v>0</v>
      </c>
      <c r="L52" s="156">
        <v>18524</v>
      </c>
      <c r="M52" s="156">
        <v>45642854</v>
      </c>
      <c r="N52" s="183">
        <v>106.5</v>
      </c>
      <c r="O52" s="183">
        <v>110.3</v>
      </c>
      <c r="P52" s="184">
        <v>99.8</v>
      </c>
      <c r="Q52" s="184">
        <v>99.9</v>
      </c>
      <c r="R52" s="139"/>
      <c r="S52" s="158">
        <v>98.593944671294025</v>
      </c>
      <c r="U52" s="160">
        <v>97.958666872957878</v>
      </c>
      <c r="W52" s="158">
        <v>0.63527779833614773</v>
      </c>
    </row>
    <row r="53" spans="1:23" s="139" customFormat="1" ht="17.25" customHeight="1">
      <c r="A53" s="144"/>
      <c r="B53" s="144"/>
      <c r="C53" s="154" t="s">
        <v>161</v>
      </c>
      <c r="D53" s="155">
        <v>0</v>
      </c>
      <c r="E53" s="155">
        <v>0</v>
      </c>
      <c r="F53" s="155">
        <v>0</v>
      </c>
      <c r="G53" s="155">
        <v>0</v>
      </c>
      <c r="H53" s="155">
        <v>0</v>
      </c>
      <c r="I53" s="155">
        <v>0</v>
      </c>
      <c r="J53" s="155">
        <v>0</v>
      </c>
      <c r="K53" s="155">
        <v>0</v>
      </c>
      <c r="L53" s="155">
        <v>0</v>
      </c>
      <c r="M53" s="155">
        <v>0</v>
      </c>
      <c r="N53" s="183"/>
      <c r="O53" s="183"/>
      <c r="P53" s="183"/>
      <c r="Q53" s="183"/>
      <c r="S53" s="158" t="e">
        <v>#DIV/0!</v>
      </c>
      <c r="U53" s="158" t="e">
        <v>#DIV/0!</v>
      </c>
      <c r="W53" s="158" t="e">
        <v>#DIV/0!</v>
      </c>
    </row>
    <row r="54" spans="1:23" s="141" customFormat="1" ht="17.25" customHeight="1">
      <c r="A54" s="150" t="s">
        <v>171</v>
      </c>
      <c r="B54" s="153" t="s">
        <v>162</v>
      </c>
      <c r="C54" s="154" t="s">
        <v>163</v>
      </c>
      <c r="D54" s="155">
        <v>0</v>
      </c>
      <c r="E54" s="155">
        <v>0</v>
      </c>
      <c r="F54" s="155">
        <v>0</v>
      </c>
      <c r="G54" s="155">
        <v>0</v>
      </c>
      <c r="H54" s="155">
        <v>0</v>
      </c>
      <c r="I54" s="155">
        <v>0</v>
      </c>
      <c r="J54" s="155">
        <v>0</v>
      </c>
      <c r="K54" s="155">
        <v>0</v>
      </c>
      <c r="L54" s="155">
        <v>0</v>
      </c>
      <c r="M54" s="155">
        <v>0</v>
      </c>
      <c r="N54" s="183">
        <v>0</v>
      </c>
      <c r="O54" s="183">
        <v>0</v>
      </c>
      <c r="P54" s="184">
        <v>0</v>
      </c>
      <c r="Q54" s="184">
        <v>0</v>
      </c>
      <c r="R54" s="139"/>
      <c r="S54" s="158" t="e">
        <v>#DIV/0!</v>
      </c>
      <c r="U54" s="160" t="e">
        <v>#DIV/0!</v>
      </c>
      <c r="W54" s="158" t="e">
        <v>#DIV/0!</v>
      </c>
    </row>
    <row r="55" spans="1:23" s="141" customFormat="1" ht="17.25" customHeight="1">
      <c r="A55" s="150"/>
      <c r="B55" s="144"/>
      <c r="C55" s="154" t="s">
        <v>161</v>
      </c>
      <c r="D55" s="155">
        <v>0</v>
      </c>
      <c r="E55" s="155">
        <v>0</v>
      </c>
      <c r="F55" s="155">
        <v>0</v>
      </c>
      <c r="G55" s="155">
        <v>0</v>
      </c>
      <c r="H55" s="155">
        <v>0</v>
      </c>
      <c r="I55" s="155">
        <v>0</v>
      </c>
      <c r="J55" s="155">
        <v>0</v>
      </c>
      <c r="K55" s="155">
        <v>0</v>
      </c>
      <c r="L55" s="155">
        <v>0</v>
      </c>
      <c r="M55" s="155">
        <v>0</v>
      </c>
      <c r="N55" s="183"/>
      <c r="O55" s="183"/>
      <c r="P55" s="183"/>
      <c r="Q55" s="183"/>
      <c r="R55" s="139"/>
      <c r="S55" s="158" t="e">
        <v>#DIV/0!</v>
      </c>
      <c r="U55" s="160" t="e">
        <v>#DIV/0!</v>
      </c>
      <c r="W55" s="158" t="e">
        <v>#DIV/0!</v>
      </c>
    </row>
    <row r="56" spans="1:23" s="141" customFormat="1" ht="17.25" customHeight="1">
      <c r="A56" s="150" t="s">
        <v>50</v>
      </c>
      <c r="B56" s="153" t="s">
        <v>164</v>
      </c>
      <c r="C56" s="154" t="s">
        <v>163</v>
      </c>
      <c r="D56" s="155">
        <v>0</v>
      </c>
      <c r="E56" s="155">
        <v>0</v>
      </c>
      <c r="F56" s="155">
        <v>0</v>
      </c>
      <c r="G56" s="155">
        <v>0</v>
      </c>
      <c r="H56" s="155">
        <v>0</v>
      </c>
      <c r="I56" s="155">
        <v>0</v>
      </c>
      <c r="J56" s="155">
        <v>0</v>
      </c>
      <c r="K56" s="155">
        <v>0</v>
      </c>
      <c r="L56" s="155">
        <v>0</v>
      </c>
      <c r="M56" s="155">
        <v>0</v>
      </c>
      <c r="N56" s="183">
        <v>0</v>
      </c>
      <c r="O56" s="183">
        <v>0</v>
      </c>
      <c r="P56" s="184">
        <v>0</v>
      </c>
      <c r="Q56" s="184">
        <v>0</v>
      </c>
      <c r="R56" s="139"/>
      <c r="S56" s="158" t="e">
        <v>#DIV/0!</v>
      </c>
      <c r="U56" s="160" t="e">
        <v>#DIV/0!</v>
      </c>
      <c r="W56" s="158" t="e">
        <v>#DIV/0!</v>
      </c>
    </row>
    <row r="57" spans="1:23" s="141" customFormat="1" ht="17.25" customHeight="1">
      <c r="A57" s="150"/>
      <c r="B57" s="144"/>
      <c r="C57" s="154" t="s">
        <v>161</v>
      </c>
      <c r="D57" s="156">
        <v>0</v>
      </c>
      <c r="E57" s="156">
        <v>0</v>
      </c>
      <c r="F57" s="155">
        <v>0</v>
      </c>
      <c r="G57" s="155">
        <v>0</v>
      </c>
      <c r="H57" s="155">
        <v>0</v>
      </c>
      <c r="I57" s="155">
        <v>0</v>
      </c>
      <c r="J57" s="155">
        <v>0</v>
      </c>
      <c r="K57" s="155">
        <v>0</v>
      </c>
      <c r="L57" s="155">
        <v>0</v>
      </c>
      <c r="M57" s="155">
        <v>0</v>
      </c>
      <c r="N57" s="183"/>
      <c r="O57" s="183"/>
      <c r="P57" s="183"/>
      <c r="Q57" s="183"/>
      <c r="R57" s="139"/>
      <c r="S57" s="158" t="e">
        <v>#DIV/0!</v>
      </c>
      <c r="U57" s="160" t="e">
        <v>#DIV/0!</v>
      </c>
      <c r="W57" s="158" t="e">
        <v>#DIV/0!</v>
      </c>
    </row>
    <row r="58" spans="1:23" s="141" customFormat="1" ht="17.25" customHeight="1">
      <c r="A58" s="153"/>
      <c r="B58" s="153" t="s">
        <v>16</v>
      </c>
      <c r="C58" s="154" t="s">
        <v>163</v>
      </c>
      <c r="D58" s="156">
        <v>0</v>
      </c>
      <c r="E58" s="156">
        <v>0</v>
      </c>
      <c r="F58" s="155">
        <v>0</v>
      </c>
      <c r="G58" s="155">
        <v>0</v>
      </c>
      <c r="H58" s="155">
        <v>0</v>
      </c>
      <c r="I58" s="155">
        <v>0</v>
      </c>
      <c r="J58" s="155">
        <v>0</v>
      </c>
      <c r="K58" s="155">
        <v>0</v>
      </c>
      <c r="L58" s="155">
        <v>0</v>
      </c>
      <c r="M58" s="155">
        <v>0</v>
      </c>
      <c r="N58" s="183">
        <v>0</v>
      </c>
      <c r="O58" s="183">
        <v>0</v>
      </c>
      <c r="P58" s="184">
        <v>0</v>
      </c>
      <c r="Q58" s="184">
        <v>0</v>
      </c>
      <c r="R58" s="139"/>
      <c r="S58" s="158" t="e">
        <v>#DIV/0!</v>
      </c>
      <c r="U58" s="160" t="e">
        <v>#DIV/0!</v>
      </c>
      <c r="W58" s="158" t="e">
        <v>#DIV/0!</v>
      </c>
    </row>
    <row r="59" spans="1:23" s="141" customFormat="1" ht="17.25" customHeight="1">
      <c r="A59" s="144"/>
      <c r="B59" s="144"/>
      <c r="C59" s="154" t="s">
        <v>161</v>
      </c>
      <c r="D59" s="155">
        <v>15452</v>
      </c>
      <c r="E59" s="155">
        <v>13611</v>
      </c>
      <c r="F59" s="156">
        <v>1841</v>
      </c>
      <c r="G59" s="155">
        <v>24</v>
      </c>
      <c r="H59" s="155">
        <v>1731</v>
      </c>
      <c r="I59" s="155">
        <v>0</v>
      </c>
      <c r="J59" s="156">
        <v>15366</v>
      </c>
      <c r="K59" s="155">
        <v>0</v>
      </c>
      <c r="L59" s="155">
        <v>0</v>
      </c>
      <c r="M59" s="156">
        <v>86</v>
      </c>
      <c r="N59" s="183"/>
      <c r="O59" s="183"/>
      <c r="P59" s="183"/>
      <c r="Q59" s="183"/>
      <c r="R59" s="139"/>
      <c r="S59" s="158">
        <v>88.085684701009583</v>
      </c>
      <c r="U59" s="160">
        <v>85.168259243872029</v>
      </c>
      <c r="W59" s="158">
        <v>2.9174254571375542</v>
      </c>
    </row>
    <row r="60" spans="1:23" s="141" customFormat="1" ht="17.25" customHeight="1">
      <c r="A60" s="150"/>
      <c r="B60" s="153" t="s">
        <v>162</v>
      </c>
      <c r="C60" s="154" t="s">
        <v>163</v>
      </c>
      <c r="D60" s="155">
        <v>2525978400</v>
      </c>
      <c r="E60" s="155">
        <v>2339152100</v>
      </c>
      <c r="F60" s="156">
        <v>186826300</v>
      </c>
      <c r="G60" s="155">
        <v>918206</v>
      </c>
      <c r="H60" s="155">
        <v>159989094</v>
      </c>
      <c r="I60" s="155">
        <v>0</v>
      </c>
      <c r="J60" s="159">
        <v>2500059400</v>
      </c>
      <c r="K60" s="155">
        <v>0</v>
      </c>
      <c r="L60" s="155">
        <v>0</v>
      </c>
      <c r="M60" s="156">
        <v>25919000</v>
      </c>
      <c r="N60" s="183">
        <v>103.9</v>
      </c>
      <c r="O60" s="183">
        <v>108.3</v>
      </c>
      <c r="P60" s="184">
        <v>99</v>
      </c>
      <c r="Q60" s="184">
        <v>99.6</v>
      </c>
      <c r="R60" s="139"/>
      <c r="S60" s="158">
        <v>92.603804529761618</v>
      </c>
      <c r="U60" s="160">
        <v>89.359802213000279</v>
      </c>
      <c r="W60" s="158">
        <v>3.244002316761339</v>
      </c>
    </row>
    <row r="61" spans="1:23" s="141" customFormat="1" ht="17.25" customHeight="1">
      <c r="A61" s="150" t="s">
        <v>50</v>
      </c>
      <c r="B61" s="144"/>
      <c r="C61" s="154" t="s">
        <v>161</v>
      </c>
      <c r="D61" s="155">
        <v>421</v>
      </c>
      <c r="E61" s="155">
        <v>0</v>
      </c>
      <c r="F61" s="156">
        <v>421</v>
      </c>
      <c r="G61" s="155">
        <v>19</v>
      </c>
      <c r="H61" s="155">
        <v>66</v>
      </c>
      <c r="I61" s="155">
        <v>0</v>
      </c>
      <c r="J61" s="156">
        <v>85</v>
      </c>
      <c r="K61" s="155">
        <v>0</v>
      </c>
      <c r="L61" s="155">
        <v>7</v>
      </c>
      <c r="M61" s="156">
        <v>329</v>
      </c>
      <c r="N61" s="183"/>
      <c r="O61" s="183"/>
      <c r="P61" s="183"/>
      <c r="Q61" s="183"/>
      <c r="R61" s="139"/>
      <c r="S61" s="158">
        <v>0</v>
      </c>
      <c r="U61" s="160">
        <v>0.5</v>
      </c>
      <c r="W61" s="158">
        <v>-0.5</v>
      </c>
    </row>
    <row r="62" spans="1:23" s="141" customFormat="1" ht="17.25" customHeight="1">
      <c r="A62" s="157"/>
      <c r="B62" s="153" t="s">
        <v>164</v>
      </c>
      <c r="C62" s="154" t="s">
        <v>163</v>
      </c>
      <c r="D62" s="155">
        <v>37143164</v>
      </c>
      <c r="E62" s="155">
        <v>0</v>
      </c>
      <c r="F62" s="156">
        <v>37143164</v>
      </c>
      <c r="G62" s="155">
        <v>830418</v>
      </c>
      <c r="H62" s="155">
        <v>4599409</v>
      </c>
      <c r="I62" s="155">
        <v>0</v>
      </c>
      <c r="J62" s="156">
        <v>5429827</v>
      </c>
      <c r="K62" s="155">
        <v>0</v>
      </c>
      <c r="L62" s="155">
        <v>410437</v>
      </c>
      <c r="M62" s="156">
        <v>31302900</v>
      </c>
      <c r="N62" s="183">
        <v>59</v>
      </c>
      <c r="O62" s="183">
        <v>174.7</v>
      </c>
      <c r="P62" s="184">
        <v>14.6</v>
      </c>
      <c r="Q62" s="184">
        <v>43.5</v>
      </c>
      <c r="R62" s="139"/>
      <c r="S62" s="158">
        <v>0</v>
      </c>
      <c r="U62" s="160">
        <v>8.391631571290005E-2</v>
      </c>
      <c r="W62" s="158">
        <v>-8.391631571290005E-2</v>
      </c>
    </row>
    <row r="63" spans="1:23" s="141" customFormat="1" ht="17.25" customHeight="1">
      <c r="A63" s="150"/>
      <c r="B63" s="144"/>
      <c r="C63" s="154" t="s">
        <v>161</v>
      </c>
      <c r="D63" s="156">
        <v>15873</v>
      </c>
      <c r="E63" s="156">
        <v>13611</v>
      </c>
      <c r="F63" s="156">
        <v>2262</v>
      </c>
      <c r="G63" s="156">
        <v>43</v>
      </c>
      <c r="H63" s="156">
        <v>1797</v>
      </c>
      <c r="I63" s="156">
        <v>0</v>
      </c>
      <c r="J63" s="156">
        <v>15451</v>
      </c>
      <c r="K63" s="156">
        <v>0</v>
      </c>
      <c r="L63" s="156">
        <v>7</v>
      </c>
      <c r="M63" s="156">
        <v>415</v>
      </c>
      <c r="N63" s="183"/>
      <c r="O63" s="183"/>
      <c r="P63" s="183"/>
      <c r="Q63" s="183"/>
      <c r="R63" s="139"/>
      <c r="S63" s="158">
        <v>85.749385749385752</v>
      </c>
      <c r="U63" s="160">
        <v>79.685273928247639</v>
      </c>
      <c r="W63" s="158">
        <v>6.0641118211381126</v>
      </c>
    </row>
    <row r="64" spans="1:23" s="141" customFormat="1" ht="17.25" customHeight="1">
      <c r="A64" s="153"/>
      <c r="B64" s="153" t="s">
        <v>16</v>
      </c>
      <c r="C64" s="154" t="s">
        <v>163</v>
      </c>
      <c r="D64" s="156">
        <v>2563121564</v>
      </c>
      <c r="E64" s="156">
        <v>2339152100</v>
      </c>
      <c r="F64" s="156">
        <v>223969464</v>
      </c>
      <c r="G64" s="156">
        <v>1748624</v>
      </c>
      <c r="H64" s="156">
        <v>164588503</v>
      </c>
      <c r="I64" s="156">
        <v>0</v>
      </c>
      <c r="J64" s="156">
        <v>2505489227</v>
      </c>
      <c r="K64" s="156">
        <v>0</v>
      </c>
      <c r="L64" s="156">
        <v>410437</v>
      </c>
      <c r="M64" s="156">
        <v>57221900</v>
      </c>
      <c r="N64" s="183">
        <v>102.8</v>
      </c>
      <c r="O64" s="183">
        <v>109.4</v>
      </c>
      <c r="P64" s="184">
        <v>97.8</v>
      </c>
      <c r="Q64" s="184">
        <v>98.2</v>
      </c>
      <c r="R64" s="139"/>
      <c r="S64" s="158">
        <v>91.261847773990326</v>
      </c>
      <c r="U64" s="160">
        <v>85.257052180656842</v>
      </c>
      <c r="W64" s="158">
        <v>6.0047955933334833</v>
      </c>
    </row>
    <row r="65" spans="1:23" s="141" customFormat="1" ht="17.25" customHeight="1">
      <c r="A65" s="144"/>
      <c r="B65" s="144"/>
      <c r="C65" s="154" t="s">
        <v>161</v>
      </c>
      <c r="D65" s="155">
        <v>111</v>
      </c>
      <c r="E65" s="155">
        <v>110</v>
      </c>
      <c r="F65" s="156">
        <v>1</v>
      </c>
      <c r="G65" s="155">
        <v>0</v>
      </c>
      <c r="H65" s="155">
        <v>1</v>
      </c>
      <c r="I65" s="155">
        <v>0</v>
      </c>
      <c r="J65" s="156">
        <v>111</v>
      </c>
      <c r="K65" s="155">
        <v>0</v>
      </c>
      <c r="L65" s="155">
        <v>0</v>
      </c>
      <c r="M65" s="156">
        <v>0</v>
      </c>
      <c r="N65" s="183"/>
      <c r="O65" s="183"/>
      <c r="P65" s="183"/>
      <c r="Q65" s="183"/>
      <c r="R65" s="139"/>
      <c r="S65" s="158">
        <v>99.099099099099092</v>
      </c>
      <c r="U65" s="160">
        <v>100</v>
      </c>
      <c r="W65" s="158">
        <v>-0.90090090090090769</v>
      </c>
    </row>
    <row r="66" spans="1:23" s="141" customFormat="1" ht="17.25" customHeight="1">
      <c r="A66" s="150"/>
      <c r="B66" s="153" t="s">
        <v>162</v>
      </c>
      <c r="C66" s="154" t="s">
        <v>163</v>
      </c>
      <c r="D66" s="155">
        <v>1624719160</v>
      </c>
      <c r="E66" s="155">
        <v>1624713700</v>
      </c>
      <c r="F66" s="156">
        <v>5460</v>
      </c>
      <c r="G66" s="155">
        <v>0</v>
      </c>
      <c r="H66" s="155">
        <v>5460</v>
      </c>
      <c r="I66" s="155">
        <v>0</v>
      </c>
      <c r="J66" s="156">
        <v>1624719160</v>
      </c>
      <c r="K66" s="155">
        <v>0</v>
      </c>
      <c r="L66" s="155">
        <v>0</v>
      </c>
      <c r="M66" s="156">
        <v>0</v>
      </c>
      <c r="N66" s="183">
        <v>105</v>
      </c>
      <c r="O66" s="183">
        <v>107.1</v>
      </c>
      <c r="P66" s="184">
        <v>100</v>
      </c>
      <c r="Q66" s="184">
        <v>100</v>
      </c>
      <c r="R66" s="139"/>
      <c r="S66" s="158">
        <v>99.999663941920886</v>
      </c>
      <c r="U66" s="160">
        <v>100</v>
      </c>
      <c r="W66" s="158">
        <v>-3.3605807911385455E-4</v>
      </c>
    </row>
    <row r="67" spans="1:23" s="141" customFormat="1" ht="17.25" customHeight="1">
      <c r="A67" s="150" t="s">
        <v>51</v>
      </c>
      <c r="B67" s="144"/>
      <c r="C67" s="154" t="s">
        <v>161</v>
      </c>
      <c r="D67" s="155">
        <v>0</v>
      </c>
      <c r="E67" s="155">
        <v>0</v>
      </c>
      <c r="F67" s="156">
        <v>0</v>
      </c>
      <c r="G67" s="155">
        <v>0</v>
      </c>
      <c r="H67" s="155">
        <v>0</v>
      </c>
      <c r="I67" s="155">
        <v>0</v>
      </c>
      <c r="J67" s="156">
        <v>0</v>
      </c>
      <c r="K67" s="155">
        <v>0</v>
      </c>
      <c r="L67" s="155">
        <v>0</v>
      </c>
      <c r="M67" s="156">
        <v>0</v>
      </c>
      <c r="N67" s="183"/>
      <c r="O67" s="183"/>
      <c r="P67" s="183"/>
      <c r="Q67" s="183"/>
      <c r="R67" s="139"/>
      <c r="S67" s="158" t="e">
        <v>#DIV/0!</v>
      </c>
      <c r="U67" s="160" t="e">
        <v>#DIV/0!</v>
      </c>
      <c r="W67" s="158" t="e">
        <v>#DIV/0!</v>
      </c>
    </row>
    <row r="68" spans="1:23" s="141" customFormat="1" ht="17.25" customHeight="1">
      <c r="A68" s="150"/>
      <c r="B68" s="153" t="s">
        <v>164</v>
      </c>
      <c r="C68" s="154" t="s">
        <v>163</v>
      </c>
      <c r="D68" s="155">
        <v>0</v>
      </c>
      <c r="E68" s="155">
        <v>0</v>
      </c>
      <c r="F68" s="156">
        <v>0</v>
      </c>
      <c r="G68" s="155">
        <v>0</v>
      </c>
      <c r="H68" s="155">
        <v>0</v>
      </c>
      <c r="I68" s="155">
        <v>0</v>
      </c>
      <c r="J68" s="156">
        <v>0</v>
      </c>
      <c r="K68" s="155">
        <v>0</v>
      </c>
      <c r="L68" s="155">
        <v>0</v>
      </c>
      <c r="M68" s="156">
        <v>0</v>
      </c>
      <c r="N68" s="183">
        <v>0</v>
      </c>
      <c r="O68" s="183">
        <v>0</v>
      </c>
      <c r="P68" s="184">
        <v>0</v>
      </c>
      <c r="Q68" s="184">
        <v>0</v>
      </c>
      <c r="R68" s="139"/>
      <c r="S68" s="158" t="e">
        <v>#DIV/0!</v>
      </c>
      <c r="U68" s="160" t="e">
        <v>#DIV/0!</v>
      </c>
      <c r="W68" s="158" t="e">
        <v>#DIV/0!</v>
      </c>
    </row>
    <row r="69" spans="1:23" s="141" customFormat="1" ht="17.25" customHeight="1">
      <c r="A69" s="150"/>
      <c r="B69" s="144"/>
      <c r="C69" s="154" t="s">
        <v>161</v>
      </c>
      <c r="D69" s="156">
        <v>111</v>
      </c>
      <c r="E69" s="156">
        <v>110</v>
      </c>
      <c r="F69" s="156">
        <v>1</v>
      </c>
      <c r="G69" s="156">
        <v>0</v>
      </c>
      <c r="H69" s="156">
        <v>1</v>
      </c>
      <c r="I69" s="156">
        <v>0</v>
      </c>
      <c r="J69" s="156">
        <v>111</v>
      </c>
      <c r="K69" s="156">
        <v>0</v>
      </c>
      <c r="L69" s="156">
        <v>0</v>
      </c>
      <c r="M69" s="156">
        <v>0</v>
      </c>
      <c r="N69" s="183"/>
      <c r="O69" s="183"/>
      <c r="P69" s="183"/>
      <c r="Q69" s="183"/>
      <c r="R69" s="139"/>
      <c r="S69" s="158">
        <v>99.099099099099092</v>
      </c>
      <c r="U69" s="160">
        <v>100</v>
      </c>
      <c r="W69" s="158">
        <v>-0.90090090090090769</v>
      </c>
    </row>
    <row r="70" spans="1:23" s="141" customFormat="1" ht="17.25" customHeight="1">
      <c r="A70" s="153"/>
      <c r="B70" s="153" t="s">
        <v>16</v>
      </c>
      <c r="C70" s="154" t="s">
        <v>163</v>
      </c>
      <c r="D70" s="156">
        <v>1624719160</v>
      </c>
      <c r="E70" s="156">
        <v>1624713700</v>
      </c>
      <c r="F70" s="156">
        <v>5460</v>
      </c>
      <c r="G70" s="156">
        <v>0</v>
      </c>
      <c r="H70" s="156">
        <v>5460</v>
      </c>
      <c r="I70" s="156">
        <v>0</v>
      </c>
      <c r="J70" s="156">
        <v>1624719160</v>
      </c>
      <c r="K70" s="156">
        <v>0</v>
      </c>
      <c r="L70" s="156">
        <v>0</v>
      </c>
      <c r="M70" s="156">
        <v>0</v>
      </c>
      <c r="N70" s="183">
        <v>105</v>
      </c>
      <c r="O70" s="183">
        <v>107.1</v>
      </c>
      <c r="P70" s="184">
        <v>100</v>
      </c>
      <c r="Q70" s="184">
        <v>100</v>
      </c>
      <c r="R70" s="139"/>
      <c r="S70" s="158">
        <v>99.999663941920886</v>
      </c>
      <c r="U70" s="160">
        <v>100</v>
      </c>
      <c r="W70" s="158">
        <v>-3.3605807911385455E-4</v>
      </c>
    </row>
    <row r="71" spans="1:23" s="141" customFormat="1" ht="17.25" customHeight="1">
      <c r="A71" s="144"/>
      <c r="B71" s="144"/>
      <c r="C71" s="154" t="s">
        <v>161</v>
      </c>
      <c r="D71" s="155">
        <v>276</v>
      </c>
      <c r="E71" s="155">
        <v>272</v>
      </c>
      <c r="F71" s="156">
        <v>4</v>
      </c>
      <c r="G71" s="155">
        <v>0</v>
      </c>
      <c r="H71" s="155">
        <v>4</v>
      </c>
      <c r="I71" s="155">
        <v>0</v>
      </c>
      <c r="J71" s="156">
        <v>276</v>
      </c>
      <c r="K71" s="155">
        <v>0</v>
      </c>
      <c r="L71" s="155">
        <v>0</v>
      </c>
      <c r="M71" s="156">
        <v>0</v>
      </c>
      <c r="N71" s="183"/>
      <c r="O71" s="183"/>
      <c r="P71" s="183"/>
      <c r="Q71" s="183"/>
      <c r="R71" s="139"/>
      <c r="S71" s="158">
        <v>98.550724637681171</v>
      </c>
      <c r="U71" s="160">
        <v>96.389891696750908</v>
      </c>
      <c r="W71" s="158">
        <v>2.1608329409302627</v>
      </c>
    </row>
    <row r="72" spans="1:23" s="141" customFormat="1" ht="17.25" customHeight="1">
      <c r="A72" s="150"/>
      <c r="B72" s="153" t="s">
        <v>162</v>
      </c>
      <c r="C72" s="154" t="s">
        <v>163</v>
      </c>
      <c r="D72" s="155">
        <v>313726250</v>
      </c>
      <c r="E72" s="155">
        <v>311141600</v>
      </c>
      <c r="F72" s="156">
        <v>2584650</v>
      </c>
      <c r="G72" s="155">
        <v>0</v>
      </c>
      <c r="H72" s="155">
        <v>2584650</v>
      </c>
      <c r="I72" s="155">
        <v>0</v>
      </c>
      <c r="J72" s="156">
        <v>313726250</v>
      </c>
      <c r="K72" s="155">
        <v>0</v>
      </c>
      <c r="L72" s="155">
        <v>0</v>
      </c>
      <c r="M72" s="156">
        <v>0</v>
      </c>
      <c r="N72" s="183">
        <v>104.3</v>
      </c>
      <c r="O72" s="183">
        <v>110</v>
      </c>
      <c r="P72" s="184">
        <v>100</v>
      </c>
      <c r="Q72" s="184">
        <v>100</v>
      </c>
      <c r="R72" s="139"/>
      <c r="S72" s="158">
        <v>99.176144807774293</v>
      </c>
      <c r="U72" s="160">
        <v>99.513491791348301</v>
      </c>
      <c r="W72" s="158">
        <v>-0.33734698357400816</v>
      </c>
    </row>
    <row r="73" spans="1:23" s="141" customFormat="1" ht="17.25" customHeight="1">
      <c r="A73" s="150" t="s">
        <v>172</v>
      </c>
      <c r="B73" s="144"/>
      <c r="C73" s="154" t="s">
        <v>161</v>
      </c>
      <c r="D73" s="155">
        <v>0</v>
      </c>
      <c r="E73" s="155">
        <v>0</v>
      </c>
      <c r="F73" s="156">
        <v>0</v>
      </c>
      <c r="G73" s="155">
        <v>0</v>
      </c>
      <c r="H73" s="155">
        <v>0</v>
      </c>
      <c r="I73" s="155">
        <v>0</v>
      </c>
      <c r="J73" s="156">
        <v>0</v>
      </c>
      <c r="K73" s="155">
        <v>0</v>
      </c>
      <c r="L73" s="155">
        <v>0</v>
      </c>
      <c r="M73" s="156">
        <v>0</v>
      </c>
      <c r="N73" s="183"/>
      <c r="O73" s="183"/>
      <c r="P73" s="183"/>
      <c r="Q73" s="183"/>
      <c r="R73" s="139"/>
      <c r="S73" s="158" t="e">
        <v>#DIV/0!</v>
      </c>
      <c r="U73" s="160" t="e">
        <v>#DIV/0!</v>
      </c>
      <c r="W73" s="158" t="e">
        <v>#DIV/0!</v>
      </c>
    </row>
    <row r="74" spans="1:23" s="141" customFormat="1" ht="17.25" customHeight="1">
      <c r="A74" s="150"/>
      <c r="B74" s="153" t="s">
        <v>164</v>
      </c>
      <c r="C74" s="154" t="s">
        <v>163</v>
      </c>
      <c r="D74" s="155">
        <v>0</v>
      </c>
      <c r="E74" s="155">
        <v>0</v>
      </c>
      <c r="F74" s="156">
        <v>0</v>
      </c>
      <c r="G74" s="155">
        <v>0</v>
      </c>
      <c r="H74" s="155">
        <v>0</v>
      </c>
      <c r="I74" s="155">
        <v>0</v>
      </c>
      <c r="J74" s="156">
        <v>0</v>
      </c>
      <c r="K74" s="155">
        <v>0</v>
      </c>
      <c r="L74" s="155">
        <v>0</v>
      </c>
      <c r="M74" s="156">
        <v>0</v>
      </c>
      <c r="N74" s="183">
        <v>0</v>
      </c>
      <c r="O74" s="183">
        <v>0</v>
      </c>
      <c r="P74" s="184">
        <v>0</v>
      </c>
      <c r="Q74" s="184">
        <v>100</v>
      </c>
      <c r="R74" s="139"/>
      <c r="S74" s="158" t="e">
        <v>#DIV/0!</v>
      </c>
      <c r="U74" s="160" t="e">
        <v>#DIV/0!</v>
      </c>
      <c r="W74" s="158" t="e">
        <v>#DIV/0!</v>
      </c>
    </row>
    <row r="75" spans="1:23" s="141" customFormat="1" ht="17.25" customHeight="1">
      <c r="A75" s="150"/>
      <c r="B75" s="144"/>
      <c r="C75" s="154" t="s">
        <v>161</v>
      </c>
      <c r="D75" s="156">
        <v>276</v>
      </c>
      <c r="E75" s="156">
        <v>272</v>
      </c>
      <c r="F75" s="156">
        <v>4</v>
      </c>
      <c r="G75" s="156">
        <v>0</v>
      </c>
      <c r="H75" s="156">
        <v>4</v>
      </c>
      <c r="I75" s="156">
        <v>0</v>
      </c>
      <c r="J75" s="156">
        <v>276</v>
      </c>
      <c r="K75" s="156">
        <v>0</v>
      </c>
      <c r="L75" s="156">
        <v>0</v>
      </c>
      <c r="M75" s="156">
        <v>0</v>
      </c>
      <c r="N75" s="183"/>
      <c r="O75" s="183"/>
      <c r="P75" s="183"/>
      <c r="Q75" s="183"/>
      <c r="R75" s="139"/>
      <c r="S75" s="158">
        <v>98.550724637681171</v>
      </c>
      <c r="U75" s="160">
        <v>96.389891696750908</v>
      </c>
      <c r="W75" s="158">
        <v>2.1608329409302627</v>
      </c>
    </row>
    <row r="76" spans="1:23" s="141" customFormat="1" ht="17.25" customHeight="1">
      <c r="A76" s="153"/>
      <c r="B76" s="153" t="s">
        <v>16</v>
      </c>
      <c r="C76" s="154" t="s">
        <v>163</v>
      </c>
      <c r="D76" s="156">
        <v>313726250</v>
      </c>
      <c r="E76" s="156">
        <v>311141600</v>
      </c>
      <c r="F76" s="156">
        <v>2584650</v>
      </c>
      <c r="G76" s="156">
        <v>0</v>
      </c>
      <c r="H76" s="156">
        <v>2584650</v>
      </c>
      <c r="I76" s="156">
        <v>0</v>
      </c>
      <c r="J76" s="156">
        <v>313726250</v>
      </c>
      <c r="K76" s="156">
        <v>0</v>
      </c>
      <c r="L76" s="156">
        <v>0</v>
      </c>
      <c r="M76" s="156">
        <v>0</v>
      </c>
      <c r="N76" s="183">
        <v>102.7</v>
      </c>
      <c r="O76" s="183">
        <v>111.7</v>
      </c>
      <c r="P76" s="184">
        <v>100</v>
      </c>
      <c r="Q76" s="184">
        <v>100</v>
      </c>
      <c r="R76" s="139"/>
      <c r="S76" s="158">
        <v>99.176144807774293</v>
      </c>
      <c r="U76" s="160">
        <v>99.513491791348301</v>
      </c>
      <c r="W76" s="158">
        <v>-0.33734698357400816</v>
      </c>
    </row>
    <row r="77" spans="1:23" s="141" customFormat="1" ht="17.25" customHeight="1">
      <c r="A77" s="144"/>
      <c r="B77" s="144"/>
      <c r="C77" s="154" t="s">
        <v>161</v>
      </c>
      <c r="D77" s="155">
        <v>0</v>
      </c>
      <c r="E77" s="155">
        <v>0</v>
      </c>
      <c r="F77" s="156">
        <v>0</v>
      </c>
      <c r="G77" s="155">
        <v>0</v>
      </c>
      <c r="H77" s="155">
        <v>0</v>
      </c>
      <c r="I77" s="155">
        <v>0</v>
      </c>
      <c r="J77" s="156">
        <v>0</v>
      </c>
      <c r="K77" s="155">
        <v>0</v>
      </c>
      <c r="L77" s="155">
        <v>0</v>
      </c>
      <c r="M77" s="156">
        <v>0</v>
      </c>
      <c r="N77" s="183"/>
      <c r="O77" s="183"/>
      <c r="P77" s="183"/>
      <c r="Q77" s="183"/>
      <c r="R77" s="139"/>
      <c r="S77" s="158" t="e">
        <v>#DIV/0!</v>
      </c>
      <c r="U77" s="160" t="e">
        <v>#DIV/0!</v>
      </c>
      <c r="W77" s="158" t="e">
        <v>#DIV/0!</v>
      </c>
    </row>
    <row r="78" spans="1:23" s="141" customFormat="1" ht="17.25" customHeight="1">
      <c r="A78" s="150"/>
      <c r="B78" s="153" t="s">
        <v>162</v>
      </c>
      <c r="C78" s="154" t="s">
        <v>163</v>
      </c>
      <c r="D78" s="155">
        <v>0</v>
      </c>
      <c r="E78" s="155">
        <v>0</v>
      </c>
      <c r="F78" s="156">
        <v>0</v>
      </c>
      <c r="G78" s="155">
        <v>0</v>
      </c>
      <c r="H78" s="155">
        <v>0</v>
      </c>
      <c r="I78" s="155">
        <v>0</v>
      </c>
      <c r="J78" s="156">
        <v>0</v>
      </c>
      <c r="K78" s="155">
        <v>0</v>
      </c>
      <c r="L78" s="155">
        <v>0</v>
      </c>
      <c r="M78" s="156">
        <v>0</v>
      </c>
      <c r="N78" s="183">
        <v>0</v>
      </c>
      <c r="O78" s="183">
        <v>0</v>
      </c>
      <c r="P78" s="184">
        <v>0</v>
      </c>
      <c r="Q78" s="184">
        <v>0</v>
      </c>
      <c r="R78" s="139"/>
      <c r="S78" s="158" t="e">
        <v>#DIV/0!</v>
      </c>
      <c r="U78" s="160" t="e">
        <v>#DIV/0!</v>
      </c>
      <c r="W78" s="158" t="e">
        <v>#DIV/0!</v>
      </c>
    </row>
    <row r="79" spans="1:23" s="141" customFormat="1" ht="17.25" customHeight="1">
      <c r="A79" s="150" t="s">
        <v>173</v>
      </c>
      <c r="B79" s="144"/>
      <c r="C79" s="154" t="s">
        <v>161</v>
      </c>
      <c r="D79" s="155">
        <v>0</v>
      </c>
      <c r="E79" s="155">
        <v>0</v>
      </c>
      <c r="F79" s="156">
        <v>0</v>
      </c>
      <c r="G79" s="155">
        <v>0</v>
      </c>
      <c r="H79" s="155">
        <v>0</v>
      </c>
      <c r="I79" s="155">
        <v>0</v>
      </c>
      <c r="J79" s="156">
        <v>0</v>
      </c>
      <c r="K79" s="155">
        <v>0</v>
      </c>
      <c r="L79" s="155">
        <v>0</v>
      </c>
      <c r="M79" s="156">
        <v>0</v>
      </c>
      <c r="N79" s="183"/>
      <c r="O79" s="183"/>
      <c r="P79" s="183"/>
      <c r="Q79" s="183"/>
      <c r="R79" s="139"/>
      <c r="S79" s="158" t="e">
        <v>#DIV/0!</v>
      </c>
      <c r="U79" s="160" t="e">
        <v>#DIV/0!</v>
      </c>
      <c r="W79" s="158" t="e">
        <v>#DIV/0!</v>
      </c>
    </row>
    <row r="80" spans="1:23" s="141" customFormat="1" ht="17.25" customHeight="1">
      <c r="A80" s="150" t="s">
        <v>174</v>
      </c>
      <c r="B80" s="153" t="s">
        <v>164</v>
      </c>
      <c r="C80" s="154" t="s">
        <v>163</v>
      </c>
      <c r="D80" s="155">
        <v>0</v>
      </c>
      <c r="E80" s="155">
        <v>0</v>
      </c>
      <c r="F80" s="156">
        <v>0</v>
      </c>
      <c r="G80" s="155">
        <v>0</v>
      </c>
      <c r="H80" s="155">
        <v>0</v>
      </c>
      <c r="I80" s="155">
        <v>0</v>
      </c>
      <c r="J80" s="156">
        <v>0</v>
      </c>
      <c r="K80" s="155">
        <v>0</v>
      </c>
      <c r="L80" s="155">
        <v>0</v>
      </c>
      <c r="M80" s="156">
        <v>0</v>
      </c>
      <c r="N80" s="183">
        <v>0</v>
      </c>
      <c r="O80" s="183">
        <v>0</v>
      </c>
      <c r="P80" s="184">
        <v>0</v>
      </c>
      <c r="Q80" s="184">
        <v>0</v>
      </c>
      <c r="R80" s="139"/>
      <c r="S80" s="158" t="e">
        <v>#DIV/0!</v>
      </c>
      <c r="U80" s="160" t="e">
        <v>#DIV/0!</v>
      </c>
      <c r="W80" s="158" t="e">
        <v>#DIV/0!</v>
      </c>
    </row>
    <row r="81" spans="1:31" s="141" customFormat="1" ht="17.25" customHeight="1">
      <c r="A81" s="150"/>
      <c r="B81" s="144"/>
      <c r="C81" s="154" t="s">
        <v>161</v>
      </c>
      <c r="D81" s="156">
        <v>0</v>
      </c>
      <c r="E81" s="156">
        <v>0</v>
      </c>
      <c r="F81" s="156">
        <v>0</v>
      </c>
      <c r="G81" s="156">
        <v>0</v>
      </c>
      <c r="H81" s="156">
        <v>0</v>
      </c>
      <c r="I81" s="156">
        <v>0</v>
      </c>
      <c r="J81" s="156">
        <v>0</v>
      </c>
      <c r="K81" s="156">
        <v>0</v>
      </c>
      <c r="L81" s="156">
        <v>0</v>
      </c>
      <c r="M81" s="156">
        <v>0</v>
      </c>
      <c r="N81" s="183"/>
      <c r="O81" s="183"/>
      <c r="P81" s="183"/>
      <c r="Q81" s="183"/>
      <c r="R81" s="139"/>
      <c r="S81" s="158" t="e">
        <v>#DIV/0!</v>
      </c>
      <c r="U81" s="160" t="e">
        <v>#DIV/0!</v>
      </c>
      <c r="W81" s="158" t="e">
        <v>#DIV/0!</v>
      </c>
    </row>
    <row r="82" spans="1:31" s="141" customFormat="1" ht="17.25" customHeight="1">
      <c r="A82" s="153"/>
      <c r="B82" s="153" t="s">
        <v>16</v>
      </c>
      <c r="C82" s="154" t="s">
        <v>163</v>
      </c>
      <c r="D82" s="156">
        <v>0</v>
      </c>
      <c r="E82" s="156">
        <v>0</v>
      </c>
      <c r="F82" s="156">
        <v>0</v>
      </c>
      <c r="G82" s="156">
        <v>0</v>
      </c>
      <c r="H82" s="156">
        <v>0</v>
      </c>
      <c r="I82" s="156">
        <v>0</v>
      </c>
      <c r="J82" s="156">
        <v>0</v>
      </c>
      <c r="K82" s="156">
        <v>0</v>
      </c>
      <c r="L82" s="156">
        <v>0</v>
      </c>
      <c r="M82" s="156">
        <v>0</v>
      </c>
      <c r="N82" s="183">
        <v>0</v>
      </c>
      <c r="O82" s="183">
        <v>0</v>
      </c>
      <c r="P82" s="184">
        <v>0</v>
      </c>
      <c r="Q82" s="184">
        <v>0</v>
      </c>
      <c r="R82" s="139"/>
      <c r="S82" s="158" t="e">
        <v>#DIV/0!</v>
      </c>
      <c r="U82" s="160" t="e">
        <v>#DIV/0!</v>
      </c>
      <c r="W82" s="158" t="e">
        <v>#DIV/0!</v>
      </c>
    </row>
    <row r="83" spans="1:31" s="137" customFormat="1" ht="19.2">
      <c r="A83" s="136"/>
      <c r="B83" s="136"/>
      <c r="C83" s="136"/>
      <c r="E83" s="138"/>
      <c r="F83" s="565" t="s">
        <v>190</v>
      </c>
      <c r="G83" s="565"/>
      <c r="H83" s="565"/>
      <c r="I83" s="565"/>
      <c r="J83" s="565"/>
      <c r="L83" s="185" t="s">
        <v>128</v>
      </c>
      <c r="M83" s="138"/>
      <c r="N83" s="178"/>
      <c r="O83" s="178"/>
      <c r="P83" s="178"/>
      <c r="Q83" s="178"/>
      <c r="S83" s="158" t="e">
        <v>#DIV/0!</v>
      </c>
      <c r="U83" s="161" t="e">
        <v>#DIV/0!</v>
      </c>
      <c r="V83" s="140"/>
      <c r="W83" s="158" t="e">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v>#DIV/0!</v>
      </c>
      <c r="U84" s="158" t="e">
        <v>#DIV/0!</v>
      </c>
      <c r="V84" s="139"/>
      <c r="W84" s="158" t="e">
        <v>#DIV/0!</v>
      </c>
      <c r="X84" s="139"/>
      <c r="Y84" s="139"/>
      <c r="Z84" s="139"/>
      <c r="AA84" s="139"/>
      <c r="AB84" s="139"/>
      <c r="AC84" s="139"/>
      <c r="AD84" s="139"/>
      <c r="AE84" s="139"/>
    </row>
    <row r="85" spans="1:31" s="141" customFormat="1" ht="16.5" customHeight="1">
      <c r="A85" s="164" t="s">
        <v>169</v>
      </c>
      <c r="B85" s="165"/>
      <c r="C85" s="166"/>
      <c r="D85" s="143"/>
      <c r="E85" s="143"/>
      <c r="F85" s="143"/>
      <c r="G85" s="569" t="s">
        <v>132</v>
      </c>
      <c r="H85" s="570"/>
      <c r="I85" s="144" t="s">
        <v>133</v>
      </c>
      <c r="J85" s="144" t="s">
        <v>134</v>
      </c>
      <c r="K85" s="144" t="s">
        <v>135</v>
      </c>
      <c r="L85" s="181"/>
      <c r="M85" s="145" t="s">
        <v>136</v>
      </c>
      <c r="N85" s="560" t="s">
        <v>137</v>
      </c>
      <c r="O85" s="561"/>
      <c r="P85" s="560" t="s">
        <v>138</v>
      </c>
      <c r="Q85" s="561"/>
      <c r="S85" s="158" t="e">
        <v>#DIV/0!</v>
      </c>
      <c r="U85" s="158" t="e">
        <v>#DIV/0!</v>
      </c>
      <c r="V85" s="139"/>
      <c r="W85" s="158" t="e">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v>#VALUE!</v>
      </c>
      <c r="U86" s="158" t="e">
        <v>#VALUE!</v>
      </c>
      <c r="V86" s="139"/>
      <c r="W86" s="158" t="e">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v>#VALUE!</v>
      </c>
      <c r="U87" s="158" t="e">
        <v>#VALUE!</v>
      </c>
      <c r="V87" s="139"/>
      <c r="W87" s="158" t="e">
        <v>#VALUE!</v>
      </c>
      <c r="X87" s="139"/>
      <c r="Y87" s="139"/>
      <c r="Z87" s="139"/>
      <c r="AA87" s="139"/>
      <c r="AB87" s="139"/>
      <c r="AC87" s="139"/>
      <c r="AD87" s="139"/>
      <c r="AE87" s="139"/>
    </row>
    <row r="88" spans="1:31" s="141" customFormat="1" ht="17.25" customHeight="1">
      <c r="A88" s="144"/>
      <c r="B88" s="144"/>
      <c r="C88" s="154" t="s">
        <v>161</v>
      </c>
      <c r="D88" s="155">
        <v>389419</v>
      </c>
      <c r="E88" s="155">
        <v>332918</v>
      </c>
      <c r="F88" s="156">
        <v>56501</v>
      </c>
      <c r="G88" s="155">
        <v>369</v>
      </c>
      <c r="H88" s="155">
        <v>55757</v>
      </c>
      <c r="I88" s="155">
        <v>0</v>
      </c>
      <c r="J88" s="156">
        <v>389044</v>
      </c>
      <c r="K88" s="155">
        <v>0</v>
      </c>
      <c r="L88" s="155">
        <v>1</v>
      </c>
      <c r="M88" s="156">
        <v>374</v>
      </c>
      <c r="N88" s="183"/>
      <c r="O88" s="183"/>
      <c r="P88" s="183"/>
      <c r="Q88" s="183"/>
      <c r="R88" s="139"/>
      <c r="S88" s="158">
        <v>85.490949337346152</v>
      </c>
      <c r="U88" s="160">
        <v>77.689158360196544</v>
      </c>
      <c r="W88" s="158">
        <v>7.8017909771496079</v>
      </c>
    </row>
    <row r="89" spans="1:31" s="141" customFormat="1" ht="17.25" customHeight="1">
      <c r="A89" s="150"/>
      <c r="B89" s="153" t="s">
        <v>162</v>
      </c>
      <c r="C89" s="154" t="s">
        <v>163</v>
      </c>
      <c r="D89" s="155">
        <v>12830243700</v>
      </c>
      <c r="E89" s="155">
        <v>10774194100</v>
      </c>
      <c r="F89" s="156">
        <v>2056049600</v>
      </c>
      <c r="G89" s="155">
        <v>13587869</v>
      </c>
      <c r="H89" s="155">
        <v>2028764594</v>
      </c>
      <c r="I89" s="155">
        <v>0</v>
      </c>
      <c r="J89" s="156">
        <v>12816546563</v>
      </c>
      <c r="K89" s="155">
        <v>0</v>
      </c>
      <c r="L89" s="155">
        <v>25800</v>
      </c>
      <c r="M89" s="156">
        <v>13671337</v>
      </c>
      <c r="N89" s="183">
        <v>100.5</v>
      </c>
      <c r="O89" s="183">
        <v>99.4</v>
      </c>
      <c r="P89" s="184">
        <v>99.9</v>
      </c>
      <c r="Q89" s="184">
        <v>99.9</v>
      </c>
      <c r="R89" s="139"/>
      <c r="S89" s="158">
        <v>83.974976250840811</v>
      </c>
      <c r="U89" s="160">
        <v>75.256830178157188</v>
      </c>
      <c r="W89" s="158">
        <v>8.7181460726836235</v>
      </c>
    </row>
    <row r="90" spans="1:31" s="141" customFormat="1" ht="17.25" customHeight="1">
      <c r="A90" s="150" t="s">
        <v>53</v>
      </c>
      <c r="B90" s="144"/>
      <c r="C90" s="154" t="s">
        <v>161</v>
      </c>
      <c r="D90" s="155">
        <v>874</v>
      </c>
      <c r="E90" s="155">
        <v>0</v>
      </c>
      <c r="F90" s="156">
        <v>874</v>
      </c>
      <c r="G90" s="155">
        <v>83</v>
      </c>
      <c r="H90" s="155">
        <v>250</v>
      </c>
      <c r="I90" s="155">
        <v>0</v>
      </c>
      <c r="J90" s="156">
        <v>333</v>
      </c>
      <c r="K90" s="155">
        <v>0</v>
      </c>
      <c r="L90" s="155">
        <v>131</v>
      </c>
      <c r="M90" s="156">
        <v>410</v>
      </c>
      <c r="N90" s="183"/>
      <c r="O90" s="183"/>
      <c r="P90" s="183"/>
      <c r="Q90" s="183"/>
      <c r="R90" s="139"/>
      <c r="S90" s="158">
        <v>0</v>
      </c>
      <c r="U90" s="160">
        <v>0</v>
      </c>
      <c r="W90" s="158">
        <v>0</v>
      </c>
    </row>
    <row r="91" spans="1:31" s="141" customFormat="1" ht="17.25" customHeight="1">
      <c r="A91" s="150" t="s">
        <v>44</v>
      </c>
      <c r="B91" s="153" t="s">
        <v>164</v>
      </c>
      <c r="C91" s="154" t="s">
        <v>163</v>
      </c>
      <c r="D91" s="155">
        <v>29826127</v>
      </c>
      <c r="E91" s="155">
        <v>0</v>
      </c>
      <c r="F91" s="156">
        <v>29826127</v>
      </c>
      <c r="G91" s="155">
        <v>2493631</v>
      </c>
      <c r="H91" s="155">
        <v>9314775</v>
      </c>
      <c r="I91" s="155">
        <v>0</v>
      </c>
      <c r="J91" s="156">
        <v>11808406</v>
      </c>
      <c r="K91" s="155">
        <v>0</v>
      </c>
      <c r="L91" s="155">
        <v>4252964</v>
      </c>
      <c r="M91" s="156">
        <v>13764757</v>
      </c>
      <c r="N91" s="183">
        <v>81.599999999999994</v>
      </c>
      <c r="O91" s="183">
        <v>94.3</v>
      </c>
      <c r="P91" s="184">
        <v>39.6</v>
      </c>
      <c r="Q91" s="184">
        <v>35.6</v>
      </c>
      <c r="R91" s="139"/>
      <c r="S91" s="158">
        <v>0</v>
      </c>
      <c r="U91" s="160">
        <v>0</v>
      </c>
      <c r="W91" s="158">
        <v>0</v>
      </c>
    </row>
    <row r="92" spans="1:31" s="141" customFormat="1" ht="17.25" customHeight="1">
      <c r="A92" s="150"/>
      <c r="B92" s="144"/>
      <c r="C92" s="154" t="s">
        <v>161</v>
      </c>
      <c r="D92" s="156">
        <v>390293</v>
      </c>
      <c r="E92" s="156">
        <v>332918</v>
      </c>
      <c r="F92" s="156">
        <v>57375</v>
      </c>
      <c r="G92" s="156">
        <v>452</v>
      </c>
      <c r="H92" s="156">
        <v>56007</v>
      </c>
      <c r="I92" s="156">
        <v>0</v>
      </c>
      <c r="J92" s="156">
        <v>389377</v>
      </c>
      <c r="K92" s="156">
        <v>0</v>
      </c>
      <c r="L92" s="156">
        <v>132</v>
      </c>
      <c r="M92" s="156">
        <v>784</v>
      </c>
      <c r="N92" s="183"/>
      <c r="O92" s="183"/>
      <c r="P92" s="183"/>
      <c r="Q92" s="183"/>
      <c r="R92" s="139"/>
      <c r="S92" s="158">
        <v>85.299505755932074</v>
      </c>
      <c r="U92" s="160">
        <v>76.971783287121482</v>
      </c>
      <c r="W92" s="158">
        <v>8.3277224688105917</v>
      </c>
    </row>
    <row r="93" spans="1:31" s="141" customFormat="1" ht="17.25" customHeight="1">
      <c r="A93" s="153"/>
      <c r="B93" s="153" t="s">
        <v>16</v>
      </c>
      <c r="C93" s="144" t="s">
        <v>163</v>
      </c>
      <c r="D93" s="156">
        <v>12860069827</v>
      </c>
      <c r="E93" s="156">
        <v>10774194100</v>
      </c>
      <c r="F93" s="156">
        <v>2085875727</v>
      </c>
      <c r="G93" s="156">
        <v>16081500</v>
      </c>
      <c r="H93" s="156">
        <v>2038079369</v>
      </c>
      <c r="I93" s="156">
        <v>0</v>
      </c>
      <c r="J93" s="156">
        <v>12828354969</v>
      </c>
      <c r="K93" s="156">
        <v>0</v>
      </c>
      <c r="L93" s="156">
        <v>4278764</v>
      </c>
      <c r="M93" s="156">
        <v>27436094</v>
      </c>
      <c r="N93" s="183">
        <v>100.5</v>
      </c>
      <c r="O93" s="183">
        <v>99.3</v>
      </c>
      <c r="P93" s="184">
        <v>99.8</v>
      </c>
      <c r="Q93" s="184">
        <v>99.7</v>
      </c>
      <c r="R93" s="139"/>
      <c r="S93" s="158">
        <v>83.780214609561</v>
      </c>
      <c r="U93" s="160">
        <v>74.592120559401579</v>
      </c>
      <c r="W93" s="158">
        <v>9.188094050159421</v>
      </c>
    </row>
    <row r="94" spans="1:31" s="141" customFormat="1" ht="17.25" customHeight="1">
      <c r="A94" s="144"/>
      <c r="B94" s="144"/>
      <c r="C94" s="154" t="s">
        <v>161</v>
      </c>
      <c r="D94" s="155">
        <v>50</v>
      </c>
      <c r="E94" s="155">
        <v>50</v>
      </c>
      <c r="F94" s="156">
        <v>0</v>
      </c>
      <c r="G94" s="155">
        <v>0</v>
      </c>
      <c r="H94" s="155">
        <v>0</v>
      </c>
      <c r="I94" s="155">
        <v>0</v>
      </c>
      <c r="J94" s="156">
        <v>50</v>
      </c>
      <c r="K94" s="155">
        <v>0</v>
      </c>
      <c r="L94" s="155">
        <v>0</v>
      </c>
      <c r="M94" s="156">
        <v>0</v>
      </c>
      <c r="N94" s="183"/>
      <c r="O94" s="183"/>
      <c r="P94" s="183"/>
      <c r="Q94" s="183"/>
      <c r="R94" s="139"/>
      <c r="S94" s="158">
        <v>100</v>
      </c>
      <c r="U94" s="160">
        <v>100</v>
      </c>
      <c r="W94" s="158">
        <v>0</v>
      </c>
    </row>
    <row r="95" spans="1:31" s="141" customFormat="1" ht="17.25" customHeight="1">
      <c r="A95" s="150"/>
      <c r="B95" s="153" t="s">
        <v>162</v>
      </c>
      <c r="C95" s="154" t="s">
        <v>163</v>
      </c>
      <c r="D95" s="155">
        <v>3649200</v>
      </c>
      <c r="E95" s="155">
        <v>3649200</v>
      </c>
      <c r="F95" s="156">
        <v>0</v>
      </c>
      <c r="G95" s="155">
        <v>0</v>
      </c>
      <c r="H95" s="155">
        <v>0</v>
      </c>
      <c r="I95" s="155">
        <v>0</v>
      </c>
      <c r="J95" s="156">
        <v>3649200</v>
      </c>
      <c r="K95" s="155">
        <v>0</v>
      </c>
      <c r="L95" s="155">
        <v>0</v>
      </c>
      <c r="M95" s="156">
        <v>0</v>
      </c>
      <c r="N95" s="183">
        <v>100</v>
      </c>
      <c r="O95" s="183">
        <v>100</v>
      </c>
      <c r="P95" s="184">
        <v>100</v>
      </c>
      <c r="Q95" s="184">
        <v>100</v>
      </c>
      <c r="R95" s="139"/>
      <c r="S95" s="158">
        <v>100</v>
      </c>
      <c r="U95" s="160">
        <v>100</v>
      </c>
      <c r="W95" s="158">
        <v>0</v>
      </c>
    </row>
    <row r="96" spans="1:31" s="141" customFormat="1" ht="17.25" customHeight="1">
      <c r="A96" s="150" t="s">
        <v>54</v>
      </c>
      <c r="B96" s="144"/>
      <c r="C96" s="154" t="s">
        <v>161</v>
      </c>
      <c r="D96" s="155">
        <v>0</v>
      </c>
      <c r="E96" s="155">
        <v>0</v>
      </c>
      <c r="F96" s="156">
        <v>0</v>
      </c>
      <c r="G96" s="155">
        <v>0</v>
      </c>
      <c r="H96" s="155">
        <v>0</v>
      </c>
      <c r="I96" s="155">
        <v>0</v>
      </c>
      <c r="J96" s="156">
        <v>0</v>
      </c>
      <c r="K96" s="155">
        <v>0</v>
      </c>
      <c r="L96" s="155">
        <v>0</v>
      </c>
      <c r="M96" s="156">
        <v>0</v>
      </c>
      <c r="N96" s="183"/>
      <c r="O96" s="183"/>
      <c r="P96" s="183"/>
      <c r="Q96" s="183"/>
      <c r="R96" s="139"/>
      <c r="S96" s="158" t="e">
        <v>#DIV/0!</v>
      </c>
      <c r="U96" s="160">
        <v>0</v>
      </c>
      <c r="W96" s="158" t="e">
        <v>#DIV/0!</v>
      </c>
    </row>
    <row r="97" spans="1:23" s="141" customFormat="1" ht="17.25" customHeight="1">
      <c r="A97" s="150"/>
      <c r="B97" s="153" t="s">
        <v>164</v>
      </c>
      <c r="C97" s="154" t="s">
        <v>163</v>
      </c>
      <c r="D97" s="155">
        <v>0</v>
      </c>
      <c r="E97" s="155">
        <v>0</v>
      </c>
      <c r="F97" s="156">
        <v>0</v>
      </c>
      <c r="G97" s="155">
        <v>0</v>
      </c>
      <c r="H97" s="155">
        <v>0</v>
      </c>
      <c r="I97" s="155">
        <v>0</v>
      </c>
      <c r="J97" s="156">
        <v>0</v>
      </c>
      <c r="K97" s="155">
        <v>0</v>
      </c>
      <c r="L97" s="155">
        <v>0</v>
      </c>
      <c r="M97" s="156">
        <v>0</v>
      </c>
      <c r="N97" s="183">
        <v>0</v>
      </c>
      <c r="O97" s="183">
        <v>0</v>
      </c>
      <c r="P97" s="184">
        <v>0</v>
      </c>
      <c r="Q97" s="184">
        <v>0</v>
      </c>
      <c r="R97" s="139"/>
      <c r="S97" s="158" t="e">
        <v>#DIV/0!</v>
      </c>
      <c r="U97" s="160">
        <v>0</v>
      </c>
      <c r="W97" s="158" t="e">
        <v>#DIV/0!</v>
      </c>
    </row>
    <row r="98" spans="1:23" s="141" customFormat="1" ht="17.25" customHeight="1">
      <c r="A98" s="150"/>
      <c r="B98" s="144"/>
      <c r="C98" s="154" t="s">
        <v>161</v>
      </c>
      <c r="D98" s="156">
        <v>50</v>
      </c>
      <c r="E98" s="156">
        <v>50</v>
      </c>
      <c r="F98" s="156">
        <v>0</v>
      </c>
      <c r="G98" s="156">
        <v>0</v>
      </c>
      <c r="H98" s="156">
        <v>0</v>
      </c>
      <c r="I98" s="156">
        <v>0</v>
      </c>
      <c r="J98" s="156">
        <v>50</v>
      </c>
      <c r="K98" s="156">
        <v>0</v>
      </c>
      <c r="L98" s="156">
        <v>0</v>
      </c>
      <c r="M98" s="156">
        <v>0</v>
      </c>
      <c r="N98" s="183"/>
      <c r="O98" s="183"/>
      <c r="P98" s="183"/>
      <c r="Q98" s="183"/>
      <c r="R98" s="139"/>
      <c r="S98" s="158">
        <v>100</v>
      </c>
      <c r="U98" s="160">
        <v>94.545454545454547</v>
      </c>
      <c r="W98" s="158">
        <v>5.4545454545454533</v>
      </c>
    </row>
    <row r="99" spans="1:23" s="141" customFormat="1" ht="17.25" customHeight="1">
      <c r="A99" s="153"/>
      <c r="B99" s="153" t="s">
        <v>16</v>
      </c>
      <c r="C99" s="154" t="s">
        <v>163</v>
      </c>
      <c r="D99" s="156">
        <v>3649200</v>
      </c>
      <c r="E99" s="156">
        <v>3649200</v>
      </c>
      <c r="F99" s="156">
        <v>0</v>
      </c>
      <c r="G99" s="156">
        <v>0</v>
      </c>
      <c r="H99" s="156">
        <v>0</v>
      </c>
      <c r="I99" s="156">
        <v>0</v>
      </c>
      <c r="J99" s="156">
        <v>3649200</v>
      </c>
      <c r="K99" s="156">
        <v>0</v>
      </c>
      <c r="L99" s="156">
        <v>0</v>
      </c>
      <c r="M99" s="156">
        <v>0</v>
      </c>
      <c r="N99" s="183">
        <v>100</v>
      </c>
      <c r="O99" s="183">
        <v>100</v>
      </c>
      <c r="P99" s="184">
        <v>100</v>
      </c>
      <c r="Q99" s="184">
        <v>100</v>
      </c>
      <c r="R99" s="139"/>
      <c r="S99" s="158">
        <v>100</v>
      </c>
      <c r="U99" s="160">
        <v>97.330478966237649</v>
      </c>
      <c r="W99" s="158">
        <v>2.6695210337623507</v>
      </c>
    </row>
    <row r="100" spans="1:23" ht="17.25" customHeight="1">
      <c r="A100" s="144"/>
      <c r="B100" s="144"/>
      <c r="C100" s="154" t="s">
        <v>161</v>
      </c>
      <c r="D100" s="155">
        <v>11932</v>
      </c>
      <c r="E100" s="155">
        <v>11932</v>
      </c>
      <c r="F100" s="156">
        <v>0</v>
      </c>
      <c r="G100" s="155">
        <v>0</v>
      </c>
      <c r="H100" s="155">
        <v>0</v>
      </c>
      <c r="I100" s="155">
        <v>0</v>
      </c>
      <c r="J100" s="156">
        <v>11932</v>
      </c>
      <c r="K100" s="155">
        <v>0</v>
      </c>
      <c r="L100" s="155">
        <v>0</v>
      </c>
      <c r="M100" s="156">
        <v>0</v>
      </c>
      <c r="N100" s="183"/>
      <c r="O100" s="183"/>
      <c r="P100" s="183"/>
      <c r="Q100" s="183"/>
      <c r="R100" s="139"/>
      <c r="S100" s="158">
        <v>100</v>
      </c>
      <c r="U100" s="163">
        <v>100</v>
      </c>
      <c r="W100" s="158">
        <v>0</v>
      </c>
    </row>
    <row r="101" spans="1:23" ht="17.25" customHeight="1">
      <c r="A101" s="150"/>
      <c r="B101" s="153" t="s">
        <v>162</v>
      </c>
      <c r="C101" s="154" t="s">
        <v>163</v>
      </c>
      <c r="D101" s="155">
        <v>789169200</v>
      </c>
      <c r="E101" s="155">
        <v>789169200</v>
      </c>
      <c r="F101" s="156">
        <v>0</v>
      </c>
      <c r="G101" s="155">
        <v>0</v>
      </c>
      <c r="H101" s="155">
        <v>0</v>
      </c>
      <c r="I101" s="155">
        <v>0</v>
      </c>
      <c r="J101" s="156">
        <v>789169200</v>
      </c>
      <c r="K101" s="155">
        <v>0</v>
      </c>
      <c r="L101" s="155">
        <v>0</v>
      </c>
      <c r="M101" s="156">
        <v>0</v>
      </c>
      <c r="N101" s="183">
        <v>138.6</v>
      </c>
      <c r="O101" s="183">
        <v>96.5</v>
      </c>
      <c r="P101" s="184">
        <v>100</v>
      </c>
      <c r="Q101" s="184">
        <v>100</v>
      </c>
      <c r="R101" s="139"/>
      <c r="S101" s="158">
        <v>100</v>
      </c>
      <c r="U101" s="163">
        <v>100</v>
      </c>
      <c r="W101" s="158">
        <v>0</v>
      </c>
    </row>
    <row r="102" spans="1:23" ht="17.25" customHeight="1">
      <c r="A102" s="150" t="s">
        <v>176</v>
      </c>
      <c r="B102" s="144"/>
      <c r="C102" s="154" t="s">
        <v>161</v>
      </c>
      <c r="D102" s="155">
        <v>0</v>
      </c>
      <c r="E102" s="155">
        <v>0</v>
      </c>
      <c r="F102" s="156">
        <v>0</v>
      </c>
      <c r="G102" s="155">
        <v>0</v>
      </c>
      <c r="H102" s="155">
        <v>0</v>
      </c>
      <c r="I102" s="155">
        <v>0</v>
      </c>
      <c r="J102" s="156">
        <v>0</v>
      </c>
      <c r="K102" s="155">
        <v>0</v>
      </c>
      <c r="L102" s="155">
        <v>0</v>
      </c>
      <c r="M102" s="156">
        <v>0</v>
      </c>
      <c r="N102" s="183"/>
      <c r="O102" s="183"/>
      <c r="P102" s="183"/>
      <c r="Q102" s="183"/>
      <c r="R102" s="139"/>
      <c r="S102" s="158" t="e">
        <v>#DIV/0!</v>
      </c>
      <c r="U102" s="163" t="e">
        <v>#DIV/0!</v>
      </c>
      <c r="W102" s="158" t="e">
        <v>#DIV/0!</v>
      </c>
    </row>
    <row r="103" spans="1:23" ht="17.25" customHeight="1">
      <c r="A103" s="150" t="s">
        <v>43</v>
      </c>
      <c r="B103" s="153" t="s">
        <v>164</v>
      </c>
      <c r="C103" s="154" t="s">
        <v>163</v>
      </c>
      <c r="D103" s="155">
        <v>0</v>
      </c>
      <c r="E103" s="155">
        <v>0</v>
      </c>
      <c r="F103" s="156">
        <v>0</v>
      </c>
      <c r="G103" s="155">
        <v>0</v>
      </c>
      <c r="H103" s="155">
        <v>0</v>
      </c>
      <c r="I103" s="155">
        <v>0</v>
      </c>
      <c r="J103" s="156">
        <v>0</v>
      </c>
      <c r="K103" s="155">
        <v>0</v>
      </c>
      <c r="L103" s="155">
        <v>0</v>
      </c>
      <c r="M103" s="156">
        <v>0</v>
      </c>
      <c r="N103" s="183">
        <v>0</v>
      </c>
      <c r="O103" s="183">
        <v>0</v>
      </c>
      <c r="P103" s="184">
        <v>0</v>
      </c>
      <c r="Q103" s="184">
        <v>0</v>
      </c>
      <c r="R103" s="139"/>
      <c r="S103" s="158" t="e">
        <v>#DIV/0!</v>
      </c>
      <c r="U103" s="163" t="e">
        <v>#DIV/0!</v>
      </c>
      <c r="W103" s="158" t="e">
        <v>#DIV/0!</v>
      </c>
    </row>
    <row r="104" spans="1:23" ht="17.25" customHeight="1">
      <c r="A104" s="150"/>
      <c r="B104" s="144"/>
      <c r="C104" s="154" t="s">
        <v>161</v>
      </c>
      <c r="D104" s="156">
        <v>11932</v>
      </c>
      <c r="E104" s="156">
        <v>11932</v>
      </c>
      <c r="F104" s="156">
        <v>0</v>
      </c>
      <c r="G104" s="156">
        <v>0</v>
      </c>
      <c r="H104" s="156">
        <v>0</v>
      </c>
      <c r="I104" s="156">
        <v>0</v>
      </c>
      <c r="J104" s="156">
        <v>11932</v>
      </c>
      <c r="K104" s="156">
        <v>0</v>
      </c>
      <c r="L104" s="156">
        <v>0</v>
      </c>
      <c r="M104" s="156">
        <v>0</v>
      </c>
      <c r="N104" s="183"/>
      <c r="O104" s="183"/>
      <c r="P104" s="183"/>
      <c r="Q104" s="183"/>
      <c r="R104" s="139"/>
      <c r="S104" s="158">
        <v>100</v>
      </c>
      <c r="U104" s="163">
        <v>100</v>
      </c>
      <c r="W104" s="158">
        <v>0</v>
      </c>
    </row>
    <row r="105" spans="1:23" ht="17.25" customHeight="1">
      <c r="A105" s="153"/>
      <c r="B105" s="153" t="s">
        <v>16</v>
      </c>
      <c r="C105" s="154" t="s">
        <v>163</v>
      </c>
      <c r="D105" s="156">
        <v>789169200</v>
      </c>
      <c r="E105" s="156">
        <v>789169200</v>
      </c>
      <c r="F105" s="156">
        <v>0</v>
      </c>
      <c r="G105" s="156">
        <v>0</v>
      </c>
      <c r="H105" s="156">
        <v>0</v>
      </c>
      <c r="I105" s="156">
        <v>0</v>
      </c>
      <c r="J105" s="156">
        <v>789169200</v>
      </c>
      <c r="K105" s="156">
        <v>0</v>
      </c>
      <c r="L105" s="156">
        <v>0</v>
      </c>
      <c r="M105" s="156">
        <v>0</v>
      </c>
      <c r="N105" s="183">
        <v>138.6</v>
      </c>
      <c r="O105" s="183">
        <v>96.5</v>
      </c>
      <c r="P105" s="184">
        <v>100</v>
      </c>
      <c r="Q105" s="184">
        <v>100</v>
      </c>
      <c r="R105" s="139"/>
      <c r="S105" s="158">
        <v>100</v>
      </c>
      <c r="U105" s="163">
        <v>100</v>
      </c>
      <c r="W105" s="158">
        <v>0</v>
      </c>
    </row>
    <row r="106" spans="1:23" ht="17.25" customHeight="1">
      <c r="A106" s="144"/>
      <c r="B106" s="144"/>
      <c r="C106" s="154" t="s">
        <v>161</v>
      </c>
      <c r="D106" s="155">
        <v>0</v>
      </c>
      <c r="E106" s="155">
        <v>246</v>
      </c>
      <c r="F106" s="155">
        <v>0</v>
      </c>
      <c r="G106" s="155">
        <v>0</v>
      </c>
      <c r="H106" s="155">
        <v>0</v>
      </c>
      <c r="I106" s="155">
        <v>0</v>
      </c>
      <c r="J106" s="155">
        <v>0</v>
      </c>
      <c r="K106" s="155">
        <v>0</v>
      </c>
      <c r="L106" s="155">
        <v>0</v>
      </c>
      <c r="M106" s="155">
        <v>0</v>
      </c>
      <c r="N106" s="183"/>
      <c r="O106" s="183"/>
      <c r="P106" s="183"/>
      <c r="Q106" s="183"/>
      <c r="R106" s="139"/>
      <c r="S106" s="158" t="e">
        <v>#DIV/0!</v>
      </c>
      <c r="U106" s="163" t="e">
        <v>#DIV/0!</v>
      </c>
      <c r="W106" s="158" t="e">
        <v>#DIV/0!</v>
      </c>
    </row>
    <row r="107" spans="1:23" ht="17.25" customHeight="1">
      <c r="A107" s="150" t="s">
        <v>171</v>
      </c>
      <c r="B107" s="153" t="s">
        <v>162</v>
      </c>
      <c r="C107" s="154" t="s">
        <v>163</v>
      </c>
      <c r="D107" s="155">
        <v>0</v>
      </c>
      <c r="E107" s="155">
        <v>4156940261</v>
      </c>
      <c r="F107" s="155">
        <v>0</v>
      </c>
      <c r="G107" s="155">
        <v>0</v>
      </c>
      <c r="H107" s="155">
        <v>0</v>
      </c>
      <c r="I107" s="155">
        <v>0</v>
      </c>
      <c r="J107" s="155">
        <v>0</v>
      </c>
      <c r="K107" s="155">
        <v>0</v>
      </c>
      <c r="L107" s="155">
        <v>0</v>
      </c>
      <c r="M107" s="155">
        <v>0</v>
      </c>
      <c r="N107" s="183">
        <v>0</v>
      </c>
      <c r="O107" s="183">
        <v>0</v>
      </c>
      <c r="P107" s="184">
        <v>0</v>
      </c>
      <c r="Q107" s="184">
        <v>0</v>
      </c>
      <c r="R107" s="139"/>
      <c r="S107" s="158" t="e">
        <v>#DIV/0!</v>
      </c>
      <c r="U107" s="163" t="e">
        <v>#DIV/0!</v>
      </c>
      <c r="W107" s="158" t="e">
        <v>#DIV/0!</v>
      </c>
    </row>
    <row r="108" spans="1:23" ht="17.25" customHeight="1">
      <c r="A108" s="150"/>
      <c r="B108" s="144"/>
      <c r="C108" s="154" t="s">
        <v>161</v>
      </c>
      <c r="D108" s="155">
        <v>0</v>
      </c>
      <c r="E108" s="155">
        <v>0</v>
      </c>
      <c r="F108" s="155">
        <v>0</v>
      </c>
      <c r="G108" s="155">
        <v>0</v>
      </c>
      <c r="H108" s="155">
        <v>0</v>
      </c>
      <c r="I108" s="155">
        <v>0</v>
      </c>
      <c r="J108" s="155">
        <v>0</v>
      </c>
      <c r="K108" s="155">
        <v>0</v>
      </c>
      <c r="L108" s="155">
        <v>0</v>
      </c>
      <c r="M108" s="155">
        <v>0</v>
      </c>
      <c r="N108" s="183"/>
      <c r="O108" s="183"/>
      <c r="P108" s="183"/>
      <c r="Q108" s="183"/>
      <c r="R108" s="139"/>
      <c r="S108" s="158" t="e">
        <v>#DIV/0!</v>
      </c>
      <c r="U108" s="163" t="e">
        <v>#DIV/0!</v>
      </c>
      <c r="W108" s="158" t="e">
        <v>#DIV/0!</v>
      </c>
    </row>
    <row r="109" spans="1:23" ht="17.25" customHeight="1">
      <c r="A109" s="150" t="s">
        <v>52</v>
      </c>
      <c r="B109" s="153" t="s">
        <v>164</v>
      </c>
      <c r="C109" s="154" t="s">
        <v>163</v>
      </c>
      <c r="D109" s="155">
        <v>0</v>
      </c>
      <c r="E109" s="155">
        <v>0</v>
      </c>
      <c r="F109" s="155">
        <v>0</v>
      </c>
      <c r="G109" s="155">
        <v>0</v>
      </c>
      <c r="H109" s="155">
        <v>0</v>
      </c>
      <c r="I109" s="155">
        <v>0</v>
      </c>
      <c r="J109" s="155">
        <v>0</v>
      </c>
      <c r="K109" s="155">
        <v>0</v>
      </c>
      <c r="L109" s="155">
        <v>0</v>
      </c>
      <c r="M109" s="155">
        <v>0</v>
      </c>
      <c r="N109" s="183">
        <v>0</v>
      </c>
      <c r="O109" s="183">
        <v>0</v>
      </c>
      <c r="P109" s="184">
        <v>0</v>
      </c>
      <c r="Q109" s="184">
        <v>0</v>
      </c>
      <c r="R109" s="139"/>
      <c r="S109" s="158" t="e">
        <v>#DIV/0!</v>
      </c>
      <c r="U109" s="163" t="e">
        <v>#DIV/0!</v>
      </c>
      <c r="W109" s="158" t="e">
        <v>#DIV/0!</v>
      </c>
    </row>
    <row r="110" spans="1:23" ht="17.25" customHeight="1">
      <c r="A110" s="150"/>
      <c r="B110" s="144"/>
      <c r="C110" s="154" t="s">
        <v>161</v>
      </c>
      <c r="D110" s="156">
        <v>0</v>
      </c>
      <c r="E110" s="156">
        <v>246</v>
      </c>
      <c r="F110" s="155">
        <v>0</v>
      </c>
      <c r="G110" s="155">
        <v>0</v>
      </c>
      <c r="H110" s="155">
        <v>0</v>
      </c>
      <c r="I110" s="155">
        <v>0</v>
      </c>
      <c r="J110" s="155">
        <v>0</v>
      </c>
      <c r="K110" s="155">
        <v>0</v>
      </c>
      <c r="L110" s="155">
        <v>0</v>
      </c>
      <c r="M110" s="155">
        <v>0</v>
      </c>
      <c r="N110" s="183"/>
      <c r="O110" s="183"/>
      <c r="P110" s="183"/>
      <c r="Q110" s="183"/>
      <c r="R110" s="139"/>
      <c r="S110" s="158" t="e">
        <v>#DIV/0!</v>
      </c>
      <c r="U110" s="163" t="e">
        <v>#DIV/0!</v>
      </c>
      <c r="W110" s="158" t="e">
        <v>#DIV/0!</v>
      </c>
    </row>
    <row r="111" spans="1:23" ht="17.25" customHeight="1">
      <c r="A111" s="153"/>
      <c r="B111" s="153" t="s">
        <v>16</v>
      </c>
      <c r="C111" s="154" t="s">
        <v>163</v>
      </c>
      <c r="D111" s="156">
        <v>0</v>
      </c>
      <c r="E111" s="156">
        <v>4156940261</v>
      </c>
      <c r="F111" s="155">
        <v>0</v>
      </c>
      <c r="G111" s="155">
        <v>0</v>
      </c>
      <c r="H111" s="155">
        <v>0</v>
      </c>
      <c r="I111" s="155">
        <v>0</v>
      </c>
      <c r="J111" s="155">
        <v>0</v>
      </c>
      <c r="K111" s="155">
        <v>0</v>
      </c>
      <c r="L111" s="155">
        <v>0</v>
      </c>
      <c r="M111" s="155">
        <v>0</v>
      </c>
      <c r="N111" s="183">
        <v>0</v>
      </c>
      <c r="O111" s="183">
        <v>0</v>
      </c>
      <c r="P111" s="184">
        <v>0</v>
      </c>
      <c r="Q111" s="184">
        <v>0</v>
      </c>
      <c r="R111" s="139"/>
      <c r="S111" s="158" t="e">
        <v>#DIV/0!</v>
      </c>
      <c r="U111" s="163" t="e">
        <v>#DIV/0!</v>
      </c>
      <c r="W111" s="158" t="e">
        <v>#DIV/0!</v>
      </c>
    </row>
    <row r="112" spans="1:23" ht="17.25" customHeight="1">
      <c r="A112" s="144"/>
      <c r="B112" s="144"/>
      <c r="C112" s="154" t="s">
        <v>161</v>
      </c>
      <c r="D112" s="155">
        <v>1616</v>
      </c>
      <c r="E112" s="155">
        <v>1616</v>
      </c>
      <c r="F112" s="156">
        <v>0</v>
      </c>
      <c r="G112" s="155">
        <v>0</v>
      </c>
      <c r="H112" s="155">
        <v>0</v>
      </c>
      <c r="I112" s="155">
        <v>0</v>
      </c>
      <c r="J112" s="156">
        <v>1616</v>
      </c>
      <c r="K112" s="155">
        <v>0</v>
      </c>
      <c r="L112" s="155">
        <v>0</v>
      </c>
      <c r="M112" s="156">
        <v>0</v>
      </c>
      <c r="N112" s="183"/>
      <c r="O112" s="183"/>
      <c r="P112" s="183"/>
      <c r="Q112" s="183"/>
      <c r="R112" s="139"/>
      <c r="S112" s="158">
        <v>100</v>
      </c>
      <c r="U112" s="163">
        <v>96.393034825870643</v>
      </c>
      <c r="W112" s="158">
        <v>3.6069651741293569</v>
      </c>
    </row>
    <row r="113" spans="1:31" ht="17.25" customHeight="1">
      <c r="A113" s="150"/>
      <c r="B113" s="153" t="s">
        <v>162</v>
      </c>
      <c r="C113" s="154" t="s">
        <v>163</v>
      </c>
      <c r="D113" s="155">
        <v>6872243902</v>
      </c>
      <c r="E113" s="155">
        <v>6872243902</v>
      </c>
      <c r="F113" s="156">
        <v>0</v>
      </c>
      <c r="G113" s="155">
        <v>0</v>
      </c>
      <c r="H113" s="155">
        <v>0</v>
      </c>
      <c r="I113" s="155">
        <v>0</v>
      </c>
      <c r="J113" s="156">
        <v>6872243902</v>
      </c>
      <c r="K113" s="155">
        <v>0</v>
      </c>
      <c r="L113" s="155">
        <v>0</v>
      </c>
      <c r="M113" s="156">
        <v>0</v>
      </c>
      <c r="N113" s="183">
        <v>96.2</v>
      </c>
      <c r="O113" s="183">
        <v>104.4</v>
      </c>
      <c r="P113" s="184">
        <v>100</v>
      </c>
      <c r="Q113" s="184">
        <v>100</v>
      </c>
      <c r="R113" s="139"/>
      <c r="S113" s="158">
        <v>100</v>
      </c>
      <c r="U113" s="163">
        <v>97.513586294212871</v>
      </c>
      <c r="W113" s="158">
        <v>2.4864137057871289</v>
      </c>
    </row>
    <row r="114" spans="1:31" ht="17.25" customHeight="1">
      <c r="A114" s="150" t="s">
        <v>52</v>
      </c>
      <c r="B114" s="144"/>
      <c r="C114" s="154" t="s">
        <v>161</v>
      </c>
      <c r="D114" s="155">
        <v>0</v>
      </c>
      <c r="E114" s="155">
        <v>0</v>
      </c>
      <c r="F114" s="156">
        <v>0</v>
      </c>
      <c r="G114" s="155">
        <v>0</v>
      </c>
      <c r="H114" s="155">
        <v>0</v>
      </c>
      <c r="I114" s="155">
        <v>0</v>
      </c>
      <c r="J114" s="156">
        <v>0</v>
      </c>
      <c r="K114" s="155">
        <v>0</v>
      </c>
      <c r="L114" s="155">
        <v>0</v>
      </c>
      <c r="M114" s="156">
        <v>0</v>
      </c>
      <c r="N114" s="183"/>
      <c r="O114" s="183"/>
      <c r="P114" s="183"/>
      <c r="Q114" s="183"/>
      <c r="R114" s="139"/>
      <c r="S114" s="158" t="e">
        <v>#DIV/0!</v>
      </c>
      <c r="U114" s="163">
        <v>37.5</v>
      </c>
      <c r="W114" s="158" t="e">
        <v>#DIV/0!</v>
      </c>
    </row>
    <row r="115" spans="1:31" ht="17.25" customHeight="1">
      <c r="A115" s="150"/>
      <c r="B115" s="153" t="s">
        <v>164</v>
      </c>
      <c r="C115" s="154" t="s">
        <v>163</v>
      </c>
      <c r="D115" s="155">
        <v>0</v>
      </c>
      <c r="E115" s="155">
        <v>0</v>
      </c>
      <c r="F115" s="156">
        <v>0</v>
      </c>
      <c r="G115" s="155">
        <v>0</v>
      </c>
      <c r="H115" s="155">
        <v>0</v>
      </c>
      <c r="I115" s="155">
        <v>0</v>
      </c>
      <c r="J115" s="156">
        <v>0</v>
      </c>
      <c r="K115" s="155">
        <v>0</v>
      </c>
      <c r="L115" s="155">
        <v>0</v>
      </c>
      <c r="M115" s="156">
        <v>0</v>
      </c>
      <c r="N115" s="183">
        <v>0</v>
      </c>
      <c r="O115" s="183">
        <v>109.7</v>
      </c>
      <c r="P115" s="184">
        <v>0</v>
      </c>
      <c r="Q115" s="184">
        <v>100</v>
      </c>
      <c r="R115" s="139"/>
      <c r="S115" s="158" t="e">
        <v>#DIV/0!</v>
      </c>
      <c r="U115" s="163">
        <v>71.581508180314827</v>
      </c>
      <c r="W115" s="158" t="e">
        <v>#DIV/0!</v>
      </c>
    </row>
    <row r="116" spans="1:31" ht="17.25" customHeight="1">
      <c r="A116" s="150"/>
      <c r="B116" s="144"/>
      <c r="C116" s="154" t="s">
        <v>161</v>
      </c>
      <c r="D116" s="156">
        <v>1616</v>
      </c>
      <c r="E116" s="156">
        <v>1616</v>
      </c>
      <c r="F116" s="156">
        <v>0</v>
      </c>
      <c r="G116" s="156">
        <v>0</v>
      </c>
      <c r="H116" s="156">
        <v>0</v>
      </c>
      <c r="I116" s="156">
        <v>0</v>
      </c>
      <c r="J116" s="156">
        <v>1616</v>
      </c>
      <c r="K116" s="156">
        <v>0</v>
      </c>
      <c r="L116" s="156">
        <v>0</v>
      </c>
      <c r="M116" s="156">
        <v>0</v>
      </c>
      <c r="N116" s="183"/>
      <c r="O116" s="183"/>
      <c r="P116" s="183"/>
      <c r="Q116" s="183"/>
      <c r="R116" s="139"/>
      <c r="S116" s="158">
        <v>100</v>
      </c>
      <c r="U116" s="163">
        <v>96.101485148514854</v>
      </c>
      <c r="W116" s="158">
        <v>3.898514851485146</v>
      </c>
    </row>
    <row r="117" spans="1:31" ht="17.25" customHeight="1">
      <c r="A117" s="153"/>
      <c r="B117" s="153" t="s">
        <v>16</v>
      </c>
      <c r="C117" s="154" t="s">
        <v>163</v>
      </c>
      <c r="D117" s="156">
        <v>6872243902</v>
      </c>
      <c r="E117" s="156">
        <v>6872243902</v>
      </c>
      <c r="F117" s="156">
        <v>0</v>
      </c>
      <c r="G117" s="156">
        <v>0</v>
      </c>
      <c r="H117" s="156">
        <v>0</v>
      </c>
      <c r="I117" s="156">
        <v>0</v>
      </c>
      <c r="J117" s="156">
        <v>6872243902</v>
      </c>
      <c r="K117" s="156">
        <v>0</v>
      </c>
      <c r="L117" s="156">
        <v>0</v>
      </c>
      <c r="M117" s="156">
        <v>0</v>
      </c>
      <c r="N117" s="183">
        <v>95.4</v>
      </c>
      <c r="O117" s="183">
        <v>104.4</v>
      </c>
      <c r="P117" s="184">
        <v>100</v>
      </c>
      <c r="Q117" s="184">
        <v>100</v>
      </c>
      <c r="R117" s="139"/>
      <c r="S117" s="158">
        <v>100</v>
      </c>
      <c r="U117" s="163">
        <v>97.148089502171814</v>
      </c>
      <c r="W117" s="158">
        <v>2.851910497828186</v>
      </c>
    </row>
    <row r="118" spans="1:31" ht="17.25" customHeight="1">
      <c r="A118" s="144"/>
      <c r="B118" s="144"/>
      <c r="C118" s="154" t="s">
        <v>161</v>
      </c>
      <c r="D118" s="155">
        <v>74</v>
      </c>
      <c r="E118" s="155">
        <v>74</v>
      </c>
      <c r="F118" s="156">
        <v>0</v>
      </c>
      <c r="G118" s="155">
        <v>0</v>
      </c>
      <c r="H118" s="155">
        <v>0</v>
      </c>
      <c r="I118" s="155">
        <v>0</v>
      </c>
      <c r="J118" s="156">
        <v>74</v>
      </c>
      <c r="K118" s="155">
        <v>0</v>
      </c>
      <c r="L118" s="155">
        <v>0</v>
      </c>
      <c r="M118" s="156">
        <v>0</v>
      </c>
      <c r="N118" s="183"/>
      <c r="O118" s="183"/>
      <c r="P118" s="183"/>
      <c r="Q118" s="183"/>
      <c r="R118" s="139"/>
      <c r="S118" s="158">
        <v>100</v>
      </c>
      <c r="U118" s="163">
        <v>100</v>
      </c>
      <c r="W118" s="158">
        <v>0</v>
      </c>
    </row>
    <row r="119" spans="1:31" ht="17.25" customHeight="1">
      <c r="A119" s="150"/>
      <c r="B119" s="153" t="s">
        <v>162</v>
      </c>
      <c r="C119" s="154" t="s">
        <v>163</v>
      </c>
      <c r="D119" s="155">
        <v>7797000</v>
      </c>
      <c r="E119" s="155">
        <v>7797000</v>
      </c>
      <c r="F119" s="156">
        <v>0</v>
      </c>
      <c r="G119" s="155">
        <v>0</v>
      </c>
      <c r="H119" s="155">
        <v>0</v>
      </c>
      <c r="I119" s="155">
        <v>0</v>
      </c>
      <c r="J119" s="156">
        <v>7797000</v>
      </c>
      <c r="K119" s="155">
        <v>0</v>
      </c>
      <c r="L119" s="155">
        <v>0</v>
      </c>
      <c r="M119" s="156">
        <v>0</v>
      </c>
      <c r="N119" s="183">
        <v>97</v>
      </c>
      <c r="O119" s="183">
        <v>92.4</v>
      </c>
      <c r="P119" s="184">
        <v>100</v>
      </c>
      <c r="Q119" s="184">
        <v>100</v>
      </c>
      <c r="R119" s="139"/>
      <c r="S119" s="158">
        <v>100</v>
      </c>
      <c r="U119" s="163">
        <v>100</v>
      </c>
      <c r="W119" s="158">
        <v>0</v>
      </c>
    </row>
    <row r="120" spans="1:31" ht="17.25" customHeight="1">
      <c r="A120" s="150" t="s">
        <v>177</v>
      </c>
      <c r="B120" s="144"/>
      <c r="C120" s="154" t="s">
        <v>161</v>
      </c>
      <c r="D120" s="155">
        <v>0</v>
      </c>
      <c r="E120" s="155">
        <v>0</v>
      </c>
      <c r="F120" s="156">
        <v>0</v>
      </c>
      <c r="G120" s="155">
        <v>0</v>
      </c>
      <c r="H120" s="155">
        <v>0</v>
      </c>
      <c r="I120" s="155">
        <v>0</v>
      </c>
      <c r="J120" s="156">
        <v>0</v>
      </c>
      <c r="K120" s="155">
        <v>0</v>
      </c>
      <c r="L120" s="155">
        <v>0</v>
      </c>
      <c r="M120" s="156">
        <v>0</v>
      </c>
      <c r="N120" s="183"/>
      <c r="O120" s="183"/>
      <c r="P120" s="183"/>
      <c r="Q120" s="183"/>
      <c r="R120" s="139"/>
      <c r="S120" s="158" t="e">
        <v>#DIV/0!</v>
      </c>
      <c r="U120" s="163" t="e">
        <v>#DIV/0!</v>
      </c>
      <c r="W120" s="158" t="e">
        <v>#DIV/0!</v>
      </c>
    </row>
    <row r="121" spans="1:31" ht="17.25" customHeight="1">
      <c r="A121" s="150"/>
      <c r="B121" s="153" t="s">
        <v>164</v>
      </c>
      <c r="C121" s="154" t="s">
        <v>163</v>
      </c>
      <c r="D121" s="155">
        <v>0</v>
      </c>
      <c r="E121" s="155">
        <v>0</v>
      </c>
      <c r="F121" s="156">
        <v>0</v>
      </c>
      <c r="G121" s="155">
        <v>0</v>
      </c>
      <c r="H121" s="155">
        <v>0</v>
      </c>
      <c r="I121" s="155">
        <v>0</v>
      </c>
      <c r="J121" s="156">
        <v>0</v>
      </c>
      <c r="K121" s="155">
        <v>0</v>
      </c>
      <c r="L121" s="155">
        <v>0</v>
      </c>
      <c r="M121" s="156">
        <v>0</v>
      </c>
      <c r="N121" s="183">
        <v>0</v>
      </c>
      <c r="O121" s="183">
        <v>0</v>
      </c>
      <c r="P121" s="184">
        <v>0</v>
      </c>
      <c r="Q121" s="184">
        <v>0</v>
      </c>
      <c r="R121" s="139"/>
      <c r="S121" s="158" t="e">
        <v>#DIV/0!</v>
      </c>
      <c r="U121" s="163" t="e">
        <v>#DIV/0!</v>
      </c>
      <c r="W121" s="158" t="e">
        <v>#DIV/0!</v>
      </c>
    </row>
    <row r="122" spans="1:31" ht="17.25" customHeight="1">
      <c r="A122" s="150"/>
      <c r="B122" s="144"/>
      <c r="C122" s="154" t="s">
        <v>161</v>
      </c>
      <c r="D122" s="156">
        <v>74</v>
      </c>
      <c r="E122" s="156">
        <v>74</v>
      </c>
      <c r="F122" s="156">
        <v>0</v>
      </c>
      <c r="G122" s="156">
        <v>0</v>
      </c>
      <c r="H122" s="156">
        <v>0</v>
      </c>
      <c r="I122" s="156">
        <v>0</v>
      </c>
      <c r="J122" s="156">
        <v>74</v>
      </c>
      <c r="K122" s="156">
        <v>0</v>
      </c>
      <c r="L122" s="156">
        <v>0</v>
      </c>
      <c r="M122" s="156">
        <v>0</v>
      </c>
      <c r="N122" s="183"/>
      <c r="O122" s="183"/>
      <c r="P122" s="183"/>
      <c r="Q122" s="183"/>
      <c r="R122" s="139"/>
      <c r="S122" s="158">
        <v>100</v>
      </c>
      <c r="U122" s="163">
        <v>100</v>
      </c>
      <c r="W122" s="158">
        <v>0</v>
      </c>
    </row>
    <row r="123" spans="1:31" ht="17.25" customHeight="1">
      <c r="A123" s="153"/>
      <c r="B123" s="153" t="s">
        <v>16</v>
      </c>
      <c r="C123" s="154" t="s">
        <v>163</v>
      </c>
      <c r="D123" s="156">
        <v>7797000</v>
      </c>
      <c r="E123" s="156">
        <v>7797000</v>
      </c>
      <c r="F123" s="156">
        <v>0</v>
      </c>
      <c r="G123" s="156">
        <v>0</v>
      </c>
      <c r="H123" s="156">
        <v>0</v>
      </c>
      <c r="I123" s="156">
        <v>0</v>
      </c>
      <c r="J123" s="156">
        <v>7797000</v>
      </c>
      <c r="K123" s="156">
        <v>0</v>
      </c>
      <c r="L123" s="156">
        <v>0</v>
      </c>
      <c r="M123" s="156">
        <v>0</v>
      </c>
      <c r="N123" s="183">
        <v>97</v>
      </c>
      <c r="O123" s="183">
        <v>92.4</v>
      </c>
      <c r="P123" s="184">
        <v>100</v>
      </c>
      <c r="Q123" s="184">
        <v>100</v>
      </c>
      <c r="R123" s="139"/>
      <c r="S123" s="158">
        <v>100</v>
      </c>
      <c r="U123" s="163">
        <v>100</v>
      </c>
      <c r="W123" s="158">
        <v>0</v>
      </c>
    </row>
    <row r="124" spans="1:31" s="137" customFormat="1" ht="19.2">
      <c r="A124" s="136"/>
      <c r="B124" s="136"/>
      <c r="C124" s="136"/>
      <c r="E124" s="138"/>
      <c r="F124" s="565" t="s">
        <v>190</v>
      </c>
      <c r="G124" s="565"/>
      <c r="H124" s="565"/>
      <c r="I124" s="565"/>
      <c r="J124" s="565"/>
      <c r="L124" s="185" t="s">
        <v>128</v>
      </c>
      <c r="M124" s="138"/>
      <c r="N124" s="178"/>
      <c r="O124" s="178"/>
      <c r="P124" s="178"/>
      <c r="Q124" s="178"/>
      <c r="S124" s="158" t="e">
        <v>#DIV/0!</v>
      </c>
      <c r="U124" s="161" t="e">
        <v>#DIV/0!</v>
      </c>
      <c r="V124" s="140"/>
      <c r="W124" s="158" t="e">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v>#DIV/0!</v>
      </c>
      <c r="U125" s="158" t="e">
        <v>#DIV/0!</v>
      </c>
      <c r="V125" s="139"/>
      <c r="W125" s="158" t="e">
        <v>#DIV/0!</v>
      </c>
      <c r="X125" s="139"/>
      <c r="Y125" s="139"/>
      <c r="Z125" s="139"/>
      <c r="AA125" s="139"/>
      <c r="AB125" s="139"/>
      <c r="AC125" s="139"/>
      <c r="AD125" s="139"/>
      <c r="AE125" s="139"/>
    </row>
    <row r="126" spans="1:31" s="141" customFormat="1" ht="15" customHeight="1">
      <c r="A126" s="164" t="s">
        <v>169</v>
      </c>
      <c r="B126" s="165"/>
      <c r="C126" s="166"/>
      <c r="D126" s="143"/>
      <c r="E126" s="143"/>
      <c r="F126" s="143"/>
      <c r="G126" s="569" t="s">
        <v>132</v>
      </c>
      <c r="H126" s="570"/>
      <c r="I126" s="144" t="s">
        <v>133</v>
      </c>
      <c r="J126" s="144" t="s">
        <v>134</v>
      </c>
      <c r="K126" s="144" t="s">
        <v>135</v>
      </c>
      <c r="L126" s="181"/>
      <c r="M126" s="145" t="s">
        <v>136</v>
      </c>
      <c r="N126" s="560" t="s">
        <v>137</v>
      </c>
      <c r="O126" s="561"/>
      <c r="P126" s="560" t="s">
        <v>138</v>
      </c>
      <c r="Q126" s="561"/>
      <c r="S126" s="158" t="e">
        <v>#DIV/0!</v>
      </c>
      <c r="U126" s="158" t="e">
        <v>#DIV/0!</v>
      </c>
      <c r="V126" s="139"/>
      <c r="W126" s="158" t="e">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v>#VALUE!</v>
      </c>
      <c r="U127" s="158" t="e">
        <v>#VALUE!</v>
      </c>
      <c r="V127" s="139"/>
      <c r="W127" s="158" t="e">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v>#VALUE!</v>
      </c>
      <c r="U128" s="158" t="e">
        <v>#VALUE!</v>
      </c>
      <c r="V128" s="139"/>
      <c r="W128" s="158" t="e">
        <v>#VALUE!</v>
      </c>
      <c r="X128" s="139"/>
      <c r="Y128" s="139"/>
      <c r="Z128" s="139"/>
      <c r="AA128" s="139"/>
      <c r="AB128" s="139"/>
      <c r="AC128" s="139"/>
      <c r="AD128" s="139"/>
      <c r="AE128" s="139"/>
    </row>
    <row r="129" spans="1:23" ht="15" customHeight="1">
      <c r="A129" s="144"/>
      <c r="B129" s="144"/>
      <c r="C129" s="154" t="s">
        <v>161</v>
      </c>
      <c r="D129" s="155">
        <v>0</v>
      </c>
      <c r="E129" s="155">
        <v>0</v>
      </c>
      <c r="F129" s="155">
        <v>0</v>
      </c>
      <c r="G129" s="155">
        <v>0</v>
      </c>
      <c r="H129" s="155">
        <v>0</v>
      </c>
      <c r="I129" s="155">
        <v>0</v>
      </c>
      <c r="J129" s="155">
        <v>0</v>
      </c>
      <c r="K129" s="155">
        <v>0</v>
      </c>
      <c r="L129" s="155">
        <v>0</v>
      </c>
      <c r="M129" s="155">
        <v>0</v>
      </c>
      <c r="N129" s="183"/>
      <c r="O129" s="183"/>
      <c r="P129" s="183"/>
      <c r="Q129" s="183"/>
      <c r="R129" s="139"/>
      <c r="S129" s="158" t="e">
        <v>#DIV/0!</v>
      </c>
      <c r="U129" s="163" t="e">
        <v>#DIV/0!</v>
      </c>
      <c r="W129" s="158" t="e">
        <v>#DIV/0!</v>
      </c>
    </row>
    <row r="130" spans="1:23" ht="15" customHeight="1">
      <c r="A130" s="150" t="s">
        <v>171</v>
      </c>
      <c r="B130" s="153" t="s">
        <v>162</v>
      </c>
      <c r="C130" s="154" t="s">
        <v>163</v>
      </c>
      <c r="D130" s="155">
        <v>0</v>
      </c>
      <c r="E130" s="155">
        <v>0</v>
      </c>
      <c r="F130" s="155">
        <v>0</v>
      </c>
      <c r="G130" s="155">
        <v>0</v>
      </c>
      <c r="H130" s="155">
        <v>0</v>
      </c>
      <c r="I130" s="155">
        <v>0</v>
      </c>
      <c r="J130" s="155">
        <v>0</v>
      </c>
      <c r="K130" s="155">
        <v>0</v>
      </c>
      <c r="L130" s="155">
        <v>0</v>
      </c>
      <c r="M130" s="155">
        <v>0</v>
      </c>
      <c r="N130" s="183">
        <v>0</v>
      </c>
      <c r="O130" s="183">
        <v>0</v>
      </c>
      <c r="P130" s="184">
        <v>0</v>
      </c>
      <c r="Q130" s="184">
        <v>0</v>
      </c>
      <c r="R130" s="139"/>
      <c r="S130" s="158" t="e">
        <v>#DIV/0!</v>
      </c>
      <c r="U130" s="163" t="e">
        <v>#DIV/0!</v>
      </c>
      <c r="W130" s="158" t="e">
        <v>#DIV/0!</v>
      </c>
    </row>
    <row r="131" spans="1:23" ht="15" customHeight="1">
      <c r="A131" s="150"/>
      <c r="B131" s="144"/>
      <c r="C131" s="154" t="s">
        <v>161</v>
      </c>
      <c r="D131" s="155">
        <v>0</v>
      </c>
      <c r="E131" s="155">
        <v>0</v>
      </c>
      <c r="F131" s="155">
        <v>0</v>
      </c>
      <c r="G131" s="155">
        <v>0</v>
      </c>
      <c r="H131" s="155">
        <v>0</v>
      </c>
      <c r="I131" s="155">
        <v>0</v>
      </c>
      <c r="J131" s="155">
        <v>0</v>
      </c>
      <c r="K131" s="155">
        <v>0</v>
      </c>
      <c r="L131" s="155">
        <v>0</v>
      </c>
      <c r="M131" s="155">
        <v>0</v>
      </c>
      <c r="N131" s="183"/>
      <c r="O131" s="183"/>
      <c r="P131" s="183"/>
      <c r="Q131" s="183"/>
      <c r="R131" s="139"/>
      <c r="S131" s="158" t="e">
        <v>#DIV/0!</v>
      </c>
      <c r="U131" s="163" t="e">
        <v>#DIV/0!</v>
      </c>
      <c r="W131" s="158" t="e">
        <v>#DIV/0!</v>
      </c>
    </row>
    <row r="132" spans="1:23" ht="15" customHeight="1">
      <c r="A132" s="150" t="s">
        <v>179</v>
      </c>
      <c r="B132" s="153" t="s">
        <v>164</v>
      </c>
      <c r="C132" s="154" t="s">
        <v>163</v>
      </c>
      <c r="D132" s="155">
        <v>0</v>
      </c>
      <c r="E132" s="155">
        <v>0</v>
      </c>
      <c r="F132" s="155">
        <v>0</v>
      </c>
      <c r="G132" s="155">
        <v>0</v>
      </c>
      <c r="H132" s="155">
        <v>0</v>
      </c>
      <c r="I132" s="155">
        <v>0</v>
      </c>
      <c r="J132" s="155">
        <v>0</v>
      </c>
      <c r="K132" s="155">
        <v>0</v>
      </c>
      <c r="L132" s="155">
        <v>0</v>
      </c>
      <c r="M132" s="155">
        <v>0</v>
      </c>
      <c r="N132" s="183">
        <v>0</v>
      </c>
      <c r="O132" s="183">
        <v>0</v>
      </c>
      <c r="P132" s="184">
        <v>0</v>
      </c>
      <c r="Q132" s="184">
        <v>0</v>
      </c>
      <c r="R132" s="139"/>
      <c r="S132" s="158" t="e">
        <v>#DIV/0!</v>
      </c>
      <c r="U132" s="163" t="e">
        <v>#DIV/0!</v>
      </c>
      <c r="W132" s="158" t="e">
        <v>#DIV/0!</v>
      </c>
    </row>
    <row r="133" spans="1:23" ht="15" customHeight="1">
      <c r="A133" s="150"/>
      <c r="B133" s="144"/>
      <c r="C133" s="154" t="s">
        <v>161</v>
      </c>
      <c r="D133" s="156">
        <v>0</v>
      </c>
      <c r="E133" s="156">
        <v>0</v>
      </c>
      <c r="F133" s="155">
        <v>0</v>
      </c>
      <c r="G133" s="155">
        <v>0</v>
      </c>
      <c r="H133" s="155">
        <v>0</v>
      </c>
      <c r="I133" s="155">
        <v>0</v>
      </c>
      <c r="J133" s="155">
        <v>0</v>
      </c>
      <c r="K133" s="155">
        <v>0</v>
      </c>
      <c r="L133" s="155">
        <v>0</v>
      </c>
      <c r="M133" s="155">
        <v>0</v>
      </c>
      <c r="N133" s="183"/>
      <c r="O133" s="183"/>
      <c r="P133" s="183"/>
      <c r="Q133" s="183"/>
      <c r="R133" s="139"/>
      <c r="S133" s="158" t="e">
        <v>#DIV/0!</v>
      </c>
      <c r="U133" s="163" t="e">
        <v>#DIV/0!</v>
      </c>
      <c r="W133" s="158" t="e">
        <v>#DIV/0!</v>
      </c>
    </row>
    <row r="134" spans="1:23" ht="15" customHeight="1">
      <c r="A134" s="153"/>
      <c r="B134" s="153" t="s">
        <v>16</v>
      </c>
      <c r="C134" s="154" t="s">
        <v>163</v>
      </c>
      <c r="D134" s="156">
        <v>0</v>
      </c>
      <c r="E134" s="156">
        <v>0</v>
      </c>
      <c r="F134" s="155">
        <v>0</v>
      </c>
      <c r="G134" s="155">
        <v>0</v>
      </c>
      <c r="H134" s="155">
        <v>0</v>
      </c>
      <c r="I134" s="155">
        <v>0</v>
      </c>
      <c r="J134" s="155">
        <v>0</v>
      </c>
      <c r="K134" s="155">
        <v>0</v>
      </c>
      <c r="L134" s="155">
        <v>0</v>
      </c>
      <c r="M134" s="155">
        <v>0</v>
      </c>
      <c r="N134" s="183">
        <v>0</v>
      </c>
      <c r="O134" s="183">
        <v>0</v>
      </c>
      <c r="P134" s="184">
        <v>0</v>
      </c>
      <c r="Q134" s="184">
        <v>0</v>
      </c>
      <c r="R134" s="139"/>
      <c r="S134" s="158" t="e">
        <v>#DIV/0!</v>
      </c>
      <c r="U134" s="163" t="e">
        <v>#DIV/0!</v>
      </c>
      <c r="W134" s="158" t="e">
        <v>#DIV/0!</v>
      </c>
    </row>
    <row r="135" spans="1:23" ht="15" customHeight="1">
      <c r="A135" s="144"/>
      <c r="B135" s="144"/>
      <c r="C135" s="154" t="s">
        <v>161</v>
      </c>
      <c r="D135" s="155">
        <v>86</v>
      </c>
      <c r="E135" s="155">
        <v>75</v>
      </c>
      <c r="F135" s="156">
        <v>11</v>
      </c>
      <c r="G135" s="155">
        <v>0</v>
      </c>
      <c r="H135" s="155">
        <v>11</v>
      </c>
      <c r="I135" s="155">
        <v>0</v>
      </c>
      <c r="J135" s="156">
        <v>86</v>
      </c>
      <c r="K135" s="155">
        <v>0</v>
      </c>
      <c r="L135" s="155">
        <v>0</v>
      </c>
      <c r="M135" s="156">
        <v>0</v>
      </c>
      <c r="N135" s="183"/>
      <c r="O135" s="183"/>
      <c r="P135" s="183"/>
      <c r="Q135" s="183"/>
      <c r="R135" s="139"/>
      <c r="S135" s="158">
        <v>87.20930232558139</v>
      </c>
      <c r="U135" s="163">
        <v>84.523809523809518</v>
      </c>
      <c r="W135" s="158">
        <v>2.685492801771872</v>
      </c>
    </row>
    <row r="136" spans="1:23" ht="15" customHeight="1">
      <c r="A136" s="150"/>
      <c r="B136" s="153" t="s">
        <v>162</v>
      </c>
      <c r="C136" s="154" t="s">
        <v>163</v>
      </c>
      <c r="D136" s="155">
        <v>127656191</v>
      </c>
      <c r="E136" s="155">
        <v>125992905</v>
      </c>
      <c r="F136" s="156">
        <v>1663286</v>
      </c>
      <c r="G136" s="155">
        <v>0</v>
      </c>
      <c r="H136" s="155">
        <v>1663286</v>
      </c>
      <c r="I136" s="155">
        <v>0</v>
      </c>
      <c r="J136" s="156">
        <v>127656191</v>
      </c>
      <c r="K136" s="155">
        <v>0</v>
      </c>
      <c r="L136" s="155">
        <v>0</v>
      </c>
      <c r="M136" s="156">
        <v>0</v>
      </c>
      <c r="N136" s="183">
        <v>121.7</v>
      </c>
      <c r="O136" s="183">
        <v>116.9</v>
      </c>
      <c r="P136" s="184">
        <v>100</v>
      </c>
      <c r="Q136" s="184">
        <v>100</v>
      </c>
      <c r="R136" s="139"/>
      <c r="S136" s="158">
        <v>98.697058100378385</v>
      </c>
      <c r="U136" s="163">
        <v>98.059149701778807</v>
      </c>
      <c r="W136" s="158">
        <v>0.63790839859957771</v>
      </c>
    </row>
    <row r="137" spans="1:23" ht="15" customHeight="1">
      <c r="A137" s="150" t="s">
        <v>179</v>
      </c>
      <c r="B137" s="144"/>
      <c r="C137" s="154" t="s">
        <v>161</v>
      </c>
      <c r="D137" s="155">
        <v>0</v>
      </c>
      <c r="E137" s="155">
        <v>0</v>
      </c>
      <c r="F137" s="156">
        <v>0</v>
      </c>
      <c r="G137" s="155">
        <v>0</v>
      </c>
      <c r="H137" s="155">
        <v>0</v>
      </c>
      <c r="I137" s="155">
        <v>0</v>
      </c>
      <c r="J137" s="156">
        <v>0</v>
      </c>
      <c r="K137" s="155">
        <v>0</v>
      </c>
      <c r="L137" s="155">
        <v>0</v>
      </c>
      <c r="M137" s="156">
        <v>0</v>
      </c>
      <c r="N137" s="183"/>
      <c r="O137" s="183"/>
      <c r="P137" s="183"/>
      <c r="Q137" s="183"/>
      <c r="R137" s="139"/>
      <c r="S137" s="158" t="e">
        <v>#DIV/0!</v>
      </c>
      <c r="U137" s="163" t="e">
        <v>#DIV/0!</v>
      </c>
      <c r="W137" s="158" t="e">
        <v>#DIV/0!</v>
      </c>
    </row>
    <row r="138" spans="1:23" ht="15" customHeight="1">
      <c r="A138" s="150"/>
      <c r="B138" s="153" t="s">
        <v>164</v>
      </c>
      <c r="C138" s="154" t="s">
        <v>163</v>
      </c>
      <c r="D138" s="155">
        <v>0</v>
      </c>
      <c r="E138" s="155">
        <v>0</v>
      </c>
      <c r="F138" s="156">
        <v>0</v>
      </c>
      <c r="G138" s="155">
        <v>0</v>
      </c>
      <c r="H138" s="155">
        <v>0</v>
      </c>
      <c r="I138" s="155">
        <v>0</v>
      </c>
      <c r="J138" s="156">
        <v>0</v>
      </c>
      <c r="K138" s="155">
        <v>0</v>
      </c>
      <c r="L138" s="155">
        <v>0</v>
      </c>
      <c r="M138" s="156">
        <v>0</v>
      </c>
      <c r="N138" s="183">
        <v>0</v>
      </c>
      <c r="O138" s="183">
        <v>0</v>
      </c>
      <c r="P138" s="184">
        <v>0</v>
      </c>
      <c r="Q138" s="184">
        <v>0</v>
      </c>
      <c r="R138" s="139"/>
      <c r="S138" s="158" t="e">
        <v>#DIV/0!</v>
      </c>
      <c r="U138" s="163" t="e">
        <v>#DIV/0!</v>
      </c>
      <c r="W138" s="158" t="e">
        <v>#DIV/0!</v>
      </c>
    </row>
    <row r="139" spans="1:23" ht="15" customHeight="1">
      <c r="A139" s="150"/>
      <c r="B139" s="144"/>
      <c r="C139" s="154" t="s">
        <v>161</v>
      </c>
      <c r="D139" s="156">
        <v>86</v>
      </c>
      <c r="E139" s="156">
        <v>75</v>
      </c>
      <c r="F139" s="156">
        <v>11</v>
      </c>
      <c r="G139" s="156">
        <v>0</v>
      </c>
      <c r="H139" s="156">
        <v>11</v>
      </c>
      <c r="I139" s="156">
        <v>0</v>
      </c>
      <c r="J139" s="156">
        <v>86</v>
      </c>
      <c r="K139" s="156">
        <v>0</v>
      </c>
      <c r="L139" s="156">
        <v>0</v>
      </c>
      <c r="M139" s="156">
        <v>0</v>
      </c>
      <c r="N139" s="183"/>
      <c r="O139" s="183"/>
      <c r="P139" s="183"/>
      <c r="Q139" s="183"/>
      <c r="R139" s="139"/>
      <c r="S139" s="158">
        <v>87.20930232558139</v>
      </c>
      <c r="U139" s="163">
        <v>84.523809523809518</v>
      </c>
      <c r="W139" s="158">
        <v>2.685492801771872</v>
      </c>
    </row>
    <row r="140" spans="1:23" ht="15" customHeight="1">
      <c r="A140" s="153"/>
      <c r="B140" s="153" t="s">
        <v>16</v>
      </c>
      <c r="C140" s="154" t="s">
        <v>163</v>
      </c>
      <c r="D140" s="156">
        <v>127656191</v>
      </c>
      <c r="E140" s="156">
        <v>125992905</v>
      </c>
      <c r="F140" s="156">
        <v>1663286</v>
      </c>
      <c r="G140" s="156">
        <v>0</v>
      </c>
      <c r="H140" s="156">
        <v>1663286</v>
      </c>
      <c r="I140" s="156">
        <v>0</v>
      </c>
      <c r="J140" s="156">
        <v>127656191</v>
      </c>
      <c r="K140" s="156">
        <v>0</v>
      </c>
      <c r="L140" s="156">
        <v>0</v>
      </c>
      <c r="M140" s="156">
        <v>0</v>
      </c>
      <c r="N140" s="183">
        <v>121.7</v>
      </c>
      <c r="O140" s="183">
        <v>116.9</v>
      </c>
      <c r="P140" s="184">
        <v>100</v>
      </c>
      <c r="Q140" s="184">
        <v>100</v>
      </c>
      <c r="R140" s="139"/>
      <c r="S140" s="158">
        <v>98.697058100378385</v>
      </c>
      <c r="U140" s="163">
        <v>98.059149701778807</v>
      </c>
      <c r="W140" s="158">
        <v>0.63790839859957771</v>
      </c>
    </row>
    <row r="141" spans="1:23" ht="15" customHeight="1">
      <c r="A141" s="144"/>
      <c r="B141" s="144"/>
      <c r="C141" s="154" t="s">
        <v>161</v>
      </c>
      <c r="D141" s="155">
        <v>3</v>
      </c>
      <c r="E141" s="155">
        <v>3</v>
      </c>
      <c r="F141" s="156">
        <v>0</v>
      </c>
      <c r="G141" s="155">
        <v>0</v>
      </c>
      <c r="H141" s="155">
        <v>0</v>
      </c>
      <c r="I141" s="155"/>
      <c r="J141" s="156">
        <v>3</v>
      </c>
      <c r="K141" s="155">
        <v>0</v>
      </c>
      <c r="L141" s="155">
        <v>0</v>
      </c>
      <c r="M141" s="156">
        <v>0</v>
      </c>
      <c r="N141" s="183"/>
      <c r="O141" s="183"/>
      <c r="P141" s="183"/>
      <c r="Q141" s="183"/>
      <c r="R141" s="139"/>
      <c r="S141" s="158">
        <v>100</v>
      </c>
      <c r="U141" s="163">
        <v>100</v>
      </c>
      <c r="W141" s="158">
        <v>0</v>
      </c>
    </row>
    <row r="142" spans="1:23" ht="15" customHeight="1">
      <c r="A142" s="150"/>
      <c r="B142" s="153" t="s">
        <v>162</v>
      </c>
      <c r="C142" s="154" t="s">
        <v>163</v>
      </c>
      <c r="D142" s="155">
        <v>15176600</v>
      </c>
      <c r="E142" s="155">
        <v>15176600</v>
      </c>
      <c r="F142" s="156">
        <v>0</v>
      </c>
      <c r="G142" s="155">
        <v>0</v>
      </c>
      <c r="H142" s="155">
        <v>0</v>
      </c>
      <c r="I142" s="155"/>
      <c r="J142" s="156">
        <v>15176600</v>
      </c>
      <c r="K142" s="155">
        <v>0</v>
      </c>
      <c r="L142" s="155">
        <v>0</v>
      </c>
      <c r="M142" s="156">
        <v>0</v>
      </c>
      <c r="N142" s="183">
        <v>0</v>
      </c>
      <c r="O142" s="183">
        <v>0</v>
      </c>
      <c r="P142" s="184">
        <v>100</v>
      </c>
      <c r="Q142" s="184">
        <v>0</v>
      </c>
      <c r="R142" s="139"/>
      <c r="S142" s="158">
        <v>100</v>
      </c>
      <c r="U142" s="163">
        <v>100</v>
      </c>
      <c r="W142" s="158">
        <v>0</v>
      </c>
    </row>
    <row r="143" spans="1:23" ht="15" customHeight="1">
      <c r="A143" s="150" t="s">
        <v>55</v>
      </c>
      <c r="B143" s="144"/>
      <c r="C143" s="154" t="s">
        <v>161</v>
      </c>
      <c r="D143" s="155">
        <v>0</v>
      </c>
      <c r="E143" s="155">
        <v>0</v>
      </c>
      <c r="F143" s="156">
        <v>0</v>
      </c>
      <c r="G143" s="155">
        <v>0</v>
      </c>
      <c r="H143" s="155">
        <v>0</v>
      </c>
      <c r="I143" s="155"/>
      <c r="J143" s="156">
        <v>0</v>
      </c>
      <c r="K143" s="155">
        <v>0</v>
      </c>
      <c r="L143" s="155">
        <v>0</v>
      </c>
      <c r="M143" s="156">
        <v>0</v>
      </c>
      <c r="N143" s="183"/>
      <c r="O143" s="183"/>
      <c r="P143" s="183"/>
      <c r="Q143" s="183"/>
      <c r="R143" s="139"/>
      <c r="S143" s="158" t="e">
        <v>#DIV/0!</v>
      </c>
      <c r="U143" s="163" t="e">
        <v>#DIV/0!</v>
      </c>
      <c r="W143" s="158" t="e">
        <v>#DIV/0!</v>
      </c>
    </row>
    <row r="144" spans="1:23" ht="15" customHeight="1">
      <c r="A144" s="150"/>
      <c r="B144" s="153" t="s">
        <v>164</v>
      </c>
      <c r="C144" s="154" t="s">
        <v>163</v>
      </c>
      <c r="D144" s="155">
        <v>0</v>
      </c>
      <c r="E144" s="155">
        <v>0</v>
      </c>
      <c r="F144" s="156">
        <v>0</v>
      </c>
      <c r="G144" s="155">
        <v>0</v>
      </c>
      <c r="H144" s="155">
        <v>0</v>
      </c>
      <c r="I144" s="155"/>
      <c r="J144" s="156">
        <v>0</v>
      </c>
      <c r="K144" s="155">
        <v>0</v>
      </c>
      <c r="L144" s="155">
        <v>0</v>
      </c>
      <c r="M144" s="156">
        <v>0</v>
      </c>
      <c r="N144" s="183">
        <v>0</v>
      </c>
      <c r="O144" s="183">
        <v>0</v>
      </c>
      <c r="P144" s="184">
        <v>0</v>
      </c>
      <c r="Q144" s="184">
        <v>0</v>
      </c>
      <c r="R144" s="139"/>
      <c r="S144" s="158" t="e">
        <v>#DIV/0!</v>
      </c>
      <c r="U144" s="163" t="e">
        <v>#DIV/0!</v>
      </c>
      <c r="W144" s="158" t="e">
        <v>#DIV/0!</v>
      </c>
    </row>
    <row r="145" spans="1:23" ht="15" customHeight="1">
      <c r="A145" s="150"/>
      <c r="B145" s="144"/>
      <c r="C145" s="154" t="s">
        <v>161</v>
      </c>
      <c r="D145" s="156">
        <v>3</v>
      </c>
      <c r="E145" s="156">
        <v>3</v>
      </c>
      <c r="F145" s="156">
        <v>0</v>
      </c>
      <c r="G145" s="156">
        <v>0</v>
      </c>
      <c r="H145" s="156">
        <v>0</v>
      </c>
      <c r="I145" s="156">
        <v>0</v>
      </c>
      <c r="J145" s="156">
        <v>3</v>
      </c>
      <c r="K145" s="156">
        <v>0</v>
      </c>
      <c r="L145" s="156">
        <v>0</v>
      </c>
      <c r="M145" s="156">
        <v>0</v>
      </c>
      <c r="N145" s="183"/>
      <c r="O145" s="183"/>
      <c r="P145" s="183"/>
      <c r="Q145" s="183"/>
      <c r="R145" s="139"/>
      <c r="S145" s="158">
        <v>100</v>
      </c>
      <c r="U145" s="163">
        <v>100</v>
      </c>
      <c r="W145" s="158">
        <v>0</v>
      </c>
    </row>
    <row r="146" spans="1:23" ht="15" customHeight="1">
      <c r="A146" s="153"/>
      <c r="B146" s="153" t="s">
        <v>16</v>
      </c>
      <c r="C146" s="154" t="s">
        <v>163</v>
      </c>
      <c r="D146" s="156">
        <v>15176600</v>
      </c>
      <c r="E146" s="156">
        <v>15176600</v>
      </c>
      <c r="F146" s="156">
        <v>0</v>
      </c>
      <c r="G146" s="156">
        <v>0</v>
      </c>
      <c r="H146" s="156">
        <v>0</v>
      </c>
      <c r="I146" s="156">
        <v>0</v>
      </c>
      <c r="J146" s="156">
        <v>15176600</v>
      </c>
      <c r="K146" s="156">
        <v>0</v>
      </c>
      <c r="L146" s="156">
        <v>0</v>
      </c>
      <c r="M146" s="156">
        <v>0</v>
      </c>
      <c r="N146" s="183">
        <v>0</v>
      </c>
      <c r="O146" s="183">
        <v>0</v>
      </c>
      <c r="P146" s="184">
        <v>100</v>
      </c>
      <c r="Q146" s="184">
        <v>0</v>
      </c>
      <c r="R146" s="139"/>
      <c r="S146" s="158">
        <v>100</v>
      </c>
      <c r="U146" s="163">
        <v>100</v>
      </c>
      <c r="W146" s="158">
        <v>0</v>
      </c>
    </row>
    <row r="147" spans="1:23" ht="15" customHeight="1">
      <c r="A147" s="144"/>
      <c r="B147" s="144"/>
      <c r="C147" s="154" t="s">
        <v>161</v>
      </c>
      <c r="D147" s="155">
        <v>24</v>
      </c>
      <c r="E147" s="155">
        <v>24</v>
      </c>
      <c r="F147" s="156">
        <v>0</v>
      </c>
      <c r="G147" s="155">
        <v>0</v>
      </c>
      <c r="H147" s="155">
        <v>0</v>
      </c>
      <c r="I147" s="155">
        <v>0</v>
      </c>
      <c r="J147" s="156">
        <v>24</v>
      </c>
      <c r="K147" s="155">
        <v>0</v>
      </c>
      <c r="L147" s="155">
        <v>0</v>
      </c>
      <c r="M147" s="156">
        <v>0</v>
      </c>
      <c r="N147" s="183"/>
      <c r="O147" s="183"/>
      <c r="P147" s="183"/>
      <c r="Q147" s="183"/>
      <c r="R147" s="139"/>
      <c r="S147" s="158">
        <v>100</v>
      </c>
      <c r="U147" s="163">
        <v>100</v>
      </c>
      <c r="W147" s="158">
        <v>0</v>
      </c>
    </row>
    <row r="148" spans="1:23" ht="15" customHeight="1">
      <c r="A148" s="150"/>
      <c r="B148" s="153" t="s">
        <v>162</v>
      </c>
      <c r="C148" s="154" t="s">
        <v>163</v>
      </c>
      <c r="D148" s="155">
        <v>39145350205</v>
      </c>
      <c r="E148" s="155">
        <v>39145350205</v>
      </c>
      <c r="F148" s="156">
        <v>0</v>
      </c>
      <c r="G148" s="155">
        <v>0</v>
      </c>
      <c r="H148" s="155">
        <v>0</v>
      </c>
      <c r="I148" s="155">
        <v>0</v>
      </c>
      <c r="J148" s="156">
        <v>39145350205</v>
      </c>
      <c r="K148" s="155">
        <v>0</v>
      </c>
      <c r="L148" s="155">
        <v>0</v>
      </c>
      <c r="M148" s="156">
        <v>0</v>
      </c>
      <c r="N148" s="183">
        <v>127.2</v>
      </c>
      <c r="O148" s="183">
        <v>115.1</v>
      </c>
      <c r="P148" s="184">
        <v>100</v>
      </c>
      <c r="Q148" s="184">
        <v>100</v>
      </c>
      <c r="R148" s="139"/>
      <c r="S148" s="158">
        <v>100</v>
      </c>
      <c r="U148" s="163">
        <v>100</v>
      </c>
      <c r="W148" s="158">
        <v>0</v>
      </c>
    </row>
    <row r="149" spans="1:23" ht="15" customHeight="1">
      <c r="A149" s="150" t="s">
        <v>49</v>
      </c>
      <c r="B149" s="144"/>
      <c r="C149" s="154" t="s">
        <v>161</v>
      </c>
      <c r="D149" s="155">
        <v>0</v>
      </c>
      <c r="E149" s="155">
        <v>0</v>
      </c>
      <c r="F149" s="156">
        <v>0</v>
      </c>
      <c r="G149" s="155">
        <v>0</v>
      </c>
      <c r="H149" s="155">
        <v>0</v>
      </c>
      <c r="I149" s="155">
        <v>0</v>
      </c>
      <c r="J149" s="156">
        <v>0</v>
      </c>
      <c r="K149" s="155">
        <v>0</v>
      </c>
      <c r="L149" s="155">
        <v>0</v>
      </c>
      <c r="M149" s="156">
        <v>0</v>
      </c>
      <c r="N149" s="183"/>
      <c r="O149" s="183"/>
      <c r="P149" s="183"/>
      <c r="Q149" s="183"/>
      <c r="R149" s="139"/>
      <c r="S149" s="158" t="e">
        <v>#DIV/0!</v>
      </c>
      <c r="U149" s="163" t="e">
        <v>#DIV/0!</v>
      </c>
      <c r="W149" s="158" t="e">
        <v>#DIV/0!</v>
      </c>
    </row>
    <row r="150" spans="1:23" ht="15" customHeight="1">
      <c r="A150" s="150"/>
      <c r="B150" s="153" t="s">
        <v>164</v>
      </c>
      <c r="C150" s="154" t="s">
        <v>163</v>
      </c>
      <c r="D150" s="155">
        <v>0</v>
      </c>
      <c r="E150" s="155">
        <v>0</v>
      </c>
      <c r="F150" s="156">
        <v>0</v>
      </c>
      <c r="G150" s="155">
        <v>0</v>
      </c>
      <c r="H150" s="155">
        <v>0</v>
      </c>
      <c r="I150" s="155">
        <v>0</v>
      </c>
      <c r="J150" s="156">
        <v>0</v>
      </c>
      <c r="K150" s="155">
        <v>0</v>
      </c>
      <c r="L150" s="155">
        <v>0</v>
      </c>
      <c r="M150" s="156">
        <v>0</v>
      </c>
      <c r="N150" s="183">
        <v>0</v>
      </c>
      <c r="O150" s="183">
        <v>0</v>
      </c>
      <c r="P150" s="184">
        <v>0</v>
      </c>
      <c r="Q150" s="184">
        <v>0</v>
      </c>
      <c r="R150" s="139"/>
      <c r="S150" s="158" t="e">
        <v>#DIV/0!</v>
      </c>
      <c r="U150" s="163" t="e">
        <v>#DIV/0!</v>
      </c>
      <c r="W150" s="158" t="e">
        <v>#DIV/0!</v>
      </c>
    </row>
    <row r="151" spans="1:23" ht="15" customHeight="1">
      <c r="A151" s="150"/>
      <c r="B151" s="144"/>
      <c r="C151" s="154" t="s">
        <v>161</v>
      </c>
      <c r="D151" s="156">
        <v>24</v>
      </c>
      <c r="E151" s="156">
        <v>24</v>
      </c>
      <c r="F151" s="156">
        <v>0</v>
      </c>
      <c r="G151" s="156">
        <v>0</v>
      </c>
      <c r="H151" s="156">
        <v>0</v>
      </c>
      <c r="I151" s="156">
        <v>0</v>
      </c>
      <c r="J151" s="156">
        <v>24</v>
      </c>
      <c r="K151" s="156">
        <v>0</v>
      </c>
      <c r="L151" s="156">
        <v>0</v>
      </c>
      <c r="M151" s="156">
        <v>0</v>
      </c>
      <c r="N151" s="183"/>
      <c r="O151" s="183"/>
      <c r="P151" s="183"/>
      <c r="Q151" s="183"/>
      <c r="R151" s="139"/>
      <c r="S151" s="158">
        <v>100</v>
      </c>
      <c r="U151" s="163">
        <v>100</v>
      </c>
      <c r="W151" s="158">
        <v>0</v>
      </c>
    </row>
    <row r="152" spans="1:23" ht="15" customHeight="1">
      <c r="A152" s="153"/>
      <c r="B152" s="153" t="s">
        <v>16</v>
      </c>
      <c r="C152" s="154" t="s">
        <v>163</v>
      </c>
      <c r="D152" s="156">
        <v>39145350205</v>
      </c>
      <c r="E152" s="156">
        <v>39145350205</v>
      </c>
      <c r="F152" s="156">
        <v>0</v>
      </c>
      <c r="G152" s="156">
        <v>0</v>
      </c>
      <c r="H152" s="156">
        <v>0</v>
      </c>
      <c r="I152" s="156">
        <v>0</v>
      </c>
      <c r="J152" s="156">
        <v>39145350205</v>
      </c>
      <c r="K152" s="156">
        <v>0</v>
      </c>
      <c r="L152" s="156">
        <v>0</v>
      </c>
      <c r="M152" s="156">
        <v>0</v>
      </c>
      <c r="N152" s="183">
        <v>127.2</v>
      </c>
      <c r="O152" s="183">
        <v>115.1</v>
      </c>
      <c r="P152" s="184">
        <v>100</v>
      </c>
      <c r="Q152" s="184">
        <v>100</v>
      </c>
      <c r="R152" s="139"/>
      <c r="S152" s="158">
        <v>100</v>
      </c>
      <c r="U152" s="163">
        <v>100</v>
      </c>
      <c r="W152" s="158">
        <v>0</v>
      </c>
    </row>
    <row r="153" spans="1:23" ht="15" customHeight="1">
      <c r="A153" s="144"/>
      <c r="B153" s="144"/>
      <c r="C153" s="154" t="s">
        <v>161</v>
      </c>
      <c r="D153" s="155">
        <v>0</v>
      </c>
      <c r="E153" s="155">
        <v>0</v>
      </c>
      <c r="F153" s="155">
        <v>0</v>
      </c>
      <c r="G153" s="155">
        <v>0</v>
      </c>
      <c r="H153" s="155">
        <v>0</v>
      </c>
      <c r="I153" s="155">
        <v>0</v>
      </c>
      <c r="J153" s="155">
        <v>0</v>
      </c>
      <c r="K153" s="155">
        <v>0</v>
      </c>
      <c r="L153" s="155">
        <v>0</v>
      </c>
      <c r="M153" s="155">
        <v>0</v>
      </c>
      <c r="N153" s="183"/>
      <c r="O153" s="183"/>
      <c r="P153" s="183"/>
      <c r="Q153" s="183"/>
      <c r="R153" s="139"/>
      <c r="S153" s="158" t="e">
        <v>#DIV/0!</v>
      </c>
      <c r="U153" s="163" t="e">
        <v>#DIV/0!</v>
      </c>
      <c r="W153" s="158" t="e">
        <v>#DIV/0!</v>
      </c>
    </row>
    <row r="154" spans="1:23" ht="15" customHeight="1">
      <c r="A154" s="150" t="s">
        <v>171</v>
      </c>
      <c r="B154" s="153" t="s">
        <v>162</v>
      </c>
      <c r="C154" s="154" t="s">
        <v>163</v>
      </c>
      <c r="D154" s="155">
        <v>0</v>
      </c>
      <c r="E154" s="155">
        <v>0</v>
      </c>
      <c r="F154" s="155">
        <v>0</v>
      </c>
      <c r="G154" s="155">
        <v>0</v>
      </c>
      <c r="H154" s="155">
        <v>0</v>
      </c>
      <c r="I154" s="155">
        <v>0</v>
      </c>
      <c r="J154" s="155">
        <v>0</v>
      </c>
      <c r="K154" s="155">
        <v>0</v>
      </c>
      <c r="L154" s="155">
        <v>0</v>
      </c>
      <c r="M154" s="155">
        <v>0</v>
      </c>
      <c r="N154" s="183">
        <v>0</v>
      </c>
      <c r="O154" s="183">
        <v>0</v>
      </c>
      <c r="P154" s="184">
        <v>0</v>
      </c>
      <c r="Q154" s="184">
        <v>0</v>
      </c>
      <c r="R154" s="139"/>
      <c r="S154" s="158" t="e">
        <v>#DIV/0!</v>
      </c>
      <c r="U154" s="163" t="e">
        <v>#DIV/0!</v>
      </c>
      <c r="W154" s="158" t="e">
        <v>#DIV/0!</v>
      </c>
    </row>
    <row r="155" spans="1:23" ht="15" customHeight="1">
      <c r="A155" s="150"/>
      <c r="B155" s="144"/>
      <c r="C155" s="154" t="s">
        <v>161</v>
      </c>
      <c r="D155" s="155">
        <v>0</v>
      </c>
      <c r="E155" s="155">
        <v>0</v>
      </c>
      <c r="F155" s="155">
        <v>0</v>
      </c>
      <c r="G155" s="155">
        <v>0</v>
      </c>
      <c r="H155" s="155">
        <v>0</v>
      </c>
      <c r="I155" s="155">
        <v>0</v>
      </c>
      <c r="J155" s="155">
        <v>0</v>
      </c>
      <c r="K155" s="155">
        <v>0</v>
      </c>
      <c r="L155" s="155">
        <v>0</v>
      </c>
      <c r="M155" s="155">
        <v>0</v>
      </c>
      <c r="N155" s="183"/>
      <c r="O155" s="183"/>
      <c r="P155" s="183"/>
      <c r="Q155" s="183"/>
      <c r="R155" s="139"/>
      <c r="S155" s="158" t="e">
        <v>#DIV/0!</v>
      </c>
      <c r="U155" s="163" t="e">
        <v>#DIV/0!</v>
      </c>
      <c r="W155" s="158" t="e">
        <v>#DIV/0!</v>
      </c>
    </row>
    <row r="156" spans="1:23" ht="15" customHeight="1">
      <c r="A156" s="150" t="s">
        <v>180</v>
      </c>
      <c r="B156" s="153" t="s">
        <v>164</v>
      </c>
      <c r="C156" s="154" t="s">
        <v>163</v>
      </c>
      <c r="D156" s="155">
        <v>0</v>
      </c>
      <c r="E156" s="155">
        <v>0</v>
      </c>
      <c r="F156" s="155">
        <v>0</v>
      </c>
      <c r="G156" s="155">
        <v>0</v>
      </c>
      <c r="H156" s="155">
        <v>0</v>
      </c>
      <c r="I156" s="155">
        <v>0</v>
      </c>
      <c r="J156" s="155">
        <v>0</v>
      </c>
      <c r="K156" s="155">
        <v>0</v>
      </c>
      <c r="L156" s="155">
        <v>0</v>
      </c>
      <c r="M156" s="155">
        <v>0</v>
      </c>
      <c r="N156" s="183">
        <v>0</v>
      </c>
      <c r="O156" s="183">
        <v>0</v>
      </c>
      <c r="P156" s="184">
        <v>0</v>
      </c>
      <c r="Q156" s="184">
        <v>0</v>
      </c>
      <c r="R156" s="139"/>
      <c r="S156" s="158" t="e">
        <v>#DIV/0!</v>
      </c>
      <c r="U156" s="163" t="e">
        <v>#DIV/0!</v>
      </c>
      <c r="W156" s="158" t="e">
        <v>#DIV/0!</v>
      </c>
    </row>
    <row r="157" spans="1:23" ht="15" customHeight="1">
      <c r="A157" s="150" t="s">
        <v>181</v>
      </c>
      <c r="B157" s="144"/>
      <c r="C157" s="154" t="s">
        <v>161</v>
      </c>
      <c r="D157" s="156">
        <v>0</v>
      </c>
      <c r="E157" s="156">
        <v>0</v>
      </c>
      <c r="F157" s="155">
        <v>0</v>
      </c>
      <c r="G157" s="155">
        <v>0</v>
      </c>
      <c r="H157" s="155">
        <v>0</v>
      </c>
      <c r="I157" s="155">
        <v>0</v>
      </c>
      <c r="J157" s="155">
        <v>0</v>
      </c>
      <c r="K157" s="155">
        <v>0</v>
      </c>
      <c r="L157" s="155">
        <v>0</v>
      </c>
      <c r="M157" s="155">
        <v>0</v>
      </c>
      <c r="N157" s="183"/>
      <c r="O157" s="183"/>
      <c r="P157" s="183"/>
      <c r="Q157" s="183"/>
      <c r="R157" s="139"/>
      <c r="S157" s="158" t="e">
        <v>#DIV/0!</v>
      </c>
      <c r="U157" s="163" t="e">
        <v>#DIV/0!</v>
      </c>
      <c r="W157" s="158" t="e">
        <v>#DIV/0!</v>
      </c>
    </row>
    <row r="158" spans="1:23" ht="15" customHeight="1">
      <c r="A158" s="153"/>
      <c r="B158" s="153" t="s">
        <v>16</v>
      </c>
      <c r="C158" s="154" t="s">
        <v>163</v>
      </c>
      <c r="D158" s="156">
        <v>0</v>
      </c>
      <c r="E158" s="156">
        <v>0</v>
      </c>
      <c r="F158" s="155">
        <v>0</v>
      </c>
      <c r="G158" s="155">
        <v>0</v>
      </c>
      <c r="H158" s="155">
        <v>0</v>
      </c>
      <c r="I158" s="155">
        <v>0</v>
      </c>
      <c r="J158" s="155">
        <v>0</v>
      </c>
      <c r="K158" s="155">
        <v>0</v>
      </c>
      <c r="L158" s="155">
        <v>0</v>
      </c>
      <c r="M158" s="155">
        <v>0</v>
      </c>
      <c r="N158" s="183">
        <v>0</v>
      </c>
      <c r="O158" s="183">
        <v>0</v>
      </c>
      <c r="P158" s="184">
        <v>0</v>
      </c>
      <c r="Q158" s="184">
        <v>0</v>
      </c>
      <c r="R158" s="139"/>
      <c r="S158" s="158" t="e">
        <v>#DIV/0!</v>
      </c>
      <c r="U158" s="163" t="e">
        <v>#DIV/0!</v>
      </c>
      <c r="W158" s="158" t="e">
        <v>#DIV/0!</v>
      </c>
    </row>
    <row r="159" spans="1:23" ht="15" customHeight="1">
      <c r="A159" s="144"/>
      <c r="B159" s="144"/>
      <c r="C159" s="154" t="s">
        <v>161</v>
      </c>
      <c r="D159" s="155">
        <v>0</v>
      </c>
      <c r="E159" s="155">
        <v>0</v>
      </c>
      <c r="F159" s="156">
        <v>0</v>
      </c>
      <c r="G159" s="155">
        <v>0</v>
      </c>
      <c r="H159" s="155">
        <v>0</v>
      </c>
      <c r="I159" s="155">
        <v>0</v>
      </c>
      <c r="J159" s="156">
        <v>0</v>
      </c>
      <c r="K159" s="155">
        <v>0</v>
      </c>
      <c r="L159" s="155">
        <v>0</v>
      </c>
      <c r="M159" s="156">
        <v>0</v>
      </c>
      <c r="N159" s="183"/>
      <c r="O159" s="183"/>
      <c r="P159" s="183"/>
      <c r="Q159" s="183"/>
      <c r="R159" s="139"/>
      <c r="S159" s="158" t="e">
        <v>#DIV/0!</v>
      </c>
      <c r="U159" s="163" t="e">
        <v>#DIV/0!</v>
      </c>
      <c r="W159" s="158" t="e">
        <v>#DIV/0!</v>
      </c>
    </row>
    <row r="160" spans="1:23" ht="15" customHeight="1">
      <c r="A160" s="150"/>
      <c r="B160" s="153" t="s">
        <v>162</v>
      </c>
      <c r="C160" s="154" t="s">
        <v>163</v>
      </c>
      <c r="D160" s="155">
        <v>0</v>
      </c>
      <c r="E160" s="155">
        <v>0</v>
      </c>
      <c r="F160" s="156">
        <v>0</v>
      </c>
      <c r="G160" s="155">
        <v>0</v>
      </c>
      <c r="H160" s="155">
        <v>0</v>
      </c>
      <c r="I160" s="155">
        <v>0</v>
      </c>
      <c r="J160" s="156">
        <v>0</v>
      </c>
      <c r="K160" s="155">
        <v>0</v>
      </c>
      <c r="L160" s="155">
        <v>0</v>
      </c>
      <c r="M160" s="156">
        <v>0</v>
      </c>
      <c r="N160" s="183">
        <v>0</v>
      </c>
      <c r="O160" s="183">
        <v>0</v>
      </c>
      <c r="P160" s="184">
        <v>0</v>
      </c>
      <c r="Q160" s="184">
        <v>0</v>
      </c>
      <c r="R160" s="139"/>
      <c r="S160" s="158" t="e">
        <v>#DIV/0!</v>
      </c>
      <c r="U160" s="163" t="e">
        <v>#DIV/0!</v>
      </c>
      <c r="W160" s="158" t="e">
        <v>#DIV/0!</v>
      </c>
    </row>
    <row r="161" spans="1:23" ht="15" customHeight="1">
      <c r="A161" s="150" t="s">
        <v>180</v>
      </c>
      <c r="B161" s="144"/>
      <c r="C161" s="154" t="s">
        <v>161</v>
      </c>
      <c r="D161" s="155">
        <v>0</v>
      </c>
      <c r="E161" s="155">
        <v>0</v>
      </c>
      <c r="F161" s="156">
        <v>0</v>
      </c>
      <c r="G161" s="155">
        <v>0</v>
      </c>
      <c r="H161" s="155">
        <v>0</v>
      </c>
      <c r="I161" s="155">
        <v>0</v>
      </c>
      <c r="J161" s="156">
        <v>0</v>
      </c>
      <c r="K161" s="155">
        <v>0</v>
      </c>
      <c r="L161" s="155">
        <v>0</v>
      </c>
      <c r="M161" s="156">
        <v>0</v>
      </c>
      <c r="N161" s="183"/>
      <c r="O161" s="183"/>
      <c r="P161" s="183"/>
      <c r="Q161" s="183"/>
      <c r="R161" s="139"/>
      <c r="S161" s="158" t="e">
        <v>#DIV/0!</v>
      </c>
      <c r="U161" s="163" t="e">
        <v>#DIV/0!</v>
      </c>
      <c r="W161" s="158" t="e">
        <v>#DIV/0!</v>
      </c>
    </row>
    <row r="162" spans="1:23" ht="15" customHeight="1">
      <c r="A162" s="150" t="s">
        <v>181</v>
      </c>
      <c r="B162" s="153" t="s">
        <v>164</v>
      </c>
      <c r="C162" s="154" t="s">
        <v>163</v>
      </c>
      <c r="D162" s="155">
        <v>0</v>
      </c>
      <c r="E162" s="155">
        <v>0</v>
      </c>
      <c r="F162" s="156">
        <v>0</v>
      </c>
      <c r="G162" s="155">
        <v>0</v>
      </c>
      <c r="H162" s="155">
        <v>0</v>
      </c>
      <c r="I162" s="155">
        <v>0</v>
      </c>
      <c r="J162" s="156">
        <v>0</v>
      </c>
      <c r="K162" s="155">
        <v>0</v>
      </c>
      <c r="L162" s="155">
        <v>0</v>
      </c>
      <c r="M162" s="156">
        <v>0</v>
      </c>
      <c r="N162" s="183">
        <v>0</v>
      </c>
      <c r="O162" s="183">
        <v>0</v>
      </c>
      <c r="P162" s="184">
        <v>0</v>
      </c>
      <c r="Q162" s="184">
        <v>0</v>
      </c>
      <c r="R162" s="139"/>
      <c r="S162" s="158" t="e">
        <v>#DIV/0!</v>
      </c>
      <c r="U162" s="163" t="e">
        <v>#DIV/0!</v>
      </c>
      <c r="W162" s="158" t="e">
        <v>#DIV/0!</v>
      </c>
    </row>
    <row r="163" spans="1:23" ht="15" customHeight="1">
      <c r="A163" s="150"/>
      <c r="B163" s="144"/>
      <c r="C163" s="154" t="s">
        <v>161</v>
      </c>
      <c r="D163" s="156">
        <v>0</v>
      </c>
      <c r="E163" s="156">
        <v>0</v>
      </c>
      <c r="F163" s="156">
        <v>0</v>
      </c>
      <c r="G163" s="156">
        <v>0</v>
      </c>
      <c r="H163" s="156">
        <v>0</v>
      </c>
      <c r="I163" s="156">
        <v>0</v>
      </c>
      <c r="J163" s="156">
        <v>0</v>
      </c>
      <c r="K163" s="156">
        <v>0</v>
      </c>
      <c r="L163" s="156">
        <v>0</v>
      </c>
      <c r="M163" s="156">
        <v>0</v>
      </c>
      <c r="N163" s="183"/>
      <c r="O163" s="183"/>
      <c r="P163" s="183"/>
      <c r="Q163" s="183"/>
      <c r="R163" s="139"/>
      <c r="S163" s="158" t="e">
        <v>#DIV/0!</v>
      </c>
      <c r="U163" s="163" t="e">
        <v>#DIV/0!</v>
      </c>
      <c r="W163" s="158" t="e">
        <v>#DIV/0!</v>
      </c>
    </row>
    <row r="164" spans="1:23" ht="15" customHeight="1">
      <c r="A164" s="153"/>
      <c r="B164" s="153" t="s">
        <v>16</v>
      </c>
      <c r="C164" s="154" t="s">
        <v>163</v>
      </c>
      <c r="D164" s="156">
        <v>0</v>
      </c>
      <c r="E164" s="156">
        <v>0</v>
      </c>
      <c r="F164" s="156">
        <v>0</v>
      </c>
      <c r="G164" s="156">
        <v>0</v>
      </c>
      <c r="H164" s="156">
        <v>0</v>
      </c>
      <c r="I164" s="156">
        <v>0</v>
      </c>
      <c r="J164" s="156">
        <v>0</v>
      </c>
      <c r="K164" s="156">
        <v>0</v>
      </c>
      <c r="L164" s="156">
        <v>0</v>
      </c>
      <c r="M164" s="156">
        <v>0</v>
      </c>
      <c r="N164" s="183">
        <v>0</v>
      </c>
      <c r="O164" s="183">
        <v>0</v>
      </c>
      <c r="P164" s="184">
        <v>0</v>
      </c>
      <c r="Q164" s="184">
        <v>0</v>
      </c>
      <c r="R164" s="139"/>
      <c r="S164" s="158" t="e">
        <v>#DIV/0!</v>
      </c>
      <c r="U164" s="163" t="e">
        <v>#DIV/0!</v>
      </c>
      <c r="W164" s="158" t="e">
        <v>#DIV/0!</v>
      </c>
    </row>
    <row r="165" spans="1:23" ht="15" customHeight="1">
      <c r="A165" s="144"/>
      <c r="B165" s="144"/>
      <c r="C165" s="154" t="s">
        <v>161</v>
      </c>
      <c r="D165" s="156">
        <v>0</v>
      </c>
      <c r="E165" s="156">
        <v>246</v>
      </c>
      <c r="F165" s="155">
        <v>0</v>
      </c>
      <c r="G165" s="155">
        <v>0</v>
      </c>
      <c r="H165" s="155">
        <v>0</v>
      </c>
      <c r="I165" s="155">
        <v>0</v>
      </c>
      <c r="J165" s="155">
        <v>0</v>
      </c>
      <c r="K165" s="155">
        <v>0</v>
      </c>
      <c r="L165" s="155">
        <v>0</v>
      </c>
      <c r="M165" s="155">
        <v>0</v>
      </c>
      <c r="N165" s="183"/>
      <c r="O165" s="183"/>
      <c r="P165" s="183"/>
      <c r="Q165" s="183"/>
      <c r="R165" s="139"/>
      <c r="S165" s="158" t="e">
        <v>#DIV/0!</v>
      </c>
      <c r="U165" s="163" t="e">
        <v>#DIV/0!</v>
      </c>
      <c r="W165" s="158" t="e">
        <v>#DIV/0!</v>
      </c>
    </row>
    <row r="166" spans="1:23" ht="15" customHeight="1">
      <c r="A166" s="150" t="s">
        <v>171</v>
      </c>
      <c r="B166" s="153" t="s">
        <v>162</v>
      </c>
      <c r="C166" s="154" t="s">
        <v>163</v>
      </c>
      <c r="D166" s="156">
        <v>0</v>
      </c>
      <c r="E166" s="156">
        <v>4156940261</v>
      </c>
      <c r="F166" s="155">
        <v>0</v>
      </c>
      <c r="G166" s="155">
        <v>0</v>
      </c>
      <c r="H166" s="155">
        <v>0</v>
      </c>
      <c r="I166" s="155">
        <v>0</v>
      </c>
      <c r="J166" s="155">
        <v>0</v>
      </c>
      <c r="K166" s="155">
        <v>0</v>
      </c>
      <c r="L166" s="155">
        <v>0</v>
      </c>
      <c r="M166" s="155">
        <v>0</v>
      </c>
      <c r="N166" s="183">
        <v>0</v>
      </c>
      <c r="O166" s="183">
        <v>0</v>
      </c>
      <c r="P166" s="184">
        <v>0</v>
      </c>
      <c r="Q166" s="184">
        <v>0</v>
      </c>
      <c r="R166" s="139"/>
      <c r="S166" s="158" t="e">
        <v>#DIV/0!</v>
      </c>
      <c r="U166" s="163" t="e">
        <v>#DIV/0!</v>
      </c>
      <c r="W166" s="158" t="e">
        <v>#DIV/0!</v>
      </c>
    </row>
    <row r="167" spans="1:23" ht="15" customHeight="1">
      <c r="A167" s="150"/>
      <c r="B167" s="144"/>
      <c r="C167" s="154" t="s">
        <v>161</v>
      </c>
      <c r="D167" s="156">
        <v>0</v>
      </c>
      <c r="E167" s="156">
        <v>0</v>
      </c>
      <c r="F167" s="155">
        <v>0</v>
      </c>
      <c r="G167" s="155">
        <v>0</v>
      </c>
      <c r="H167" s="155">
        <v>0</v>
      </c>
      <c r="I167" s="155">
        <v>0</v>
      </c>
      <c r="J167" s="155">
        <v>0</v>
      </c>
      <c r="K167" s="155">
        <v>0</v>
      </c>
      <c r="L167" s="155">
        <v>0</v>
      </c>
      <c r="M167" s="155">
        <v>0</v>
      </c>
      <c r="N167" s="183"/>
      <c r="O167" s="183"/>
      <c r="P167" s="183"/>
      <c r="Q167" s="183"/>
      <c r="R167" s="139"/>
      <c r="S167" s="158" t="e">
        <v>#DIV/0!</v>
      </c>
      <c r="U167" s="163" t="e">
        <v>#DIV/0!</v>
      </c>
      <c r="W167" s="158" t="e">
        <v>#DIV/0!</v>
      </c>
    </row>
    <row r="168" spans="1:23" ht="15" customHeight="1">
      <c r="A168" s="150" t="s">
        <v>182</v>
      </c>
      <c r="B168" s="153" t="s">
        <v>164</v>
      </c>
      <c r="C168" s="154" t="s">
        <v>163</v>
      </c>
      <c r="D168" s="156">
        <v>0</v>
      </c>
      <c r="E168" s="156">
        <v>0</v>
      </c>
      <c r="F168" s="155">
        <v>0</v>
      </c>
      <c r="G168" s="155">
        <v>0</v>
      </c>
      <c r="H168" s="155">
        <v>0</v>
      </c>
      <c r="I168" s="155">
        <v>0</v>
      </c>
      <c r="J168" s="155">
        <v>0</v>
      </c>
      <c r="K168" s="155">
        <v>0</v>
      </c>
      <c r="L168" s="155">
        <v>0</v>
      </c>
      <c r="M168" s="155">
        <v>0</v>
      </c>
      <c r="N168" s="183">
        <v>0</v>
      </c>
      <c r="O168" s="183">
        <v>0</v>
      </c>
      <c r="P168" s="184">
        <v>0</v>
      </c>
      <c r="Q168" s="184">
        <v>0</v>
      </c>
      <c r="R168" s="139"/>
      <c r="S168" s="158" t="e">
        <v>#DIV/0!</v>
      </c>
      <c r="U168" s="163" t="e">
        <v>#DIV/0!</v>
      </c>
      <c r="W168" s="158" t="e">
        <v>#DIV/0!</v>
      </c>
    </row>
    <row r="169" spans="1:23" ht="15" customHeight="1">
      <c r="A169" s="150"/>
      <c r="B169" s="144"/>
      <c r="C169" s="154" t="s">
        <v>161</v>
      </c>
      <c r="D169" s="156">
        <v>0</v>
      </c>
      <c r="E169" s="156">
        <v>246</v>
      </c>
      <c r="F169" s="155">
        <v>0</v>
      </c>
      <c r="G169" s="155">
        <v>0</v>
      </c>
      <c r="H169" s="155">
        <v>0</v>
      </c>
      <c r="I169" s="155">
        <v>0</v>
      </c>
      <c r="J169" s="155">
        <v>0</v>
      </c>
      <c r="K169" s="155">
        <v>0</v>
      </c>
      <c r="L169" s="155">
        <v>0</v>
      </c>
      <c r="M169" s="155">
        <v>0</v>
      </c>
      <c r="N169" s="183"/>
      <c r="O169" s="183"/>
      <c r="P169" s="183"/>
      <c r="Q169" s="183"/>
      <c r="R169" s="139"/>
      <c r="S169" s="158" t="e">
        <v>#DIV/0!</v>
      </c>
      <c r="U169" s="163" t="e">
        <v>#DIV/0!</v>
      </c>
      <c r="W169" s="158" t="e">
        <v>#DIV/0!</v>
      </c>
    </row>
    <row r="170" spans="1:23" ht="15" customHeight="1">
      <c r="A170" s="153"/>
      <c r="B170" s="153" t="s">
        <v>16</v>
      </c>
      <c r="C170" s="154" t="s">
        <v>163</v>
      </c>
      <c r="D170" s="156">
        <v>0</v>
      </c>
      <c r="E170" s="156">
        <v>4156940261</v>
      </c>
      <c r="F170" s="155">
        <v>0</v>
      </c>
      <c r="G170" s="155">
        <v>0</v>
      </c>
      <c r="H170" s="155">
        <v>0</v>
      </c>
      <c r="I170" s="155">
        <v>0</v>
      </c>
      <c r="J170" s="155">
        <v>0</v>
      </c>
      <c r="K170" s="155">
        <v>0</v>
      </c>
      <c r="L170" s="155">
        <v>0</v>
      </c>
      <c r="M170" s="155">
        <v>0</v>
      </c>
      <c r="N170" s="183">
        <v>0</v>
      </c>
      <c r="O170" s="183">
        <v>0</v>
      </c>
      <c r="P170" s="184">
        <v>0</v>
      </c>
      <c r="Q170" s="184">
        <v>0</v>
      </c>
      <c r="R170" s="139"/>
      <c r="S170" s="158" t="e">
        <v>#DIV/0!</v>
      </c>
      <c r="U170" s="163" t="e">
        <v>#DIV/0!</v>
      </c>
      <c r="W170" s="158" t="e">
        <v>#DIV/0!</v>
      </c>
    </row>
    <row r="171" spans="1:23" ht="15" customHeight="1">
      <c r="A171" s="144"/>
      <c r="B171" s="144"/>
      <c r="C171" s="154" t="s">
        <v>161</v>
      </c>
      <c r="D171" s="156">
        <v>1547651</v>
      </c>
      <c r="E171" s="156">
        <v>433929</v>
      </c>
      <c r="F171" s="156">
        <v>1113722</v>
      </c>
      <c r="G171" s="156">
        <v>495</v>
      </c>
      <c r="H171" s="156">
        <v>64365</v>
      </c>
      <c r="I171" s="156">
        <v>1034717</v>
      </c>
      <c r="J171" s="156">
        <v>1533506</v>
      </c>
      <c r="K171" s="156">
        <v>0</v>
      </c>
      <c r="L171" s="156">
        <v>137</v>
      </c>
      <c r="M171" s="156">
        <v>14008</v>
      </c>
      <c r="N171" s="183"/>
      <c r="O171" s="183"/>
      <c r="P171" s="183"/>
      <c r="Q171" s="183"/>
      <c r="R171" s="139"/>
      <c r="S171" s="158">
        <v>28.037910355758498</v>
      </c>
      <c r="U171" s="163">
        <v>27.055428660311076</v>
      </c>
      <c r="W171" s="158">
        <v>0.98248169544742225</v>
      </c>
    </row>
    <row r="172" spans="1:23" ht="15" customHeight="1">
      <c r="A172" s="150"/>
      <c r="B172" s="153" t="s">
        <v>162</v>
      </c>
      <c r="C172" s="154" t="s">
        <v>163</v>
      </c>
      <c r="D172" s="156">
        <v>136140215969</v>
      </c>
      <c r="E172" s="156">
        <v>95122062993</v>
      </c>
      <c r="F172" s="156">
        <v>41018152976</v>
      </c>
      <c r="G172" s="156">
        <v>16905130</v>
      </c>
      <c r="H172" s="156">
        <v>2745296970</v>
      </c>
      <c r="I172" s="156">
        <v>37795178010</v>
      </c>
      <c r="J172" s="156">
        <v>135679443103</v>
      </c>
      <c r="K172" s="156">
        <v>0</v>
      </c>
      <c r="L172" s="156">
        <v>1374776</v>
      </c>
      <c r="M172" s="156">
        <v>459398090</v>
      </c>
      <c r="N172" s="183">
        <v>107.9</v>
      </c>
      <c r="O172" s="183">
        <v>106.3</v>
      </c>
      <c r="P172" s="184">
        <v>99.7</v>
      </c>
      <c r="Q172" s="184">
        <v>99.7</v>
      </c>
      <c r="R172" s="139"/>
      <c r="S172" s="158">
        <v>69.870656746027123</v>
      </c>
      <c r="U172" s="163">
        <v>64.588175128568665</v>
      </c>
      <c r="W172" s="158">
        <v>5.2824816174584583</v>
      </c>
    </row>
    <row r="173" spans="1:23" ht="15" customHeight="1">
      <c r="A173" s="150" t="s">
        <v>182</v>
      </c>
      <c r="B173" s="144"/>
      <c r="C173" s="154" t="s">
        <v>161</v>
      </c>
      <c r="D173" s="156">
        <v>36223</v>
      </c>
      <c r="E173" s="156">
        <v>0</v>
      </c>
      <c r="F173" s="156">
        <v>36223</v>
      </c>
      <c r="G173" s="156">
        <v>137</v>
      </c>
      <c r="H173" s="156">
        <v>505</v>
      </c>
      <c r="I173" s="156">
        <v>9351</v>
      </c>
      <c r="J173" s="156">
        <v>9993</v>
      </c>
      <c r="K173" s="156">
        <v>0</v>
      </c>
      <c r="L173" s="156">
        <v>3509</v>
      </c>
      <c r="M173" s="156">
        <v>22721</v>
      </c>
      <c r="N173" s="183"/>
      <c r="O173" s="183"/>
      <c r="P173" s="183"/>
      <c r="Q173" s="183"/>
      <c r="R173" s="139"/>
      <c r="S173" s="158">
        <v>0</v>
      </c>
      <c r="U173" s="163">
        <v>8.6139136239811349E-3</v>
      </c>
      <c r="W173" s="158">
        <v>-8.6139136239811349E-3</v>
      </c>
    </row>
    <row r="174" spans="1:23" ht="15" customHeight="1">
      <c r="A174" s="150"/>
      <c r="B174" s="153" t="s">
        <v>164</v>
      </c>
      <c r="C174" s="154" t="s">
        <v>163</v>
      </c>
      <c r="D174" s="156">
        <v>1103214823</v>
      </c>
      <c r="E174" s="156">
        <v>0</v>
      </c>
      <c r="F174" s="156">
        <v>1103214823</v>
      </c>
      <c r="G174" s="156">
        <v>5073861</v>
      </c>
      <c r="H174" s="156">
        <v>31380525</v>
      </c>
      <c r="I174" s="156">
        <v>291207260</v>
      </c>
      <c r="J174" s="156">
        <v>327661646</v>
      </c>
      <c r="K174" s="156">
        <v>0</v>
      </c>
      <c r="L174" s="156">
        <v>83431453</v>
      </c>
      <c r="M174" s="156">
        <v>692121724</v>
      </c>
      <c r="N174" s="183">
        <v>81</v>
      </c>
      <c r="O174" s="183">
        <v>103.7</v>
      </c>
      <c r="P174" s="184">
        <v>29.7</v>
      </c>
      <c r="Q174" s="184">
        <v>37.5</v>
      </c>
      <c r="R174" s="139"/>
      <c r="S174" s="158">
        <v>0</v>
      </c>
      <c r="U174" s="163">
        <v>3.1518715210698103</v>
      </c>
      <c r="W174" s="158">
        <v>-3.1518715210698103</v>
      </c>
    </row>
    <row r="175" spans="1:23" ht="15" customHeight="1">
      <c r="A175" s="150"/>
      <c r="B175" s="144"/>
      <c r="C175" s="154" t="s">
        <v>161</v>
      </c>
      <c r="D175" s="156">
        <v>1583874</v>
      </c>
      <c r="E175" s="156">
        <v>433929</v>
      </c>
      <c r="F175" s="156">
        <v>1149945</v>
      </c>
      <c r="G175" s="156">
        <v>632</v>
      </c>
      <c r="H175" s="156">
        <v>64870</v>
      </c>
      <c r="I175" s="156">
        <v>1044068</v>
      </c>
      <c r="J175" s="159">
        <v>1543499</v>
      </c>
      <c r="K175" s="159">
        <v>0</v>
      </c>
      <c r="L175" s="159">
        <v>3646</v>
      </c>
      <c r="M175" s="159">
        <v>36729</v>
      </c>
      <c r="N175" s="183"/>
      <c r="O175" s="183"/>
      <c r="P175" s="183"/>
      <c r="Q175" s="183"/>
      <c r="R175" s="139"/>
      <c r="S175" s="158">
        <v>27.396686857666708</v>
      </c>
      <c r="U175" s="163">
        <v>25.525887947779598</v>
      </c>
      <c r="W175" s="158">
        <v>1.8707989098871103</v>
      </c>
    </row>
    <row r="176" spans="1:23" ht="15" customHeight="1">
      <c r="A176" s="153"/>
      <c r="B176" s="153" t="s">
        <v>16</v>
      </c>
      <c r="C176" s="154" t="s">
        <v>163</v>
      </c>
      <c r="D176" s="156">
        <v>137243430792</v>
      </c>
      <c r="E176" s="156">
        <v>95122062993</v>
      </c>
      <c r="F176" s="156">
        <v>42121367799</v>
      </c>
      <c r="G176" s="156">
        <v>21978991</v>
      </c>
      <c r="H176" s="156">
        <v>2776677495</v>
      </c>
      <c r="I176" s="156">
        <v>38086385270</v>
      </c>
      <c r="J176" s="156">
        <v>136007104749</v>
      </c>
      <c r="K176" s="156">
        <v>0</v>
      </c>
      <c r="L176" s="156">
        <v>84806229</v>
      </c>
      <c r="M176" s="156">
        <v>1151519814</v>
      </c>
      <c r="N176" s="183">
        <v>107.6</v>
      </c>
      <c r="O176" s="183">
        <v>106.2</v>
      </c>
      <c r="P176" s="184">
        <v>99.1</v>
      </c>
      <c r="Q176" s="184">
        <v>99.1</v>
      </c>
      <c r="R176" s="139"/>
      <c r="S176" s="158">
        <v>69.309009869596423</v>
      </c>
      <c r="U176" s="163">
        <v>63.393559088819487</v>
      </c>
      <c r="W176" s="158">
        <v>5.9154507807769363</v>
      </c>
    </row>
    <row r="177" spans="1:18" ht="17.25" customHeight="1">
      <c r="A177" s="139"/>
      <c r="B177" s="139"/>
      <c r="C177" s="139"/>
      <c r="D177" s="139"/>
      <c r="E177" s="139"/>
      <c r="F177" s="139"/>
      <c r="G177" s="139"/>
      <c r="H177" s="139"/>
      <c r="I177" s="139"/>
      <c r="J177" s="139"/>
      <c r="K177" s="139"/>
      <c r="L177" s="139"/>
      <c r="M177" s="139"/>
      <c r="N177" s="187"/>
      <c r="O177" s="187"/>
      <c r="P177" s="187"/>
      <c r="Q177" s="187"/>
      <c r="R177" s="139"/>
    </row>
    <row r="178" spans="1:18" ht="17.25" customHeight="1">
      <c r="A178" s="139"/>
      <c r="B178" s="139"/>
      <c r="C178" s="139"/>
      <c r="D178" s="139"/>
      <c r="E178" s="139"/>
      <c r="F178" s="139"/>
      <c r="G178" s="139"/>
      <c r="H178" s="139"/>
      <c r="I178" s="139"/>
      <c r="J178" s="139"/>
      <c r="K178" s="139"/>
      <c r="L178" s="139"/>
      <c r="M178" s="139"/>
      <c r="N178" s="187"/>
      <c r="O178" s="187"/>
      <c r="P178" s="187"/>
      <c r="Q178" s="187"/>
      <c r="R178" s="139"/>
    </row>
    <row r="179" spans="1:18" ht="17.25" customHeight="1">
      <c r="A179" s="139"/>
      <c r="B179" s="139"/>
      <c r="C179" s="139"/>
      <c r="D179" s="139"/>
      <c r="E179" s="139"/>
      <c r="F179" s="139"/>
      <c r="G179" s="139"/>
      <c r="H179" s="139"/>
      <c r="I179" s="139"/>
      <c r="J179" s="139"/>
      <c r="K179" s="139"/>
      <c r="L179" s="139"/>
      <c r="M179" s="139"/>
      <c r="N179" s="187"/>
      <c r="O179" s="187"/>
      <c r="P179" s="187"/>
      <c r="Q179" s="187"/>
      <c r="R179" s="139"/>
    </row>
    <row r="180" spans="1:18" ht="17.25" customHeight="1">
      <c r="A180" s="139"/>
      <c r="B180" s="139"/>
      <c r="C180" s="139"/>
      <c r="D180" s="139"/>
      <c r="E180" s="139"/>
      <c r="F180" s="139"/>
      <c r="G180" s="139"/>
      <c r="H180" s="139"/>
      <c r="I180" s="139"/>
      <c r="J180" s="139"/>
      <c r="K180" s="139"/>
      <c r="L180" s="139"/>
      <c r="M180" s="139"/>
      <c r="N180" s="187"/>
      <c r="O180" s="187"/>
      <c r="P180" s="187"/>
      <c r="Q180" s="187"/>
      <c r="R180" s="139"/>
    </row>
    <row r="181" spans="1:18" ht="17.25" customHeight="1">
      <c r="A181" s="139"/>
      <c r="B181" s="139"/>
      <c r="C181" s="139"/>
      <c r="D181" s="139"/>
      <c r="E181" s="139"/>
      <c r="F181" s="139"/>
      <c r="G181" s="139"/>
      <c r="H181" s="139"/>
      <c r="I181" s="139"/>
      <c r="J181" s="139"/>
      <c r="K181" s="139"/>
      <c r="L181" s="139"/>
      <c r="M181" s="139"/>
      <c r="N181" s="187"/>
      <c r="O181" s="187"/>
      <c r="P181" s="187"/>
      <c r="Q181" s="187"/>
      <c r="R181" s="139"/>
    </row>
    <row r="182" spans="1:18" ht="17.25" customHeight="1">
      <c r="A182" s="139"/>
      <c r="B182" s="139"/>
      <c r="C182" s="139"/>
      <c r="D182" s="139"/>
      <c r="E182" s="139"/>
      <c r="F182" s="139"/>
      <c r="G182" s="139"/>
      <c r="H182" s="139"/>
      <c r="I182" s="139"/>
      <c r="J182" s="139"/>
      <c r="K182" s="139"/>
      <c r="L182" s="139"/>
      <c r="M182" s="139"/>
      <c r="N182" s="187"/>
      <c r="O182" s="187"/>
      <c r="P182" s="187"/>
      <c r="Q182" s="187"/>
      <c r="R182" s="139"/>
    </row>
    <row r="183" spans="1:18" ht="17.25" customHeight="1">
      <c r="A183" s="139"/>
      <c r="B183" s="139"/>
      <c r="C183" s="139"/>
      <c r="D183" s="139"/>
      <c r="E183" s="139"/>
      <c r="F183" s="139"/>
      <c r="G183" s="139"/>
      <c r="H183" s="139"/>
      <c r="I183" s="139"/>
      <c r="J183" s="139"/>
      <c r="K183" s="139"/>
      <c r="L183" s="139"/>
      <c r="M183" s="139"/>
      <c r="N183" s="187"/>
      <c r="O183" s="187"/>
      <c r="P183" s="187"/>
      <c r="Q183" s="187"/>
      <c r="R183" s="139"/>
    </row>
    <row r="184" spans="1:18" ht="17.25" customHeight="1">
      <c r="A184" s="139"/>
      <c r="B184" s="139"/>
      <c r="C184" s="139"/>
      <c r="D184" s="139"/>
      <c r="E184" s="139"/>
      <c r="F184" s="139"/>
      <c r="G184" s="139"/>
      <c r="H184" s="139"/>
      <c r="I184" s="139"/>
      <c r="J184" s="139"/>
      <c r="K184" s="139"/>
      <c r="L184" s="139"/>
      <c r="M184" s="139"/>
      <c r="N184" s="187"/>
      <c r="O184" s="187"/>
      <c r="P184" s="187"/>
      <c r="Q184" s="187"/>
      <c r="R184" s="139"/>
    </row>
    <row r="185" spans="1:18" ht="17.25" customHeight="1">
      <c r="A185" s="139"/>
      <c r="B185" s="139"/>
      <c r="C185" s="139"/>
      <c r="D185" s="139"/>
      <c r="E185" s="139"/>
      <c r="F185" s="139"/>
      <c r="G185" s="139"/>
      <c r="H185" s="139"/>
      <c r="I185" s="139"/>
      <c r="J185" s="139"/>
      <c r="K185" s="139"/>
      <c r="L185" s="139"/>
      <c r="M185" s="139"/>
      <c r="N185" s="187"/>
      <c r="O185" s="187"/>
      <c r="P185" s="187"/>
      <c r="Q185" s="187"/>
      <c r="R185" s="139"/>
    </row>
    <row r="186" spans="1:18" ht="17.25" customHeight="1">
      <c r="A186" s="139"/>
      <c r="B186" s="139"/>
      <c r="C186" s="139"/>
      <c r="D186" s="139"/>
      <c r="E186" s="139"/>
      <c r="F186" s="139"/>
      <c r="G186" s="139"/>
      <c r="H186" s="139"/>
      <c r="I186" s="139"/>
      <c r="J186" s="139"/>
      <c r="K186" s="139"/>
      <c r="L186" s="139"/>
      <c r="M186" s="139"/>
      <c r="N186" s="187"/>
      <c r="O186" s="187"/>
      <c r="P186" s="187"/>
      <c r="Q186" s="187"/>
      <c r="R186" s="139"/>
    </row>
    <row r="187" spans="1:18" ht="17.25" customHeight="1">
      <c r="A187" s="139"/>
      <c r="B187" s="139"/>
      <c r="C187" s="139"/>
      <c r="D187" s="139"/>
      <c r="E187" s="139"/>
      <c r="F187" s="139"/>
      <c r="G187" s="139"/>
      <c r="H187" s="139"/>
      <c r="I187" s="139"/>
      <c r="J187" s="139"/>
      <c r="K187" s="139"/>
      <c r="L187" s="139"/>
      <c r="M187" s="139"/>
      <c r="N187" s="187"/>
      <c r="O187" s="187"/>
      <c r="P187" s="187"/>
      <c r="Q187" s="187"/>
      <c r="R187" s="139"/>
    </row>
    <row r="188" spans="1:18" ht="17.25" customHeight="1">
      <c r="A188" s="139"/>
      <c r="B188" s="139"/>
      <c r="C188" s="139"/>
      <c r="D188" s="139"/>
      <c r="E188" s="139"/>
      <c r="F188" s="139"/>
      <c r="G188" s="139"/>
      <c r="H188" s="139"/>
      <c r="I188" s="139"/>
      <c r="J188" s="139"/>
      <c r="K188" s="139"/>
      <c r="L188" s="139"/>
      <c r="M188" s="139"/>
      <c r="N188" s="187"/>
      <c r="O188" s="187"/>
      <c r="P188" s="187"/>
      <c r="Q188" s="187"/>
      <c r="R188" s="139"/>
    </row>
    <row r="189" spans="1:18" ht="17.25" customHeight="1">
      <c r="A189" s="139"/>
      <c r="B189" s="139"/>
      <c r="C189" s="139"/>
      <c r="D189" s="139"/>
      <c r="E189" s="139"/>
      <c r="F189" s="139"/>
      <c r="G189" s="139"/>
      <c r="H189" s="139"/>
      <c r="I189" s="139"/>
      <c r="J189" s="139"/>
      <c r="K189" s="139"/>
      <c r="L189" s="139"/>
      <c r="M189" s="139"/>
      <c r="N189" s="187"/>
      <c r="O189" s="187"/>
      <c r="P189" s="187"/>
    </row>
    <row r="190" spans="1:18" ht="17.25" customHeight="1">
      <c r="A190" s="139"/>
      <c r="B190" s="139"/>
      <c r="C190" s="139"/>
      <c r="D190" s="139"/>
      <c r="E190" s="139"/>
      <c r="F190" s="139"/>
      <c r="G190" s="139"/>
      <c r="H190" s="139"/>
      <c r="I190" s="139"/>
      <c r="J190" s="139"/>
      <c r="K190" s="139"/>
      <c r="L190" s="139"/>
      <c r="M190" s="139"/>
      <c r="N190" s="187"/>
      <c r="O190" s="187"/>
      <c r="P190" s="187"/>
    </row>
    <row r="191" spans="1:18" ht="17.25" customHeight="1">
      <c r="A191" s="139"/>
      <c r="B191" s="139"/>
      <c r="C191" s="139"/>
      <c r="D191" s="139"/>
      <c r="E191" s="139"/>
      <c r="F191" s="139"/>
      <c r="G191" s="139"/>
      <c r="H191" s="139"/>
      <c r="I191" s="139"/>
      <c r="J191" s="139"/>
      <c r="K191" s="139"/>
      <c r="L191" s="139"/>
      <c r="M191" s="139"/>
      <c r="N191" s="187"/>
      <c r="O191" s="187"/>
      <c r="P191" s="187"/>
    </row>
    <row r="192" spans="1:18" ht="17.25" customHeight="1">
      <c r="A192" s="139"/>
      <c r="B192" s="139"/>
      <c r="C192" s="139"/>
      <c r="D192" s="139"/>
      <c r="E192" s="139"/>
      <c r="F192" s="139"/>
      <c r="G192" s="139"/>
      <c r="H192" s="139"/>
      <c r="I192" s="139"/>
      <c r="J192" s="139"/>
      <c r="K192" s="139"/>
      <c r="L192" s="139"/>
      <c r="M192" s="139"/>
      <c r="N192" s="187"/>
      <c r="O192" s="187"/>
      <c r="P192" s="187"/>
    </row>
  </sheetData>
  <mergeCells count="19">
    <mergeCell ref="G85:H85"/>
    <mergeCell ref="N85:O85"/>
    <mergeCell ref="P85:Q85"/>
    <mergeCell ref="F124:J124"/>
    <mergeCell ref="G126:H126"/>
    <mergeCell ref="N126:O126"/>
    <mergeCell ref="P126:Q126"/>
    <mergeCell ref="P3:Q3"/>
    <mergeCell ref="A24:A29"/>
    <mergeCell ref="F83:J83"/>
    <mergeCell ref="F1:J1"/>
    <mergeCell ref="A3:C3"/>
    <mergeCell ref="G3:H3"/>
    <mergeCell ref="N3:O3"/>
    <mergeCell ref="A30:A35"/>
    <mergeCell ref="F42:J42"/>
    <mergeCell ref="G44:H44"/>
    <mergeCell ref="N44:O44"/>
    <mergeCell ref="P44:Q44"/>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47FA9-9A70-4301-A2F3-6267B0FE3BF2}">
  <sheetPr codeName="Sheet9">
    <pageSetUpPr fitToPage="1"/>
  </sheetPr>
  <dimension ref="A1:AE192"/>
  <sheetViews>
    <sheetView view="pageBreakPreview" zoomScale="90" zoomScaleNormal="90" zoomScaleSheetLayoutView="90" zoomScalePageLayoutView="90" workbookViewId="0">
      <pane xSplit="1" ySplit="5" topLeftCell="B135"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
        <v>299</v>
      </c>
      <c r="G1" s="565"/>
      <c r="H1" s="565"/>
      <c r="I1" s="565"/>
      <c r="J1" s="565"/>
      <c r="L1" s="177" t="s">
        <v>300</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397149</v>
      </c>
      <c r="E6" s="491">
        <v>0</v>
      </c>
      <c r="F6" s="156">
        <f t="shared" ref="F6:F41" si="0">D6-E6</f>
        <v>397149</v>
      </c>
      <c r="G6" s="491">
        <v>0</v>
      </c>
      <c r="H6" s="491">
        <v>0</v>
      </c>
      <c r="I6" s="155">
        <v>392668</v>
      </c>
      <c r="J6" s="156">
        <f t="shared" ref="J6:J41" si="1">E6+G6+H6+I6</f>
        <v>392668</v>
      </c>
      <c r="K6" s="155">
        <v>0</v>
      </c>
      <c r="L6" s="155">
        <v>38</v>
      </c>
      <c r="M6" s="156">
        <f t="shared" ref="M6:M41" si="2">D6-J6-K6-L6</f>
        <v>4443</v>
      </c>
      <c r="N6" s="183"/>
      <c r="O6" s="183"/>
      <c r="P6" s="183"/>
      <c r="Q6" s="183"/>
    </row>
    <row r="7" spans="1:31" s="139" customFormat="1" ht="17.25" customHeight="1">
      <c r="A7" s="150"/>
      <c r="B7" s="153" t="s">
        <v>162</v>
      </c>
      <c r="C7" s="154" t="s">
        <v>163</v>
      </c>
      <c r="D7" s="490">
        <v>15318898974</v>
      </c>
      <c r="E7" s="491">
        <v>0</v>
      </c>
      <c r="F7" s="156">
        <f t="shared" si="0"/>
        <v>15318898974</v>
      </c>
      <c r="G7" s="491">
        <v>0</v>
      </c>
      <c r="H7" s="491">
        <v>0</v>
      </c>
      <c r="I7" s="155">
        <v>15183705080</v>
      </c>
      <c r="J7" s="156">
        <f t="shared" si="1"/>
        <v>15183705080</v>
      </c>
      <c r="K7" s="155">
        <v>0</v>
      </c>
      <c r="L7" s="155">
        <v>350672</v>
      </c>
      <c r="M7" s="156">
        <f>D7-J7-K7-L7</f>
        <v>134843222</v>
      </c>
      <c r="N7" s="183">
        <v>99.7</v>
      </c>
      <c r="O7" s="183">
        <v>98.8</v>
      </c>
      <c r="P7" s="492">
        <v>99.117469902834017</v>
      </c>
      <c r="Q7" s="492">
        <v>99.2</v>
      </c>
    </row>
    <row r="8" spans="1:31" s="139" customFormat="1" ht="17.25" customHeight="1">
      <c r="A8" s="150" t="s">
        <v>45</v>
      </c>
      <c r="B8" s="144"/>
      <c r="C8" s="154" t="s">
        <v>161</v>
      </c>
      <c r="D8" s="490">
        <v>9692</v>
      </c>
      <c r="E8" s="491">
        <v>0</v>
      </c>
      <c r="F8" s="156">
        <f t="shared" si="0"/>
        <v>9692</v>
      </c>
      <c r="G8" s="491">
        <v>0</v>
      </c>
      <c r="H8" s="491">
        <v>0</v>
      </c>
      <c r="I8" s="155">
        <v>1481</v>
      </c>
      <c r="J8" s="156">
        <f t="shared" si="1"/>
        <v>1481</v>
      </c>
      <c r="K8" s="155">
        <v>0</v>
      </c>
      <c r="L8" s="155">
        <v>883</v>
      </c>
      <c r="M8" s="156">
        <f t="shared" si="2"/>
        <v>7328</v>
      </c>
      <c r="N8" s="183"/>
      <c r="O8" s="183"/>
      <c r="P8" s="183"/>
      <c r="Q8" s="183"/>
    </row>
    <row r="9" spans="1:31" s="139" customFormat="1" ht="17.25" customHeight="1">
      <c r="A9" s="157"/>
      <c r="B9" s="153" t="s">
        <v>164</v>
      </c>
      <c r="C9" s="154" t="s">
        <v>163</v>
      </c>
      <c r="D9" s="490">
        <v>318212555</v>
      </c>
      <c r="E9" s="491">
        <v>0</v>
      </c>
      <c r="F9" s="156">
        <f t="shared" si="0"/>
        <v>318212555</v>
      </c>
      <c r="G9" s="491">
        <v>0</v>
      </c>
      <c r="H9" s="491">
        <v>0</v>
      </c>
      <c r="I9" s="155">
        <v>121492533</v>
      </c>
      <c r="J9" s="156">
        <f>E9+G9+H9+I9</f>
        <v>121492533</v>
      </c>
      <c r="K9" s="155">
        <v>0</v>
      </c>
      <c r="L9" s="155">
        <v>20798683</v>
      </c>
      <c r="M9" s="156">
        <f t="shared" si="2"/>
        <v>175921339</v>
      </c>
      <c r="N9" s="183">
        <v>93.3</v>
      </c>
      <c r="O9" s="183">
        <v>97.2</v>
      </c>
      <c r="P9" s="492">
        <v>38.179679302722676</v>
      </c>
      <c r="Q9" s="492">
        <v>37.6</v>
      </c>
    </row>
    <row r="10" spans="1:31" s="139" customFormat="1" ht="17.25" customHeight="1">
      <c r="A10" s="150"/>
      <c r="B10" s="144"/>
      <c r="C10" s="154" t="s">
        <v>161</v>
      </c>
      <c r="D10" s="156">
        <f>D6+D8</f>
        <v>406841</v>
      </c>
      <c r="E10" s="156">
        <f>E6+E8</f>
        <v>0</v>
      </c>
      <c r="F10" s="156">
        <f>D10-E10</f>
        <v>406841</v>
      </c>
      <c r="G10" s="156">
        <f t="shared" ref="G10:I11" si="3">G6+G8</f>
        <v>0</v>
      </c>
      <c r="H10" s="156">
        <f t="shared" si="3"/>
        <v>0</v>
      </c>
      <c r="I10" s="156">
        <f t="shared" si="3"/>
        <v>394149</v>
      </c>
      <c r="J10" s="156">
        <f t="shared" si="1"/>
        <v>394149</v>
      </c>
      <c r="K10" s="156">
        <f>K6+K8</f>
        <v>0</v>
      </c>
      <c r="L10" s="156">
        <f>L6+L8</f>
        <v>921</v>
      </c>
      <c r="M10" s="156">
        <f t="shared" si="2"/>
        <v>11771</v>
      </c>
      <c r="N10" s="183"/>
      <c r="O10" s="183"/>
      <c r="P10" s="183"/>
      <c r="Q10" s="183"/>
    </row>
    <row r="11" spans="1:31" s="139" customFormat="1" ht="17.25" customHeight="1">
      <c r="A11" s="153"/>
      <c r="B11" s="153" t="s">
        <v>16</v>
      </c>
      <c r="C11" s="154" t="s">
        <v>163</v>
      </c>
      <c r="D11" s="156">
        <f>D7+D9</f>
        <v>15637111529</v>
      </c>
      <c r="E11" s="156">
        <f>E7+E9</f>
        <v>0</v>
      </c>
      <c r="F11" s="156">
        <f t="shared" si="0"/>
        <v>15637111529</v>
      </c>
      <c r="G11" s="156">
        <f t="shared" si="3"/>
        <v>0</v>
      </c>
      <c r="H11" s="156">
        <f t="shared" si="3"/>
        <v>0</v>
      </c>
      <c r="I11" s="156">
        <f t="shared" si="3"/>
        <v>15305197613</v>
      </c>
      <c r="J11" s="156">
        <f t="shared" si="1"/>
        <v>15305197613</v>
      </c>
      <c r="K11" s="156">
        <f>K7+K9</f>
        <v>0</v>
      </c>
      <c r="L11" s="156">
        <f>L7+L9</f>
        <v>21149355</v>
      </c>
      <c r="M11" s="156">
        <f t="shared" si="2"/>
        <v>310764561</v>
      </c>
      <c r="N11" s="183">
        <v>99.6</v>
      </c>
      <c r="O11" s="183">
        <v>98.8</v>
      </c>
      <c r="P11" s="492">
        <v>97.877396248121372</v>
      </c>
      <c r="Q11" s="492">
        <v>97.8</v>
      </c>
    </row>
    <row r="12" spans="1:31" s="139" customFormat="1" ht="17.25" customHeight="1">
      <c r="A12" s="144"/>
      <c r="B12" s="144"/>
      <c r="C12" s="154" t="s">
        <v>161</v>
      </c>
      <c r="D12" s="490">
        <v>15237</v>
      </c>
      <c r="E12" s="493">
        <v>13812</v>
      </c>
      <c r="F12" s="156">
        <f t="shared" si="0"/>
        <v>1425</v>
      </c>
      <c r="G12" s="493">
        <v>18</v>
      </c>
      <c r="H12" s="491">
        <v>1341</v>
      </c>
      <c r="I12" s="155">
        <v>0</v>
      </c>
      <c r="J12" s="156">
        <f>E12+G12+H12+I12</f>
        <v>15171</v>
      </c>
      <c r="K12" s="155">
        <v>0</v>
      </c>
      <c r="L12" s="491">
        <v>1</v>
      </c>
      <c r="M12" s="156">
        <f>D12-J12-K12-L12</f>
        <v>65</v>
      </c>
      <c r="N12" s="183"/>
      <c r="O12" s="183"/>
      <c r="P12" s="183"/>
      <c r="Q12" s="183"/>
      <c r="S12" s="158">
        <f>E12/D12*100</f>
        <v>90.647765308131525</v>
      </c>
      <c r="U12" s="158">
        <v>88.496183731004606</v>
      </c>
      <c r="W12" s="494">
        <f>S12-U12</f>
        <v>2.1515815771269189</v>
      </c>
    </row>
    <row r="13" spans="1:31" s="139" customFormat="1" ht="17.25" customHeight="1">
      <c r="A13" s="150"/>
      <c r="B13" s="153" t="s">
        <v>162</v>
      </c>
      <c r="C13" s="154" t="s">
        <v>163</v>
      </c>
      <c r="D13" s="490">
        <v>1589324200</v>
      </c>
      <c r="E13" s="493">
        <v>1577541200</v>
      </c>
      <c r="F13" s="156">
        <f t="shared" si="0"/>
        <v>11783000</v>
      </c>
      <c r="G13" s="493">
        <v>282280</v>
      </c>
      <c r="H13" s="491">
        <v>10178060</v>
      </c>
      <c r="I13" s="155">
        <v>0</v>
      </c>
      <c r="J13" s="156">
        <f t="shared" si="1"/>
        <v>1588001540</v>
      </c>
      <c r="K13" s="155">
        <v>0</v>
      </c>
      <c r="L13" s="491">
        <v>9623</v>
      </c>
      <c r="M13" s="156">
        <f t="shared" si="2"/>
        <v>1313037</v>
      </c>
      <c r="N13" s="183">
        <v>101.5</v>
      </c>
      <c r="O13" s="183">
        <v>86</v>
      </c>
      <c r="P13" s="492">
        <v>99.9</v>
      </c>
      <c r="Q13" s="492">
        <v>99.9</v>
      </c>
      <c r="S13" s="158">
        <f t="shared" ref="S13:S76" si="4">E13/D13*100</f>
        <v>99.258615705971138</v>
      </c>
      <c r="U13" s="158">
        <v>98.360788697708131</v>
      </c>
      <c r="W13" s="494">
        <f t="shared" ref="W13:W76" si="5">S13-U13</f>
        <v>0.89782700826300754</v>
      </c>
    </row>
    <row r="14" spans="1:31" s="139" customFormat="1" ht="17.25" customHeight="1">
      <c r="A14" s="150" t="s">
        <v>46</v>
      </c>
      <c r="B14" s="144"/>
      <c r="C14" s="154" t="s">
        <v>161</v>
      </c>
      <c r="D14" s="490">
        <v>131</v>
      </c>
      <c r="E14" s="493">
        <v>0</v>
      </c>
      <c r="F14" s="156">
        <f>D14-E14</f>
        <v>131</v>
      </c>
      <c r="G14" s="493">
        <v>10</v>
      </c>
      <c r="H14" s="491">
        <v>44</v>
      </c>
      <c r="I14" s="155">
        <v>0</v>
      </c>
      <c r="J14" s="156">
        <f t="shared" si="1"/>
        <v>54</v>
      </c>
      <c r="K14" s="155">
        <v>0</v>
      </c>
      <c r="L14" s="491">
        <v>16</v>
      </c>
      <c r="M14" s="156">
        <f t="shared" si="2"/>
        <v>61</v>
      </c>
      <c r="N14" s="183"/>
      <c r="O14" s="183"/>
      <c r="P14" s="183"/>
      <c r="Q14" s="183"/>
      <c r="S14" s="158">
        <f t="shared" si="4"/>
        <v>0</v>
      </c>
      <c r="U14" s="158">
        <v>0</v>
      </c>
      <c r="W14" s="494">
        <f t="shared" si="5"/>
        <v>0</v>
      </c>
    </row>
    <row r="15" spans="1:31" s="139" customFormat="1" ht="17.25" customHeight="1">
      <c r="A15" s="150"/>
      <c r="B15" s="153" t="s">
        <v>164</v>
      </c>
      <c r="C15" s="154" t="s">
        <v>163</v>
      </c>
      <c r="D15" s="495">
        <v>2946057</v>
      </c>
      <c r="E15" s="493">
        <v>0</v>
      </c>
      <c r="F15" s="156">
        <f t="shared" si="0"/>
        <v>2946057</v>
      </c>
      <c r="G15" s="493">
        <v>131818</v>
      </c>
      <c r="H15" s="491">
        <v>1098970</v>
      </c>
      <c r="I15" s="155">
        <v>0</v>
      </c>
      <c r="J15" s="156">
        <f t="shared" si="1"/>
        <v>1230788</v>
      </c>
      <c r="K15" s="155">
        <v>0</v>
      </c>
      <c r="L15" s="491">
        <v>336825</v>
      </c>
      <c r="M15" s="156">
        <f t="shared" si="2"/>
        <v>1378444</v>
      </c>
      <c r="N15" s="183">
        <v>15.6</v>
      </c>
      <c r="O15" s="183">
        <v>258.3</v>
      </c>
      <c r="P15" s="492">
        <v>41.777467306301268</v>
      </c>
      <c r="Q15" s="492">
        <v>81.3</v>
      </c>
      <c r="S15" s="158">
        <f t="shared" si="4"/>
        <v>0</v>
      </c>
      <c r="U15" s="158">
        <v>0</v>
      </c>
      <c r="W15" s="494">
        <f t="shared" si="5"/>
        <v>0</v>
      </c>
    </row>
    <row r="16" spans="1:31" s="139" customFormat="1" ht="17.25" customHeight="1">
      <c r="A16" s="150"/>
      <c r="B16" s="144"/>
      <c r="C16" s="154" t="s">
        <v>161</v>
      </c>
      <c r="D16" s="156">
        <f>D12+D14</f>
        <v>15368</v>
      </c>
      <c r="E16" s="156">
        <f>E12+E14</f>
        <v>13812</v>
      </c>
      <c r="F16" s="156">
        <f t="shared" si="0"/>
        <v>1556</v>
      </c>
      <c r="G16" s="156">
        <f t="shared" ref="G16:I17" si="6">G12+G14</f>
        <v>28</v>
      </c>
      <c r="H16" s="156">
        <f t="shared" si="6"/>
        <v>1385</v>
      </c>
      <c r="I16" s="156">
        <f t="shared" si="6"/>
        <v>0</v>
      </c>
      <c r="J16" s="156">
        <f t="shared" si="1"/>
        <v>15225</v>
      </c>
      <c r="K16" s="156">
        <f>K12+K14</f>
        <v>0</v>
      </c>
      <c r="L16" s="156">
        <f>L12+L14</f>
        <v>17</v>
      </c>
      <c r="M16" s="156">
        <f t="shared" si="2"/>
        <v>126</v>
      </c>
      <c r="N16" s="183"/>
      <c r="O16" s="183"/>
      <c r="P16" s="183"/>
      <c r="Q16" s="183"/>
      <c r="S16" s="158">
        <f t="shared" si="4"/>
        <v>89.875065070275895</v>
      </c>
      <c r="U16" s="158">
        <v>86.532643044442949</v>
      </c>
      <c r="W16" s="494">
        <f t="shared" si="5"/>
        <v>3.3424220258329456</v>
      </c>
    </row>
    <row r="17" spans="1:31" s="139" customFormat="1" ht="17.25" customHeight="1">
      <c r="A17" s="153"/>
      <c r="B17" s="153" t="s">
        <v>16</v>
      </c>
      <c r="C17" s="154" t="s">
        <v>163</v>
      </c>
      <c r="D17" s="156">
        <f>D13+D15</f>
        <v>1592270257</v>
      </c>
      <c r="E17" s="156">
        <f>E13+E15</f>
        <v>1577541200</v>
      </c>
      <c r="F17" s="156">
        <f t="shared" si="0"/>
        <v>14729057</v>
      </c>
      <c r="G17" s="156">
        <f t="shared" si="6"/>
        <v>414098</v>
      </c>
      <c r="H17" s="156">
        <f t="shared" si="6"/>
        <v>11277030</v>
      </c>
      <c r="I17" s="156">
        <f t="shared" si="6"/>
        <v>0</v>
      </c>
      <c r="J17" s="156">
        <f t="shared" si="1"/>
        <v>1589232328</v>
      </c>
      <c r="K17" s="156">
        <f>K13+K15</f>
        <v>0</v>
      </c>
      <c r="L17" s="156">
        <f>L13+L15</f>
        <v>346448</v>
      </c>
      <c r="M17" s="156">
        <f t="shared" si="2"/>
        <v>2691481</v>
      </c>
      <c r="N17" s="183">
        <v>100.4</v>
      </c>
      <c r="O17" s="183">
        <v>86.7</v>
      </c>
      <c r="P17" s="492">
        <v>99.809207702860462</v>
      </c>
      <c r="Q17" s="492">
        <v>99.7</v>
      </c>
      <c r="S17" s="158">
        <f t="shared" si="4"/>
        <v>99.074965010792141</v>
      </c>
      <c r="U17" s="158">
        <v>98.119578301536095</v>
      </c>
      <c r="W17" s="494">
        <f t="shared" si="5"/>
        <v>0.95538670925604663</v>
      </c>
    </row>
    <row r="18" spans="1:31" s="139" customFormat="1" ht="17.25" customHeight="1">
      <c r="A18" s="144"/>
      <c r="B18" s="144"/>
      <c r="C18" s="154" t="s">
        <v>161</v>
      </c>
      <c r="D18" s="496">
        <v>793</v>
      </c>
      <c r="E18" s="496">
        <v>793</v>
      </c>
      <c r="F18" s="156">
        <f t="shared" si="0"/>
        <v>0</v>
      </c>
      <c r="G18" s="155">
        <v>0</v>
      </c>
      <c r="H18" s="155">
        <v>0</v>
      </c>
      <c r="I18" s="155">
        <v>0</v>
      </c>
      <c r="J18" s="156">
        <f t="shared" si="1"/>
        <v>793</v>
      </c>
      <c r="K18" s="155">
        <v>0</v>
      </c>
      <c r="L18" s="155">
        <v>0</v>
      </c>
      <c r="M18" s="156">
        <f t="shared" si="2"/>
        <v>0</v>
      </c>
      <c r="N18" s="183"/>
      <c r="O18" s="183"/>
      <c r="P18" s="183"/>
      <c r="Q18" s="183"/>
      <c r="S18" s="158">
        <f t="shared" si="4"/>
        <v>100</v>
      </c>
      <c r="U18" s="158">
        <v>99.823217442545669</v>
      </c>
      <c r="W18" s="494">
        <f t="shared" si="5"/>
        <v>0.17678255745433091</v>
      </c>
    </row>
    <row r="19" spans="1:31" s="139" customFormat="1" ht="17.25" customHeight="1">
      <c r="A19" s="150"/>
      <c r="B19" s="153" t="s">
        <v>162</v>
      </c>
      <c r="C19" s="154" t="s">
        <v>163</v>
      </c>
      <c r="D19" s="497">
        <v>52037074</v>
      </c>
      <c r="E19" s="493">
        <v>52037074</v>
      </c>
      <c r="F19" s="156">
        <f t="shared" si="0"/>
        <v>0</v>
      </c>
      <c r="G19" s="155">
        <v>0</v>
      </c>
      <c r="H19" s="155"/>
      <c r="I19" s="155">
        <v>0</v>
      </c>
      <c r="J19" s="156">
        <f t="shared" si="1"/>
        <v>52037074</v>
      </c>
      <c r="K19" s="155">
        <v>0</v>
      </c>
      <c r="L19" s="155">
        <v>0</v>
      </c>
      <c r="M19" s="156">
        <f t="shared" si="2"/>
        <v>0</v>
      </c>
      <c r="N19" s="183">
        <v>50.7</v>
      </c>
      <c r="O19" s="183">
        <v>77.8</v>
      </c>
      <c r="P19" s="492">
        <v>100</v>
      </c>
      <c r="Q19" s="492">
        <v>100</v>
      </c>
      <c r="S19" s="158">
        <f t="shared" si="4"/>
        <v>100</v>
      </c>
      <c r="U19" s="158">
        <v>99.987812583912074</v>
      </c>
      <c r="W19" s="494">
        <f t="shared" si="5"/>
        <v>1.218741608792584E-2</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4"/>
        <v>#DIV/0!</v>
      </c>
      <c r="U20" s="158" t="e">
        <v>#DIV/0!</v>
      </c>
      <c r="W20" s="494" t="e">
        <f t="shared" si="5"/>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492">
        <v>0</v>
      </c>
      <c r="Q21" s="492">
        <v>0</v>
      </c>
      <c r="S21" s="158" t="e">
        <f t="shared" si="4"/>
        <v>#DIV/0!</v>
      </c>
      <c r="U21" s="158" t="e">
        <v>#DIV/0!</v>
      </c>
      <c r="W21" s="494" t="e">
        <f t="shared" si="5"/>
        <v>#DIV/0!</v>
      </c>
    </row>
    <row r="22" spans="1:31" s="141" customFormat="1" ht="17.25" customHeight="1">
      <c r="A22" s="150"/>
      <c r="B22" s="144"/>
      <c r="C22" s="154" t="s">
        <v>161</v>
      </c>
      <c r="D22" s="156">
        <f>D18+D20</f>
        <v>793</v>
      </c>
      <c r="E22" s="156">
        <f>E18+E20</f>
        <v>793</v>
      </c>
      <c r="F22" s="156">
        <f t="shared" si="0"/>
        <v>0</v>
      </c>
      <c r="G22" s="156">
        <f t="shared" ref="G22:I23" si="7">G18+G20</f>
        <v>0</v>
      </c>
      <c r="H22" s="156">
        <f t="shared" si="7"/>
        <v>0</v>
      </c>
      <c r="I22" s="156">
        <f t="shared" si="7"/>
        <v>0</v>
      </c>
      <c r="J22" s="156">
        <f t="shared" si="1"/>
        <v>793</v>
      </c>
      <c r="K22" s="156">
        <f>K18+K20</f>
        <v>0</v>
      </c>
      <c r="L22" s="156">
        <f>L18+L20</f>
        <v>0</v>
      </c>
      <c r="M22" s="156">
        <f t="shared" si="2"/>
        <v>0</v>
      </c>
      <c r="N22" s="183"/>
      <c r="O22" s="183"/>
      <c r="P22" s="183"/>
      <c r="Q22" s="183"/>
      <c r="R22" s="139"/>
      <c r="S22" s="158">
        <f t="shared" si="4"/>
        <v>100</v>
      </c>
      <c r="U22" s="158">
        <v>99.823217442545669</v>
      </c>
      <c r="V22" s="139"/>
      <c r="W22" s="494">
        <f t="shared" si="5"/>
        <v>0.17678255745433091</v>
      </c>
      <c r="X22" s="139"/>
      <c r="Y22" s="139"/>
      <c r="Z22" s="139"/>
      <c r="AA22" s="139"/>
      <c r="AB22" s="139"/>
      <c r="AC22" s="139"/>
      <c r="AD22" s="139"/>
      <c r="AE22" s="139"/>
    </row>
    <row r="23" spans="1:31" s="141" customFormat="1" ht="17.25" customHeight="1">
      <c r="A23" s="153"/>
      <c r="B23" s="153" t="s">
        <v>16</v>
      </c>
      <c r="C23" s="154" t="s">
        <v>163</v>
      </c>
      <c r="D23" s="156">
        <f>D19+D21</f>
        <v>52037074</v>
      </c>
      <c r="E23" s="156">
        <f>E19+E21</f>
        <v>52037074</v>
      </c>
      <c r="F23" s="156">
        <f t="shared" si="0"/>
        <v>0</v>
      </c>
      <c r="G23" s="156">
        <f t="shared" si="7"/>
        <v>0</v>
      </c>
      <c r="H23" s="156">
        <f t="shared" si="7"/>
        <v>0</v>
      </c>
      <c r="I23" s="156">
        <f t="shared" si="7"/>
        <v>0</v>
      </c>
      <c r="J23" s="156">
        <f t="shared" si="1"/>
        <v>52037074</v>
      </c>
      <c r="K23" s="156">
        <f>K19+K21</f>
        <v>0</v>
      </c>
      <c r="L23" s="156">
        <f>L19+L21</f>
        <v>0</v>
      </c>
      <c r="M23" s="156">
        <f t="shared" si="2"/>
        <v>0</v>
      </c>
      <c r="N23" s="183">
        <v>50.7</v>
      </c>
      <c r="O23" s="183">
        <v>77.8</v>
      </c>
      <c r="P23" s="492">
        <v>100</v>
      </c>
      <c r="Q23" s="492">
        <v>100</v>
      </c>
      <c r="R23" s="139"/>
      <c r="S23" s="158">
        <f t="shared" si="4"/>
        <v>100</v>
      </c>
      <c r="U23" s="158">
        <v>99.987812583912074</v>
      </c>
      <c r="V23" s="139"/>
      <c r="W23" s="494">
        <f t="shared" si="5"/>
        <v>1.218741608792584E-2</v>
      </c>
      <c r="X23" s="139"/>
      <c r="Y23" s="139"/>
      <c r="Z23" s="139"/>
      <c r="AA23" s="139"/>
      <c r="AB23" s="139"/>
      <c r="AC23" s="139"/>
      <c r="AD23" s="139"/>
      <c r="AE23" s="139"/>
    </row>
    <row r="24" spans="1:31" s="139" customFormat="1" ht="17.25" customHeight="1">
      <c r="A24" s="562" t="s">
        <v>166</v>
      </c>
      <c r="B24" s="144"/>
      <c r="C24" s="154" t="s">
        <v>161</v>
      </c>
      <c r="D24" s="490">
        <v>6470</v>
      </c>
      <c r="E24" s="490">
        <v>6456</v>
      </c>
      <c r="F24" s="156">
        <f>D24-E24</f>
        <v>14</v>
      </c>
      <c r="G24" s="498">
        <v>0</v>
      </c>
      <c r="H24" s="499">
        <v>14</v>
      </c>
      <c r="I24" s="498">
        <v>0</v>
      </c>
      <c r="J24" s="156">
        <f t="shared" si="1"/>
        <v>6470</v>
      </c>
      <c r="K24" s="155">
        <v>0</v>
      </c>
      <c r="L24" s="155">
        <v>0</v>
      </c>
      <c r="M24" s="156">
        <f t="shared" si="2"/>
        <v>0</v>
      </c>
      <c r="N24" s="183"/>
      <c r="O24" s="183"/>
      <c r="P24" s="183"/>
      <c r="Q24" s="183"/>
      <c r="S24" s="158">
        <f t="shared" si="4"/>
        <v>99.783616692426577</v>
      </c>
      <c r="U24" s="158">
        <v>99.796954314720807</v>
      </c>
      <c r="W24" s="494">
        <f t="shared" si="5"/>
        <v>-1.33376222942303E-2</v>
      </c>
    </row>
    <row r="25" spans="1:31" s="139" customFormat="1" ht="17.25" customHeight="1">
      <c r="A25" s="556"/>
      <c r="B25" s="153" t="s">
        <v>162</v>
      </c>
      <c r="C25" s="154" t="s">
        <v>163</v>
      </c>
      <c r="D25" s="490">
        <v>804225724</v>
      </c>
      <c r="E25" s="497">
        <v>804189738</v>
      </c>
      <c r="F25" s="156">
        <f t="shared" si="0"/>
        <v>35986</v>
      </c>
      <c r="G25" s="498">
        <v>0</v>
      </c>
      <c r="H25" s="499">
        <v>35986</v>
      </c>
      <c r="I25" s="498">
        <v>0</v>
      </c>
      <c r="J25" s="156">
        <f t="shared" si="1"/>
        <v>804225724</v>
      </c>
      <c r="K25" s="155">
        <v>0</v>
      </c>
      <c r="L25" s="155">
        <v>0</v>
      </c>
      <c r="M25" s="156">
        <f t="shared" si="2"/>
        <v>0</v>
      </c>
      <c r="N25" s="183">
        <v>79.599999999999994</v>
      </c>
      <c r="O25" s="183">
        <v>173.5</v>
      </c>
      <c r="P25" s="492">
        <v>100</v>
      </c>
      <c r="Q25" s="492">
        <v>100</v>
      </c>
      <c r="S25" s="158">
        <f t="shared" si="4"/>
        <v>99.995525385606783</v>
      </c>
      <c r="U25" s="158">
        <v>99.983018655560301</v>
      </c>
      <c r="W25" s="494">
        <f t="shared" si="5"/>
        <v>1.2506730046482062E-2</v>
      </c>
    </row>
    <row r="26" spans="1:31" s="139" customFormat="1" ht="17.25" customHeight="1">
      <c r="A26" s="556"/>
      <c r="B26" s="144"/>
      <c r="C26" s="154" t="s">
        <v>161</v>
      </c>
      <c r="D26" s="155">
        <v>0</v>
      </c>
      <c r="E26" s="155">
        <v>0</v>
      </c>
      <c r="F26" s="156">
        <f t="shared" si="0"/>
        <v>0</v>
      </c>
      <c r="G26" s="498">
        <v>0</v>
      </c>
      <c r="H26" s="498">
        <v>0</v>
      </c>
      <c r="I26" s="498">
        <v>0</v>
      </c>
      <c r="J26" s="156">
        <f t="shared" si="1"/>
        <v>0</v>
      </c>
      <c r="K26" s="155">
        <v>0</v>
      </c>
      <c r="L26" s="155">
        <v>0</v>
      </c>
      <c r="M26" s="156">
        <f t="shared" si="2"/>
        <v>0</v>
      </c>
      <c r="N26" s="183"/>
      <c r="O26" s="183"/>
      <c r="P26" s="183"/>
      <c r="Q26" s="183"/>
      <c r="S26" s="158" t="e">
        <f t="shared" si="4"/>
        <v>#DIV/0!</v>
      </c>
      <c r="U26" s="158" t="e">
        <v>#DIV/0!</v>
      </c>
      <c r="W26" s="494" t="e">
        <f t="shared" si="5"/>
        <v>#DIV/0!</v>
      </c>
    </row>
    <row r="27" spans="1:31" s="139" customFormat="1" ht="17.25" customHeight="1">
      <c r="A27" s="556"/>
      <c r="B27" s="153" t="s">
        <v>164</v>
      </c>
      <c r="C27" s="154" t="s">
        <v>163</v>
      </c>
      <c r="D27" s="155">
        <v>0</v>
      </c>
      <c r="E27" s="155">
        <v>0</v>
      </c>
      <c r="F27" s="156">
        <f t="shared" si="0"/>
        <v>0</v>
      </c>
      <c r="G27" s="498">
        <v>0</v>
      </c>
      <c r="H27" s="498">
        <v>0</v>
      </c>
      <c r="I27" s="498">
        <v>0</v>
      </c>
      <c r="J27" s="156">
        <f t="shared" si="1"/>
        <v>0</v>
      </c>
      <c r="K27" s="155">
        <v>0</v>
      </c>
      <c r="L27" s="155">
        <v>0</v>
      </c>
      <c r="M27" s="156">
        <f t="shared" si="2"/>
        <v>0</v>
      </c>
      <c r="N27" s="183">
        <v>0</v>
      </c>
      <c r="O27" s="183">
        <v>0</v>
      </c>
      <c r="P27" s="492">
        <v>0</v>
      </c>
      <c r="Q27" s="492">
        <v>0</v>
      </c>
      <c r="S27" s="158" t="e">
        <f t="shared" si="4"/>
        <v>#DIV/0!</v>
      </c>
      <c r="U27" s="158" t="e">
        <v>#DIV/0!</v>
      </c>
      <c r="W27" s="494" t="e">
        <f t="shared" si="5"/>
        <v>#DIV/0!</v>
      </c>
    </row>
    <row r="28" spans="1:31" s="141" customFormat="1" ht="17.25" customHeight="1">
      <c r="A28" s="556"/>
      <c r="B28" s="144"/>
      <c r="C28" s="154" t="s">
        <v>161</v>
      </c>
      <c r="D28" s="156">
        <f>D24+D26</f>
        <v>6470</v>
      </c>
      <c r="E28" s="156">
        <f>E24+E26</f>
        <v>6456</v>
      </c>
      <c r="F28" s="156">
        <f t="shared" si="0"/>
        <v>14</v>
      </c>
      <c r="G28" s="156">
        <f t="shared" ref="G28:I29" si="8">G24+G26</f>
        <v>0</v>
      </c>
      <c r="H28" s="156">
        <f t="shared" si="8"/>
        <v>14</v>
      </c>
      <c r="I28" s="156">
        <v>0</v>
      </c>
      <c r="J28" s="156">
        <f t="shared" si="1"/>
        <v>6470</v>
      </c>
      <c r="K28" s="156">
        <f>K24+K26</f>
        <v>0</v>
      </c>
      <c r="L28" s="156">
        <f>L24+L26</f>
        <v>0</v>
      </c>
      <c r="M28" s="156">
        <f t="shared" si="2"/>
        <v>0</v>
      </c>
      <c r="N28" s="183"/>
      <c r="O28" s="183"/>
      <c r="P28" s="183"/>
      <c r="Q28" s="183"/>
      <c r="R28" s="139"/>
      <c r="S28" s="158">
        <f t="shared" si="4"/>
        <v>99.783616692426577</v>
      </c>
      <c r="U28" s="158">
        <v>99.796954314720807</v>
      </c>
      <c r="V28" s="139"/>
      <c r="W28" s="494">
        <f t="shared" si="5"/>
        <v>-1.33376222942303E-2</v>
      </c>
      <c r="X28" s="139"/>
      <c r="Y28" s="139"/>
      <c r="Z28" s="139"/>
      <c r="AA28" s="139"/>
      <c r="AB28" s="139"/>
      <c r="AC28" s="139"/>
      <c r="AD28" s="139"/>
      <c r="AE28" s="139"/>
    </row>
    <row r="29" spans="1:31" s="141" customFormat="1" ht="17.25" customHeight="1">
      <c r="A29" s="557"/>
      <c r="B29" s="153" t="s">
        <v>16</v>
      </c>
      <c r="C29" s="154" t="s">
        <v>163</v>
      </c>
      <c r="D29" s="156">
        <f>D25+D27</f>
        <v>804225724</v>
      </c>
      <c r="E29" s="156">
        <f>E25+E27</f>
        <v>804189738</v>
      </c>
      <c r="F29" s="156">
        <f t="shared" si="0"/>
        <v>35986</v>
      </c>
      <c r="G29" s="156">
        <f t="shared" si="8"/>
        <v>0</v>
      </c>
      <c r="H29" s="156">
        <f t="shared" si="8"/>
        <v>35986</v>
      </c>
      <c r="I29" s="156">
        <f t="shared" si="8"/>
        <v>0</v>
      </c>
      <c r="J29" s="156">
        <f t="shared" si="1"/>
        <v>804225724</v>
      </c>
      <c r="K29" s="156">
        <f>K25+K27</f>
        <v>0</v>
      </c>
      <c r="L29" s="156">
        <f>L25+L27</f>
        <v>0</v>
      </c>
      <c r="M29" s="156">
        <f t="shared" si="2"/>
        <v>0</v>
      </c>
      <c r="N29" s="183">
        <v>79.599999999999994</v>
      </c>
      <c r="O29" s="183">
        <v>173.5</v>
      </c>
      <c r="P29" s="492">
        <v>100</v>
      </c>
      <c r="Q29" s="492">
        <v>100</v>
      </c>
      <c r="R29" s="139"/>
      <c r="S29" s="158">
        <f t="shared" si="4"/>
        <v>99.995525385606783</v>
      </c>
      <c r="U29" s="158">
        <v>99.983018655560301</v>
      </c>
      <c r="V29" s="139"/>
      <c r="W29" s="494">
        <f t="shared" si="5"/>
        <v>1.2506730046482062E-2</v>
      </c>
      <c r="X29" s="139"/>
      <c r="Y29" s="139"/>
      <c r="Z29" s="139"/>
      <c r="AA29" s="139"/>
      <c r="AB29" s="139"/>
      <c r="AC29" s="139"/>
      <c r="AD29" s="139"/>
      <c r="AE29" s="139"/>
    </row>
    <row r="30" spans="1:31" s="139" customFormat="1" ht="17.25" customHeight="1">
      <c r="A30" s="562" t="s">
        <v>167</v>
      </c>
      <c r="B30" s="144"/>
      <c r="C30" s="154" t="s">
        <v>161</v>
      </c>
      <c r="D30" s="490">
        <v>320</v>
      </c>
      <c r="E30" s="490">
        <v>320</v>
      </c>
      <c r="F30" s="156">
        <f t="shared" si="0"/>
        <v>0</v>
      </c>
      <c r="G30" s="498">
        <v>0</v>
      </c>
      <c r="H30" s="499">
        <v>0</v>
      </c>
      <c r="I30" s="498">
        <v>0</v>
      </c>
      <c r="J30" s="156">
        <f t="shared" si="1"/>
        <v>320</v>
      </c>
      <c r="K30" s="155">
        <v>0</v>
      </c>
      <c r="L30" s="155">
        <v>0</v>
      </c>
      <c r="M30" s="156">
        <f t="shared" si="2"/>
        <v>0</v>
      </c>
      <c r="N30" s="183"/>
      <c r="O30" s="183"/>
      <c r="P30" s="183"/>
      <c r="Q30" s="183"/>
      <c r="S30" s="158">
        <f t="shared" si="4"/>
        <v>100</v>
      </c>
      <c r="U30" s="158">
        <v>99.23371647509579</v>
      </c>
      <c r="W30" s="494">
        <f t="shared" si="5"/>
        <v>0.76628352490421037</v>
      </c>
    </row>
    <row r="31" spans="1:31" s="139" customFormat="1" ht="17.25" customHeight="1">
      <c r="A31" s="556"/>
      <c r="B31" s="153" t="s">
        <v>162</v>
      </c>
      <c r="C31" s="154" t="s">
        <v>163</v>
      </c>
      <c r="D31" s="490">
        <v>777453652</v>
      </c>
      <c r="E31" s="490">
        <v>777453652</v>
      </c>
      <c r="F31" s="156">
        <f t="shared" si="0"/>
        <v>0</v>
      </c>
      <c r="G31" s="498">
        <v>0</v>
      </c>
      <c r="H31" s="499">
        <v>0</v>
      </c>
      <c r="I31" s="498">
        <v>0</v>
      </c>
      <c r="J31" s="156">
        <f t="shared" si="1"/>
        <v>777453652</v>
      </c>
      <c r="K31" s="155">
        <v>0</v>
      </c>
      <c r="L31" s="155">
        <v>0</v>
      </c>
      <c r="M31" s="156">
        <f t="shared" si="2"/>
        <v>0</v>
      </c>
      <c r="N31" s="183">
        <v>61.1</v>
      </c>
      <c r="O31" s="183">
        <v>170.7</v>
      </c>
      <c r="P31" s="492">
        <v>100</v>
      </c>
      <c r="Q31" s="492">
        <v>100</v>
      </c>
      <c r="S31" s="158">
        <f t="shared" si="4"/>
        <v>100</v>
      </c>
      <c r="U31" s="158">
        <v>99.972601891369962</v>
      </c>
      <c r="W31" s="494">
        <f t="shared" si="5"/>
        <v>2.7398108630038109E-2</v>
      </c>
    </row>
    <row r="32" spans="1:31" s="139" customFormat="1" ht="17.25" customHeight="1">
      <c r="A32" s="556"/>
      <c r="B32" s="144"/>
      <c r="C32" s="154" t="s">
        <v>161</v>
      </c>
      <c r="D32" s="155">
        <v>0</v>
      </c>
      <c r="E32" s="155">
        <v>0</v>
      </c>
      <c r="F32" s="156">
        <f t="shared" si="0"/>
        <v>0</v>
      </c>
      <c r="G32" s="498">
        <v>0</v>
      </c>
      <c r="H32" s="498">
        <v>0</v>
      </c>
      <c r="I32" s="498">
        <v>0</v>
      </c>
      <c r="J32" s="156">
        <f t="shared" si="1"/>
        <v>0</v>
      </c>
      <c r="K32" s="155">
        <v>0</v>
      </c>
      <c r="L32" s="155">
        <v>0</v>
      </c>
      <c r="M32" s="156">
        <f t="shared" si="2"/>
        <v>0</v>
      </c>
      <c r="N32" s="183"/>
      <c r="O32" s="183"/>
      <c r="P32" s="183"/>
      <c r="Q32" s="183"/>
      <c r="S32" s="158" t="e">
        <f t="shared" si="4"/>
        <v>#DIV/0!</v>
      </c>
      <c r="U32" s="158" t="e">
        <v>#DIV/0!</v>
      </c>
      <c r="W32" s="494" t="e">
        <f t="shared" si="5"/>
        <v>#DIV/0!</v>
      </c>
    </row>
    <row r="33" spans="1:31" s="139" customFormat="1" ht="17.25" customHeight="1">
      <c r="A33" s="556"/>
      <c r="B33" s="153" t="s">
        <v>164</v>
      </c>
      <c r="C33" s="154" t="s">
        <v>163</v>
      </c>
      <c r="D33" s="155">
        <v>0</v>
      </c>
      <c r="E33" s="155">
        <v>0</v>
      </c>
      <c r="F33" s="156">
        <f t="shared" si="0"/>
        <v>0</v>
      </c>
      <c r="G33" s="498">
        <v>0</v>
      </c>
      <c r="H33" s="498">
        <v>0</v>
      </c>
      <c r="I33" s="498">
        <v>0</v>
      </c>
      <c r="J33" s="156">
        <f t="shared" si="1"/>
        <v>0</v>
      </c>
      <c r="K33" s="155">
        <v>0</v>
      </c>
      <c r="L33" s="155">
        <v>0</v>
      </c>
      <c r="M33" s="156">
        <f t="shared" si="2"/>
        <v>0</v>
      </c>
      <c r="N33" s="183">
        <v>0</v>
      </c>
      <c r="O33" s="183">
        <v>0</v>
      </c>
      <c r="P33" s="492">
        <v>0</v>
      </c>
      <c r="Q33" s="492">
        <v>0</v>
      </c>
      <c r="S33" s="158" t="e">
        <f t="shared" si="4"/>
        <v>#DIV/0!</v>
      </c>
      <c r="U33" s="158" t="e">
        <v>#DIV/0!</v>
      </c>
      <c r="W33" s="494" t="e">
        <f t="shared" si="5"/>
        <v>#DIV/0!</v>
      </c>
    </row>
    <row r="34" spans="1:31" s="141" customFormat="1" ht="17.25" customHeight="1">
      <c r="A34" s="556"/>
      <c r="B34" s="144"/>
      <c r="C34" s="154" t="s">
        <v>161</v>
      </c>
      <c r="D34" s="156">
        <f>D30+D32</f>
        <v>320</v>
      </c>
      <c r="E34" s="156">
        <f>E30+E32</f>
        <v>320</v>
      </c>
      <c r="F34" s="156">
        <f t="shared" si="0"/>
        <v>0</v>
      </c>
      <c r="G34" s="156">
        <f t="shared" ref="G34:I35" si="9">G30+G32</f>
        <v>0</v>
      </c>
      <c r="H34" s="156">
        <f t="shared" si="9"/>
        <v>0</v>
      </c>
      <c r="I34" s="156">
        <f t="shared" si="9"/>
        <v>0</v>
      </c>
      <c r="J34" s="156">
        <f t="shared" si="1"/>
        <v>320</v>
      </c>
      <c r="K34" s="156">
        <f>K30+K32</f>
        <v>0</v>
      </c>
      <c r="L34" s="156">
        <f>L30+L32</f>
        <v>0</v>
      </c>
      <c r="M34" s="156">
        <f t="shared" si="2"/>
        <v>0</v>
      </c>
      <c r="N34" s="183"/>
      <c r="O34" s="183"/>
      <c r="P34" s="183"/>
      <c r="Q34" s="183"/>
      <c r="R34" s="139"/>
      <c r="S34" s="158">
        <f t="shared" si="4"/>
        <v>100</v>
      </c>
      <c r="U34" s="158">
        <v>99.23371647509579</v>
      </c>
      <c r="V34" s="139"/>
      <c r="W34" s="494">
        <f t="shared" si="5"/>
        <v>0.76628352490421037</v>
      </c>
      <c r="X34" s="139"/>
      <c r="Y34" s="139"/>
      <c r="Z34" s="139"/>
      <c r="AA34" s="139"/>
      <c r="AB34" s="139"/>
      <c r="AC34" s="139"/>
      <c r="AD34" s="139"/>
      <c r="AE34" s="139"/>
    </row>
    <row r="35" spans="1:31" s="141" customFormat="1" ht="17.25" customHeight="1">
      <c r="A35" s="557"/>
      <c r="B35" s="153" t="s">
        <v>16</v>
      </c>
      <c r="C35" s="154" t="s">
        <v>163</v>
      </c>
      <c r="D35" s="156">
        <f>D31+D33</f>
        <v>777453652</v>
      </c>
      <c r="E35" s="156">
        <f>E31+E33</f>
        <v>777453652</v>
      </c>
      <c r="F35" s="156">
        <f t="shared" si="0"/>
        <v>0</v>
      </c>
      <c r="G35" s="156">
        <f t="shared" si="9"/>
        <v>0</v>
      </c>
      <c r="H35" s="156">
        <f t="shared" si="9"/>
        <v>0</v>
      </c>
      <c r="I35" s="156">
        <f t="shared" si="9"/>
        <v>0</v>
      </c>
      <c r="J35" s="156">
        <f t="shared" si="1"/>
        <v>777453652</v>
      </c>
      <c r="K35" s="156">
        <f>K31+K33</f>
        <v>0</v>
      </c>
      <c r="L35" s="156">
        <f>L31+L33</f>
        <v>0</v>
      </c>
      <c r="M35" s="156">
        <f t="shared" si="2"/>
        <v>0</v>
      </c>
      <c r="N35" s="183">
        <v>61.1</v>
      </c>
      <c r="O35" s="183">
        <v>170.7</v>
      </c>
      <c r="P35" s="492">
        <v>100</v>
      </c>
      <c r="Q35" s="492">
        <v>100</v>
      </c>
      <c r="R35" s="139"/>
      <c r="S35" s="158">
        <f t="shared" si="4"/>
        <v>100</v>
      </c>
      <c r="U35" s="158">
        <v>99.972601891369962</v>
      </c>
      <c r="V35" s="139"/>
      <c r="W35" s="494">
        <f t="shared" si="5"/>
        <v>2.7398108630038109E-2</v>
      </c>
      <c r="X35" s="139"/>
      <c r="Y35" s="139"/>
      <c r="Z35" s="139"/>
      <c r="AA35" s="139"/>
      <c r="AB35" s="139"/>
      <c r="AC35" s="139"/>
      <c r="AD35" s="139"/>
      <c r="AE35" s="139"/>
    </row>
    <row r="36" spans="1:31" s="141" customFormat="1" ht="17.25" customHeight="1">
      <c r="A36" s="144"/>
      <c r="B36" s="144"/>
      <c r="C36" s="154" t="s">
        <v>161</v>
      </c>
      <c r="D36" s="490">
        <v>6917</v>
      </c>
      <c r="E36" s="490">
        <v>5962</v>
      </c>
      <c r="F36" s="156">
        <f t="shared" si="0"/>
        <v>955</v>
      </c>
      <c r="G36" s="491">
        <v>23</v>
      </c>
      <c r="H36" s="499">
        <v>890</v>
      </c>
      <c r="I36" s="155">
        <v>0</v>
      </c>
      <c r="J36" s="156">
        <f t="shared" si="1"/>
        <v>6875</v>
      </c>
      <c r="K36" s="155">
        <v>0</v>
      </c>
      <c r="L36" s="155">
        <v>0</v>
      </c>
      <c r="M36" s="156">
        <f t="shared" si="2"/>
        <v>42</v>
      </c>
      <c r="N36" s="183"/>
      <c r="O36" s="183"/>
      <c r="P36" s="183"/>
      <c r="Q36" s="183"/>
      <c r="R36" s="139"/>
      <c r="S36" s="158">
        <f t="shared" si="4"/>
        <v>86.193436460893452</v>
      </c>
      <c r="U36" s="158">
        <v>82.538226299694202</v>
      </c>
      <c r="V36" s="139"/>
      <c r="W36" s="494">
        <f t="shared" si="5"/>
        <v>3.6552101611992498</v>
      </c>
      <c r="X36" s="139"/>
      <c r="Y36" s="139"/>
      <c r="Z36" s="139"/>
      <c r="AA36" s="139"/>
      <c r="AB36" s="139"/>
      <c r="AC36" s="139"/>
      <c r="AD36" s="139"/>
      <c r="AE36" s="139"/>
    </row>
    <row r="37" spans="1:31" s="141" customFormat="1" ht="17.25" customHeight="1">
      <c r="A37" s="150"/>
      <c r="B37" s="153" t="s">
        <v>162</v>
      </c>
      <c r="C37" s="154" t="s">
        <v>163</v>
      </c>
      <c r="D37" s="490">
        <v>577638900</v>
      </c>
      <c r="E37" s="490">
        <v>509707700</v>
      </c>
      <c r="F37" s="156">
        <f t="shared" si="0"/>
        <v>67931200</v>
      </c>
      <c r="G37" s="491">
        <v>794025</v>
      </c>
      <c r="H37" s="499">
        <v>63525175</v>
      </c>
      <c r="I37" s="155">
        <v>0</v>
      </c>
      <c r="J37" s="156">
        <f t="shared" si="1"/>
        <v>574026900</v>
      </c>
      <c r="K37" s="155">
        <v>0</v>
      </c>
      <c r="L37" s="155">
        <v>0</v>
      </c>
      <c r="M37" s="156">
        <f t="shared" si="2"/>
        <v>3612000</v>
      </c>
      <c r="N37" s="183">
        <v>96.3</v>
      </c>
      <c r="O37" s="183">
        <v>107.6</v>
      </c>
      <c r="P37" s="492">
        <v>99.374695852374202</v>
      </c>
      <c r="Q37" s="492">
        <v>98.6</v>
      </c>
      <c r="R37" s="139"/>
      <c r="S37" s="158">
        <f t="shared" si="4"/>
        <v>88.239850190144736</v>
      </c>
      <c r="U37" s="158">
        <v>85.692072284182231</v>
      </c>
      <c r="V37" s="139"/>
      <c r="W37" s="494">
        <f t="shared" si="5"/>
        <v>2.547777905962505</v>
      </c>
      <c r="X37" s="139"/>
      <c r="Y37" s="139"/>
      <c r="Z37" s="139"/>
      <c r="AA37" s="139"/>
      <c r="AB37" s="139"/>
      <c r="AC37" s="139"/>
      <c r="AD37" s="139"/>
      <c r="AE37" s="139"/>
    </row>
    <row r="38" spans="1:31" s="141" customFormat="1" ht="17.25" customHeight="1">
      <c r="A38" s="150" t="s">
        <v>47</v>
      </c>
      <c r="B38" s="144"/>
      <c r="C38" s="154" t="s">
        <v>161</v>
      </c>
      <c r="D38" s="490">
        <v>105</v>
      </c>
      <c r="E38" s="491">
        <v>0</v>
      </c>
      <c r="F38" s="156">
        <f t="shared" si="0"/>
        <v>105</v>
      </c>
      <c r="G38" s="491">
        <v>7</v>
      </c>
      <c r="H38" s="499">
        <v>38</v>
      </c>
      <c r="I38" s="155">
        <v>0</v>
      </c>
      <c r="J38" s="156">
        <f t="shared" si="1"/>
        <v>45</v>
      </c>
      <c r="K38" s="155">
        <v>0</v>
      </c>
      <c r="L38" s="155">
        <v>9</v>
      </c>
      <c r="M38" s="156">
        <f t="shared" si="2"/>
        <v>51</v>
      </c>
      <c r="N38" s="183"/>
      <c r="O38" s="183"/>
      <c r="P38" s="183"/>
      <c r="Q38" s="183"/>
      <c r="R38" s="139"/>
      <c r="S38" s="158">
        <f t="shared" si="4"/>
        <v>0</v>
      </c>
      <c r="U38" s="158">
        <v>0</v>
      </c>
      <c r="V38" s="139"/>
      <c r="W38" s="494">
        <f t="shared" si="5"/>
        <v>0</v>
      </c>
      <c r="X38" s="139"/>
      <c r="Y38" s="139"/>
      <c r="Z38" s="139"/>
      <c r="AA38" s="139"/>
      <c r="AB38" s="139"/>
      <c r="AC38" s="139"/>
      <c r="AD38" s="139"/>
      <c r="AE38" s="139"/>
    </row>
    <row r="39" spans="1:31" s="141" customFormat="1" ht="17.25" customHeight="1">
      <c r="A39" s="150"/>
      <c r="B39" s="153" t="s">
        <v>164</v>
      </c>
      <c r="C39" s="154" t="s">
        <v>163</v>
      </c>
      <c r="D39" s="490">
        <v>15019957</v>
      </c>
      <c r="E39" s="491">
        <v>0</v>
      </c>
      <c r="F39" s="156">
        <f t="shared" si="0"/>
        <v>15019957</v>
      </c>
      <c r="G39" s="491">
        <v>487939</v>
      </c>
      <c r="H39" s="499">
        <v>5674843</v>
      </c>
      <c r="I39" s="155">
        <v>0</v>
      </c>
      <c r="J39" s="156">
        <f t="shared" si="1"/>
        <v>6162782</v>
      </c>
      <c r="K39" s="155">
        <v>0</v>
      </c>
      <c r="L39" s="155">
        <v>473100</v>
      </c>
      <c r="M39" s="156">
        <f t="shared" si="2"/>
        <v>8384075</v>
      </c>
      <c r="N39" s="183">
        <v>137.4</v>
      </c>
      <c r="O39" s="183">
        <v>61.7</v>
      </c>
      <c r="P39" s="492">
        <v>41.03062345651189</v>
      </c>
      <c r="Q39" s="492">
        <v>38.9</v>
      </c>
      <c r="R39" s="139"/>
      <c r="S39" s="158">
        <f t="shared" si="4"/>
        <v>0</v>
      </c>
      <c r="U39" s="160">
        <v>0</v>
      </c>
      <c r="W39" s="494">
        <f t="shared" si="5"/>
        <v>0</v>
      </c>
    </row>
    <row r="40" spans="1:31" s="141" customFormat="1" ht="17.25" customHeight="1">
      <c r="A40" s="150"/>
      <c r="B40" s="144"/>
      <c r="C40" s="154" t="s">
        <v>161</v>
      </c>
      <c r="D40" s="156">
        <f>D36+D38</f>
        <v>7022</v>
      </c>
      <c r="E40" s="156">
        <f>E36+E38</f>
        <v>5962</v>
      </c>
      <c r="F40" s="156">
        <f t="shared" si="0"/>
        <v>1060</v>
      </c>
      <c r="G40" s="156">
        <f t="shared" ref="G40:I41" si="10">G36+G38</f>
        <v>30</v>
      </c>
      <c r="H40" s="156">
        <f t="shared" si="10"/>
        <v>928</v>
      </c>
      <c r="I40" s="156">
        <f t="shared" si="10"/>
        <v>0</v>
      </c>
      <c r="J40" s="156">
        <f t="shared" si="1"/>
        <v>6920</v>
      </c>
      <c r="K40" s="156">
        <f>K36+K38</f>
        <v>0</v>
      </c>
      <c r="L40" s="156">
        <f>L36+L38</f>
        <v>9</v>
      </c>
      <c r="M40" s="156">
        <f t="shared" si="2"/>
        <v>93</v>
      </c>
      <c r="N40" s="183"/>
      <c r="O40" s="183"/>
      <c r="P40" s="183"/>
      <c r="Q40" s="183"/>
      <c r="R40" s="139"/>
      <c r="S40" s="158">
        <f t="shared" si="4"/>
        <v>84.904585588151519</v>
      </c>
      <c r="U40" s="160">
        <v>80.49507903370116</v>
      </c>
      <c r="W40" s="494">
        <f t="shared" si="5"/>
        <v>4.4095065544503598</v>
      </c>
    </row>
    <row r="41" spans="1:31" s="141" customFormat="1" ht="17.25" customHeight="1">
      <c r="A41" s="153"/>
      <c r="B41" s="153" t="s">
        <v>16</v>
      </c>
      <c r="C41" s="154" t="s">
        <v>163</v>
      </c>
      <c r="D41" s="156">
        <f>D37+D39</f>
        <v>592658857</v>
      </c>
      <c r="E41" s="156">
        <f>E37+E39</f>
        <v>509707700</v>
      </c>
      <c r="F41" s="156">
        <f t="shared" si="0"/>
        <v>82951157</v>
      </c>
      <c r="G41" s="156">
        <f t="shared" si="10"/>
        <v>1281964</v>
      </c>
      <c r="H41" s="156">
        <f t="shared" si="10"/>
        <v>69200018</v>
      </c>
      <c r="I41" s="156">
        <f t="shared" si="10"/>
        <v>0</v>
      </c>
      <c r="J41" s="156">
        <f t="shared" si="1"/>
        <v>580189682</v>
      </c>
      <c r="K41" s="156">
        <f>K37+K39</f>
        <v>0</v>
      </c>
      <c r="L41" s="156">
        <f>L37+L39</f>
        <v>473100</v>
      </c>
      <c r="M41" s="156">
        <f t="shared" si="2"/>
        <v>11996075</v>
      </c>
      <c r="N41" s="183">
        <v>97</v>
      </c>
      <c r="O41" s="183">
        <v>106.1</v>
      </c>
      <c r="P41" s="492">
        <v>97.89606198359742</v>
      </c>
      <c r="Q41" s="492">
        <v>97.5</v>
      </c>
      <c r="R41" s="139"/>
      <c r="S41" s="158">
        <f t="shared" si="4"/>
        <v>86.003557355087338</v>
      </c>
      <c r="U41" s="160">
        <v>83.266794336031055</v>
      </c>
      <c r="W41" s="494">
        <f t="shared" si="5"/>
        <v>2.7367630190562835</v>
      </c>
    </row>
    <row r="42" spans="1:31" s="137" customFormat="1" ht="19.2">
      <c r="A42" s="136"/>
      <c r="B42" s="136"/>
      <c r="C42" s="136"/>
      <c r="E42" s="138"/>
      <c r="F42" s="565" t="str">
        <f>F1</f>
        <v>令 和 ４ 年 度 に お け る 滞 納 整 理 状 況 調</v>
      </c>
      <c r="G42" s="565"/>
      <c r="H42" s="565"/>
      <c r="I42" s="565"/>
      <c r="J42" s="565"/>
      <c r="L42" s="185" t="s">
        <v>300</v>
      </c>
      <c r="M42" s="138"/>
      <c r="N42" s="178"/>
      <c r="O42" s="178"/>
      <c r="P42" s="178"/>
      <c r="Q42" s="178"/>
      <c r="S42" s="158" t="e">
        <f t="shared" si="4"/>
        <v>#DIV/0!</v>
      </c>
      <c r="U42" s="161" t="e">
        <v>#DIV/0!</v>
      </c>
      <c r="V42" s="140"/>
      <c r="W42" s="494" t="e">
        <f t="shared" si="5"/>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f t="shared" si="4"/>
        <v>#DIV/0!</v>
      </c>
      <c r="U43" s="158" t="e">
        <v>#DIV/0!</v>
      </c>
      <c r="V43" s="139"/>
      <c r="W43" s="494" t="e">
        <f t="shared" si="5"/>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4"/>
        <v>#DIV/0!</v>
      </c>
      <c r="U44" s="158" t="e">
        <v>#DIV/0!</v>
      </c>
      <c r="V44" s="139"/>
      <c r="W44" s="494" t="e">
        <f t="shared" si="5"/>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4"/>
        <v>#VALUE!</v>
      </c>
      <c r="U45" s="158" t="e">
        <v>#VALUE!</v>
      </c>
      <c r="V45" s="139"/>
      <c r="W45" s="494" t="e">
        <f t="shared" si="5"/>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4"/>
        <v>#VALUE!</v>
      </c>
      <c r="U46" s="160" t="e">
        <v>#VALUE!</v>
      </c>
      <c r="V46" s="139"/>
      <c r="W46" s="494" t="e">
        <f t="shared" si="5"/>
        <v>#VALUE!</v>
      </c>
      <c r="X46" s="139"/>
      <c r="Y46" s="139"/>
      <c r="Z46" s="139"/>
      <c r="AA46" s="139"/>
      <c r="AB46" s="139"/>
      <c r="AC46" s="139"/>
      <c r="AD46" s="139"/>
      <c r="AE46" s="139"/>
    </row>
    <row r="47" spans="1:31" s="141" customFormat="1" ht="17.25" customHeight="1">
      <c r="A47" s="144"/>
      <c r="B47" s="144"/>
      <c r="C47" s="154" t="s">
        <v>161</v>
      </c>
      <c r="D47" s="490">
        <v>8333</v>
      </c>
      <c r="E47" s="155">
        <v>7662</v>
      </c>
      <c r="F47" s="156">
        <f t="shared" ref="F47:F52" si="11">D47-E47</f>
        <v>671</v>
      </c>
      <c r="G47" s="500">
        <v>4</v>
      </c>
      <c r="H47" s="499">
        <v>654</v>
      </c>
      <c r="I47" s="155">
        <v>0</v>
      </c>
      <c r="J47" s="156">
        <f t="shared" ref="J47:J52" si="12">E47+G47+H47+I47</f>
        <v>8320</v>
      </c>
      <c r="K47" s="155">
        <v>0</v>
      </c>
      <c r="L47" s="498">
        <v>0</v>
      </c>
      <c r="M47" s="156">
        <f t="shared" ref="M47:M52" si="13">D47-J47-K47-L47</f>
        <v>13</v>
      </c>
      <c r="N47" s="183"/>
      <c r="O47" s="183"/>
      <c r="P47" s="183"/>
      <c r="Q47" s="183"/>
      <c r="R47" s="139"/>
      <c r="S47" s="158">
        <f t="shared" si="4"/>
        <v>91.947677907116287</v>
      </c>
      <c r="U47" s="160">
        <v>91.255883081496165</v>
      </c>
      <c r="W47" s="494">
        <f t="shared" si="5"/>
        <v>0.6917948256201214</v>
      </c>
    </row>
    <row r="48" spans="1:31" s="141" customFormat="1" ht="17.25" customHeight="1">
      <c r="A48" s="150"/>
      <c r="B48" s="153" t="s">
        <v>162</v>
      </c>
      <c r="C48" s="154" t="s">
        <v>163</v>
      </c>
      <c r="D48" s="490">
        <v>15711691800</v>
      </c>
      <c r="E48" s="497">
        <v>15571482900</v>
      </c>
      <c r="F48" s="156">
        <f t="shared" si="11"/>
        <v>140208900</v>
      </c>
      <c r="G48" s="495">
        <v>70422</v>
      </c>
      <c r="H48" s="499">
        <v>139332504</v>
      </c>
      <c r="I48" s="155">
        <v>0</v>
      </c>
      <c r="J48" s="156">
        <f t="shared" si="12"/>
        <v>15710885826</v>
      </c>
      <c r="K48" s="155">
        <v>0</v>
      </c>
      <c r="L48" s="498">
        <v>0</v>
      </c>
      <c r="M48" s="156">
        <f t="shared" si="13"/>
        <v>805974</v>
      </c>
      <c r="N48" s="183">
        <v>105.9</v>
      </c>
      <c r="O48" s="183">
        <v>101.3</v>
      </c>
      <c r="P48" s="501">
        <v>99.9</v>
      </c>
      <c r="Q48" s="501">
        <v>99.9</v>
      </c>
      <c r="R48" s="139"/>
      <c r="S48" s="158">
        <f t="shared" si="4"/>
        <v>99.107614241771216</v>
      </c>
      <c r="U48" s="160">
        <v>98.640922532006485</v>
      </c>
      <c r="W48" s="494">
        <f t="shared" si="5"/>
        <v>0.4666917097647314</v>
      </c>
    </row>
    <row r="49" spans="1:23" s="141" customFormat="1" ht="17.25" customHeight="1">
      <c r="A49" s="150" t="s">
        <v>48</v>
      </c>
      <c r="B49" s="144"/>
      <c r="C49" s="154" t="s">
        <v>161</v>
      </c>
      <c r="D49" s="490">
        <v>31</v>
      </c>
      <c r="E49" s="491">
        <v>0</v>
      </c>
      <c r="F49" s="156">
        <f t="shared" si="11"/>
        <v>31</v>
      </c>
      <c r="G49" s="495">
        <v>2</v>
      </c>
      <c r="H49" s="499">
        <v>13</v>
      </c>
      <c r="I49" s="155">
        <v>0</v>
      </c>
      <c r="J49" s="156">
        <f t="shared" si="12"/>
        <v>15</v>
      </c>
      <c r="K49" s="155">
        <v>0</v>
      </c>
      <c r="L49" s="155"/>
      <c r="M49" s="156">
        <f t="shared" si="13"/>
        <v>16</v>
      </c>
      <c r="N49" s="183"/>
      <c r="O49" s="183"/>
      <c r="P49" s="183"/>
      <c r="Q49" s="183"/>
      <c r="R49" s="139"/>
      <c r="S49" s="158">
        <f t="shared" si="4"/>
        <v>0</v>
      </c>
      <c r="U49" s="160">
        <v>0</v>
      </c>
      <c r="W49" s="494">
        <f t="shared" si="5"/>
        <v>0</v>
      </c>
    </row>
    <row r="50" spans="1:23" s="141" customFormat="1" ht="17.25" customHeight="1">
      <c r="A50" s="150"/>
      <c r="B50" s="153" t="s">
        <v>164</v>
      </c>
      <c r="C50" s="154" t="s">
        <v>163</v>
      </c>
      <c r="D50" s="490">
        <v>4111986</v>
      </c>
      <c r="E50" s="491">
        <v>0</v>
      </c>
      <c r="F50" s="156">
        <f t="shared" si="11"/>
        <v>4111986</v>
      </c>
      <c r="G50" s="495">
        <v>6162</v>
      </c>
      <c r="H50" s="499">
        <v>1213814</v>
      </c>
      <c r="I50" s="155">
        <v>0</v>
      </c>
      <c r="J50" s="156">
        <f t="shared" si="12"/>
        <v>1219976</v>
      </c>
      <c r="K50" s="155">
        <v>0</v>
      </c>
      <c r="L50" s="155"/>
      <c r="M50" s="156">
        <f t="shared" si="13"/>
        <v>2892010</v>
      </c>
      <c r="N50" s="183">
        <v>6.4</v>
      </c>
      <c r="O50" s="183">
        <v>901.1</v>
      </c>
      <c r="P50" s="501">
        <v>29.668778055178205</v>
      </c>
      <c r="Q50" s="501">
        <v>93.8</v>
      </c>
      <c r="R50" s="139"/>
      <c r="S50" s="158">
        <f t="shared" si="4"/>
        <v>0</v>
      </c>
      <c r="U50" s="160">
        <v>0</v>
      </c>
      <c r="W50" s="494">
        <f t="shared" si="5"/>
        <v>0</v>
      </c>
    </row>
    <row r="51" spans="1:23" s="141" customFormat="1" ht="17.25" customHeight="1">
      <c r="A51" s="150"/>
      <c r="B51" s="144"/>
      <c r="C51" s="154" t="s">
        <v>161</v>
      </c>
      <c r="D51" s="156">
        <f>D47+D49</f>
        <v>8364</v>
      </c>
      <c r="E51" s="156">
        <f>E47+E49</f>
        <v>7662</v>
      </c>
      <c r="F51" s="156">
        <f t="shared" si="11"/>
        <v>702</v>
      </c>
      <c r="G51" s="156">
        <f t="shared" ref="G51:I52" si="14">G47+G49</f>
        <v>6</v>
      </c>
      <c r="H51" s="156">
        <f t="shared" si="14"/>
        <v>667</v>
      </c>
      <c r="I51" s="156">
        <f t="shared" si="14"/>
        <v>0</v>
      </c>
      <c r="J51" s="156">
        <f t="shared" si="12"/>
        <v>8335</v>
      </c>
      <c r="K51" s="156">
        <f>K47+K49</f>
        <v>0</v>
      </c>
      <c r="L51" s="156">
        <f>L47+L49</f>
        <v>0</v>
      </c>
      <c r="M51" s="156">
        <f t="shared" si="13"/>
        <v>29</v>
      </c>
      <c r="N51" s="183"/>
      <c r="O51" s="183"/>
      <c r="P51" s="183"/>
      <c r="Q51" s="183"/>
      <c r="R51" s="139"/>
      <c r="S51" s="158">
        <f t="shared" si="4"/>
        <v>91.606886657101853</v>
      </c>
      <c r="U51" s="160">
        <v>90.649606299212607</v>
      </c>
      <c r="W51" s="494">
        <f t="shared" si="5"/>
        <v>0.95728035788924615</v>
      </c>
    </row>
    <row r="52" spans="1:23" s="141" customFormat="1" ht="17.25" customHeight="1">
      <c r="A52" s="153"/>
      <c r="B52" s="153" t="s">
        <v>16</v>
      </c>
      <c r="C52" s="144" t="s">
        <v>163</v>
      </c>
      <c r="D52" s="156">
        <f>D48+D50</f>
        <v>15715803786</v>
      </c>
      <c r="E52" s="156">
        <f>E48+E50</f>
        <v>15571482900</v>
      </c>
      <c r="F52" s="156">
        <f t="shared" si="11"/>
        <v>144320886</v>
      </c>
      <c r="G52" s="156">
        <f t="shared" si="14"/>
        <v>76584</v>
      </c>
      <c r="H52" s="156">
        <f t="shared" si="14"/>
        <v>140546318</v>
      </c>
      <c r="I52" s="156">
        <f t="shared" si="14"/>
        <v>0</v>
      </c>
      <c r="J52" s="156">
        <f t="shared" si="12"/>
        <v>15712105802</v>
      </c>
      <c r="K52" s="156">
        <f>K48+K50</f>
        <v>0</v>
      </c>
      <c r="L52" s="156">
        <f>L48+L50</f>
        <v>0</v>
      </c>
      <c r="M52" s="156">
        <f t="shared" si="13"/>
        <v>3697984</v>
      </c>
      <c r="N52" s="183">
        <v>105.4</v>
      </c>
      <c r="O52" s="183">
        <v>101.7</v>
      </c>
      <c r="P52" s="501">
        <v>99.9</v>
      </c>
      <c r="Q52" s="501">
        <v>99.9</v>
      </c>
      <c r="R52" s="139"/>
      <c r="S52" s="158">
        <f t="shared" si="4"/>
        <v>99.081683075423967</v>
      </c>
      <c r="U52" s="160">
        <v>98.560665126997904</v>
      </c>
      <c r="W52" s="494">
        <f t="shared" si="5"/>
        <v>0.52101794842606353</v>
      </c>
    </row>
    <row r="53" spans="1:23" s="139" customFormat="1" ht="17.25" customHeight="1">
      <c r="A53" s="144"/>
      <c r="B53" s="144"/>
      <c r="C53" s="154" t="s">
        <v>161</v>
      </c>
      <c r="D53" s="155">
        <v>0</v>
      </c>
      <c r="E53" s="155">
        <v>0</v>
      </c>
      <c r="F53" s="159">
        <v>0</v>
      </c>
      <c r="G53" s="155">
        <v>0</v>
      </c>
      <c r="H53" s="155">
        <v>0</v>
      </c>
      <c r="I53" s="155">
        <v>0</v>
      </c>
      <c r="J53" s="159">
        <v>0</v>
      </c>
      <c r="K53" s="155">
        <v>0</v>
      </c>
      <c r="L53" s="155">
        <v>0</v>
      </c>
      <c r="M53" s="159">
        <v>0</v>
      </c>
      <c r="N53" s="183"/>
      <c r="O53" s="183"/>
      <c r="P53" s="183"/>
      <c r="Q53" s="183"/>
      <c r="S53" s="158" t="e">
        <f t="shared" si="4"/>
        <v>#DIV/0!</v>
      </c>
      <c r="U53" s="158" t="e">
        <v>#DIV/0!</v>
      </c>
      <c r="W53" s="494" t="e">
        <f t="shared" si="5"/>
        <v>#DIV/0!</v>
      </c>
    </row>
    <row r="54" spans="1:23" s="141" customFormat="1" ht="17.25" customHeight="1">
      <c r="A54" s="150" t="s">
        <v>171</v>
      </c>
      <c r="B54" s="153" t="s">
        <v>162</v>
      </c>
      <c r="C54" s="154" t="s">
        <v>163</v>
      </c>
      <c r="D54" s="155">
        <v>0</v>
      </c>
      <c r="E54" s="155">
        <v>0</v>
      </c>
      <c r="F54" s="159">
        <v>0</v>
      </c>
      <c r="G54" s="155">
        <v>0</v>
      </c>
      <c r="H54" s="155">
        <v>0</v>
      </c>
      <c r="I54" s="155">
        <v>0</v>
      </c>
      <c r="J54" s="159">
        <v>0</v>
      </c>
      <c r="K54" s="155">
        <v>0</v>
      </c>
      <c r="L54" s="155">
        <v>0</v>
      </c>
      <c r="M54" s="159">
        <v>0</v>
      </c>
      <c r="N54" s="183">
        <v>0</v>
      </c>
      <c r="O54" s="183">
        <v>0</v>
      </c>
      <c r="P54" s="501">
        <v>0</v>
      </c>
      <c r="Q54" s="501">
        <v>0</v>
      </c>
      <c r="R54" s="139"/>
      <c r="S54" s="158" t="e">
        <f t="shared" si="4"/>
        <v>#DIV/0!</v>
      </c>
      <c r="U54" s="160" t="e">
        <v>#DIV/0!</v>
      </c>
      <c r="W54" s="494" t="e">
        <f t="shared" si="5"/>
        <v>#DIV/0!</v>
      </c>
    </row>
    <row r="55" spans="1:23" s="141" customFormat="1" ht="17.25" customHeight="1">
      <c r="A55" s="150"/>
      <c r="B55" s="144"/>
      <c r="C55" s="154" t="s">
        <v>161</v>
      </c>
      <c r="D55" s="155">
        <v>0</v>
      </c>
      <c r="E55" s="155">
        <v>0</v>
      </c>
      <c r="F55" s="159">
        <v>0</v>
      </c>
      <c r="G55" s="155">
        <v>0</v>
      </c>
      <c r="H55" s="155">
        <v>0</v>
      </c>
      <c r="I55" s="155">
        <v>0</v>
      </c>
      <c r="J55" s="159">
        <v>0</v>
      </c>
      <c r="K55" s="155">
        <v>0</v>
      </c>
      <c r="L55" s="155">
        <v>0</v>
      </c>
      <c r="M55" s="159">
        <v>0</v>
      </c>
      <c r="N55" s="183"/>
      <c r="O55" s="183"/>
      <c r="P55" s="183"/>
      <c r="Q55" s="183"/>
      <c r="R55" s="139"/>
      <c r="S55" s="158" t="e">
        <f t="shared" si="4"/>
        <v>#DIV/0!</v>
      </c>
      <c r="U55" s="160" t="e">
        <v>#DIV/0!</v>
      </c>
      <c r="W55" s="494" t="e">
        <f t="shared" si="5"/>
        <v>#DIV/0!</v>
      </c>
    </row>
    <row r="56" spans="1:23" s="141" customFormat="1" ht="17.25" customHeight="1">
      <c r="A56" s="150" t="s">
        <v>50</v>
      </c>
      <c r="B56" s="153" t="s">
        <v>164</v>
      </c>
      <c r="C56" s="154" t="s">
        <v>163</v>
      </c>
      <c r="D56" s="155">
        <v>0</v>
      </c>
      <c r="E56" s="155">
        <v>0</v>
      </c>
      <c r="F56" s="159">
        <v>0</v>
      </c>
      <c r="G56" s="155">
        <v>0</v>
      </c>
      <c r="H56" s="155">
        <v>0</v>
      </c>
      <c r="I56" s="155">
        <v>0</v>
      </c>
      <c r="J56" s="159">
        <v>0</v>
      </c>
      <c r="K56" s="155">
        <v>0</v>
      </c>
      <c r="L56" s="155">
        <v>0</v>
      </c>
      <c r="M56" s="159">
        <v>0</v>
      </c>
      <c r="N56" s="183">
        <v>0</v>
      </c>
      <c r="O56" s="183">
        <v>0</v>
      </c>
      <c r="P56" s="501">
        <v>0</v>
      </c>
      <c r="Q56" s="501">
        <v>0</v>
      </c>
      <c r="R56" s="139"/>
      <c r="S56" s="158" t="e">
        <f t="shared" si="4"/>
        <v>#DIV/0!</v>
      </c>
      <c r="U56" s="160" t="e">
        <v>#DIV/0!</v>
      </c>
      <c r="W56" s="494" t="e">
        <f t="shared" si="5"/>
        <v>#DIV/0!</v>
      </c>
    </row>
    <row r="57" spans="1:23" s="141" customFormat="1" ht="17.25" customHeight="1">
      <c r="A57" s="150"/>
      <c r="B57" s="144"/>
      <c r="C57" s="154" t="s">
        <v>161</v>
      </c>
      <c r="D57" s="156">
        <f>D53+D55</f>
        <v>0</v>
      </c>
      <c r="E57" s="156">
        <f>E53+E55</f>
        <v>0</v>
      </c>
      <c r="F57" s="159">
        <v>0</v>
      </c>
      <c r="G57" s="159">
        <v>0</v>
      </c>
      <c r="H57" s="159">
        <v>0</v>
      </c>
      <c r="I57" s="159">
        <v>0</v>
      </c>
      <c r="J57" s="159">
        <v>0</v>
      </c>
      <c r="K57" s="159">
        <v>0</v>
      </c>
      <c r="L57" s="159">
        <v>0</v>
      </c>
      <c r="M57" s="159">
        <v>0</v>
      </c>
      <c r="N57" s="183"/>
      <c r="O57" s="183"/>
      <c r="P57" s="183"/>
      <c r="Q57" s="183"/>
      <c r="R57" s="139"/>
      <c r="S57" s="158" t="e">
        <f t="shared" si="4"/>
        <v>#DIV/0!</v>
      </c>
      <c r="U57" s="160" t="e">
        <v>#DIV/0!</v>
      </c>
      <c r="W57" s="494" t="e">
        <f t="shared" si="5"/>
        <v>#DIV/0!</v>
      </c>
    </row>
    <row r="58" spans="1:23" s="141" customFormat="1" ht="17.25" customHeight="1">
      <c r="A58" s="153"/>
      <c r="B58" s="153" t="s">
        <v>16</v>
      </c>
      <c r="C58" s="154" t="s">
        <v>163</v>
      </c>
      <c r="D58" s="156">
        <f>D54+D56</f>
        <v>0</v>
      </c>
      <c r="E58" s="156">
        <f>E54+E56</f>
        <v>0</v>
      </c>
      <c r="F58" s="159">
        <v>0</v>
      </c>
      <c r="G58" s="159">
        <v>0</v>
      </c>
      <c r="H58" s="159">
        <v>0</v>
      </c>
      <c r="I58" s="159">
        <v>0</v>
      </c>
      <c r="J58" s="159">
        <v>0</v>
      </c>
      <c r="K58" s="159">
        <v>0</v>
      </c>
      <c r="L58" s="159">
        <v>0</v>
      </c>
      <c r="M58" s="159">
        <v>0</v>
      </c>
      <c r="N58" s="183">
        <v>0</v>
      </c>
      <c r="O58" s="183">
        <v>0</v>
      </c>
      <c r="P58" s="501">
        <v>0</v>
      </c>
      <c r="Q58" s="501">
        <v>0</v>
      </c>
      <c r="R58" s="139"/>
      <c r="S58" s="158" t="e">
        <f t="shared" si="4"/>
        <v>#DIV/0!</v>
      </c>
      <c r="U58" s="160" t="e">
        <v>#DIV/0!</v>
      </c>
      <c r="W58" s="494" t="e">
        <f t="shared" si="5"/>
        <v>#DIV/0!</v>
      </c>
    </row>
    <row r="59" spans="1:23" s="141" customFormat="1" ht="17.25" customHeight="1">
      <c r="A59" s="144"/>
      <c r="B59" s="144"/>
      <c r="C59" s="154" t="s">
        <v>161</v>
      </c>
      <c r="D59" s="496">
        <v>5324</v>
      </c>
      <c r="E59" s="155">
        <v>4708</v>
      </c>
      <c r="F59" s="156">
        <f t="shared" ref="F59:F82" si="15">D59-E59</f>
        <v>616</v>
      </c>
      <c r="G59" s="155">
        <v>13</v>
      </c>
      <c r="H59" s="491">
        <v>566</v>
      </c>
      <c r="I59" s="155">
        <v>0</v>
      </c>
      <c r="J59" s="156">
        <f t="shared" ref="J59:J82" si="16">E59+G59+H59+I59</f>
        <v>5287</v>
      </c>
      <c r="K59" s="155">
        <v>0</v>
      </c>
      <c r="L59" s="155">
        <v>0</v>
      </c>
      <c r="M59" s="156">
        <f>D59-J59-K59-L59</f>
        <v>37</v>
      </c>
      <c r="N59" s="183"/>
      <c r="O59" s="183"/>
      <c r="P59" s="183"/>
      <c r="Q59" s="183"/>
      <c r="R59" s="139"/>
      <c r="S59" s="158">
        <f t="shared" si="4"/>
        <v>88.429752066115711</v>
      </c>
      <c r="U59" s="160">
        <v>85.536028119507918</v>
      </c>
      <c r="W59" s="494">
        <f t="shared" si="5"/>
        <v>2.8937239466077926</v>
      </c>
    </row>
    <row r="60" spans="1:23" s="141" customFormat="1" ht="17.25" customHeight="1">
      <c r="A60" s="150"/>
      <c r="B60" s="153" t="s">
        <v>162</v>
      </c>
      <c r="C60" s="154" t="s">
        <v>163</v>
      </c>
      <c r="D60" s="496">
        <v>1158332700</v>
      </c>
      <c r="E60" s="155">
        <v>1092963800</v>
      </c>
      <c r="F60" s="156">
        <f t="shared" si="15"/>
        <v>65368900</v>
      </c>
      <c r="G60" s="155">
        <v>386706</v>
      </c>
      <c r="H60" s="491">
        <v>46638194</v>
      </c>
      <c r="I60" s="155">
        <v>0</v>
      </c>
      <c r="J60" s="156">
        <f t="shared" si="16"/>
        <v>1139988700</v>
      </c>
      <c r="K60" s="155">
        <v>0</v>
      </c>
      <c r="L60" s="155">
        <v>0</v>
      </c>
      <c r="M60" s="156">
        <f t="shared" ref="M60:M82" si="17">D60-J60-K60-L60</f>
        <v>18344000</v>
      </c>
      <c r="N60" s="183">
        <v>102.4</v>
      </c>
      <c r="O60" s="183">
        <v>132.19999999999999</v>
      </c>
      <c r="P60" s="501">
        <v>98.416344457857406</v>
      </c>
      <c r="Q60" s="501">
        <v>99.4</v>
      </c>
      <c r="R60" s="139"/>
      <c r="S60" s="158">
        <f t="shared" si="4"/>
        <v>94.356638641039837</v>
      </c>
      <c r="U60" s="160">
        <v>89.441662980299924</v>
      </c>
      <c r="W60" s="494">
        <f t="shared" si="5"/>
        <v>4.9149756607399127</v>
      </c>
    </row>
    <row r="61" spans="1:23" s="141" customFormat="1" ht="17.25" customHeight="1">
      <c r="A61" s="150" t="s">
        <v>50</v>
      </c>
      <c r="B61" s="144"/>
      <c r="C61" s="154" t="s">
        <v>161</v>
      </c>
      <c r="D61" s="496">
        <v>61</v>
      </c>
      <c r="E61" s="491">
        <v>0</v>
      </c>
      <c r="F61" s="156">
        <f t="shared" si="15"/>
        <v>61</v>
      </c>
      <c r="G61" s="491">
        <v>9</v>
      </c>
      <c r="H61" s="491">
        <v>4</v>
      </c>
      <c r="I61" s="155">
        <v>0</v>
      </c>
      <c r="J61" s="156">
        <f t="shared" si="16"/>
        <v>13</v>
      </c>
      <c r="K61" s="155">
        <v>0</v>
      </c>
      <c r="L61" s="155"/>
      <c r="M61" s="156">
        <f t="shared" si="17"/>
        <v>48</v>
      </c>
      <c r="N61" s="183"/>
      <c r="O61" s="183"/>
      <c r="P61" s="183"/>
      <c r="Q61" s="183"/>
      <c r="R61" s="139"/>
      <c r="S61" s="158">
        <f t="shared" si="4"/>
        <v>0</v>
      </c>
      <c r="U61" s="160">
        <v>0</v>
      </c>
      <c r="W61" s="494">
        <f t="shared" si="5"/>
        <v>0</v>
      </c>
    </row>
    <row r="62" spans="1:23" s="141" customFormat="1" ht="17.25" customHeight="1">
      <c r="A62" s="157"/>
      <c r="B62" s="153" t="s">
        <v>164</v>
      </c>
      <c r="C62" s="154" t="s">
        <v>163</v>
      </c>
      <c r="D62" s="496">
        <v>9712099</v>
      </c>
      <c r="E62" s="491">
        <v>0</v>
      </c>
      <c r="F62" s="156">
        <f t="shared" si="15"/>
        <v>9712099</v>
      </c>
      <c r="G62" s="491">
        <v>378671</v>
      </c>
      <c r="H62" s="491">
        <v>1111980</v>
      </c>
      <c r="I62" s="155">
        <v>0</v>
      </c>
      <c r="J62" s="156">
        <f t="shared" si="16"/>
        <v>1490651</v>
      </c>
      <c r="K62" s="155">
        <v>0</v>
      </c>
      <c r="L62" s="155"/>
      <c r="M62" s="156">
        <f t="shared" si="17"/>
        <v>8221448</v>
      </c>
      <c r="N62" s="183">
        <v>31.1</v>
      </c>
      <c r="O62" s="183">
        <v>352.4</v>
      </c>
      <c r="P62" s="501">
        <v>15.34839173282727</v>
      </c>
      <c r="Q62" s="501">
        <v>69.900000000000006</v>
      </c>
      <c r="R62" s="139"/>
      <c r="S62" s="158">
        <f t="shared" si="4"/>
        <v>0</v>
      </c>
      <c r="U62" s="160">
        <v>0</v>
      </c>
      <c r="W62" s="494">
        <f t="shared" si="5"/>
        <v>0</v>
      </c>
    </row>
    <row r="63" spans="1:23" s="141" customFormat="1" ht="17.25" customHeight="1">
      <c r="A63" s="150"/>
      <c r="B63" s="144"/>
      <c r="C63" s="154" t="s">
        <v>161</v>
      </c>
      <c r="D63" s="156">
        <f>D59+D61</f>
        <v>5385</v>
      </c>
      <c r="E63" s="156">
        <f>E59+E61</f>
        <v>4708</v>
      </c>
      <c r="F63" s="156">
        <f t="shared" si="15"/>
        <v>677</v>
      </c>
      <c r="G63" s="156">
        <f t="shared" ref="G63:I64" si="18">G59+G61</f>
        <v>22</v>
      </c>
      <c r="H63" s="156">
        <f t="shared" si="18"/>
        <v>570</v>
      </c>
      <c r="I63" s="156">
        <f t="shared" si="18"/>
        <v>0</v>
      </c>
      <c r="J63" s="156">
        <f t="shared" si="16"/>
        <v>5300</v>
      </c>
      <c r="K63" s="156">
        <f>K59+K61</f>
        <v>0</v>
      </c>
      <c r="L63" s="156">
        <f>L59+L61</f>
        <v>0</v>
      </c>
      <c r="M63" s="156">
        <f t="shared" si="17"/>
        <v>85</v>
      </c>
      <c r="N63" s="183"/>
      <c r="O63" s="183"/>
      <c r="P63" s="183"/>
      <c r="Q63" s="183"/>
      <c r="R63" s="139"/>
      <c r="S63" s="158">
        <f t="shared" si="4"/>
        <v>87.428040854224705</v>
      </c>
      <c r="U63" s="160">
        <v>82.898995060466689</v>
      </c>
      <c r="W63" s="494">
        <f t="shared" si="5"/>
        <v>4.5290457937580157</v>
      </c>
    </row>
    <row r="64" spans="1:23" s="141" customFormat="1" ht="17.25" customHeight="1">
      <c r="A64" s="153"/>
      <c r="B64" s="153" t="s">
        <v>16</v>
      </c>
      <c r="C64" s="154" t="s">
        <v>163</v>
      </c>
      <c r="D64" s="156">
        <f>D60+D62</f>
        <v>1168044799</v>
      </c>
      <c r="E64" s="156">
        <f>E60+E62</f>
        <v>1092963800</v>
      </c>
      <c r="F64" s="156">
        <f t="shared" si="15"/>
        <v>75080999</v>
      </c>
      <c r="G64" s="156">
        <f t="shared" si="18"/>
        <v>765377</v>
      </c>
      <c r="H64" s="156">
        <f t="shared" si="18"/>
        <v>47750174</v>
      </c>
      <c r="I64" s="156">
        <f t="shared" si="18"/>
        <v>0</v>
      </c>
      <c r="J64" s="156">
        <f t="shared" si="16"/>
        <v>1141479351</v>
      </c>
      <c r="K64" s="156">
        <f>K60+K62</f>
        <v>0</v>
      </c>
      <c r="L64" s="156">
        <f>L60+L62</f>
        <v>0</v>
      </c>
      <c r="M64" s="156">
        <f t="shared" si="17"/>
        <v>26565448</v>
      </c>
      <c r="N64" s="183">
        <v>100.5</v>
      </c>
      <c r="O64" s="183">
        <v>134.4</v>
      </c>
      <c r="P64" s="501">
        <v>97.725648192368695</v>
      </c>
      <c r="Q64" s="501">
        <v>98.6</v>
      </c>
      <c r="R64" s="139"/>
      <c r="S64" s="158">
        <f t="shared" si="4"/>
        <v>93.572078822295239</v>
      </c>
      <c r="U64" s="160">
        <v>85.017600709630287</v>
      </c>
      <c r="W64" s="494">
        <f t="shared" si="5"/>
        <v>8.5544781126649525</v>
      </c>
    </row>
    <row r="65" spans="1:23" s="141" customFormat="1" ht="17.25" customHeight="1">
      <c r="A65" s="144"/>
      <c r="B65" s="144"/>
      <c r="C65" s="154" t="s">
        <v>161</v>
      </c>
      <c r="D65" s="496">
        <v>111</v>
      </c>
      <c r="E65" s="496">
        <v>110</v>
      </c>
      <c r="F65" s="156">
        <f t="shared" si="15"/>
        <v>1</v>
      </c>
      <c r="G65" s="498">
        <v>0</v>
      </c>
      <c r="H65" s="499">
        <v>1</v>
      </c>
      <c r="I65" s="498">
        <v>0</v>
      </c>
      <c r="J65" s="156">
        <f t="shared" si="16"/>
        <v>111</v>
      </c>
      <c r="K65" s="155">
        <v>0</v>
      </c>
      <c r="L65" s="155">
        <v>0</v>
      </c>
      <c r="M65" s="156">
        <f t="shared" si="17"/>
        <v>0</v>
      </c>
      <c r="N65" s="183"/>
      <c r="O65" s="183"/>
      <c r="P65" s="183"/>
      <c r="Q65" s="183"/>
      <c r="R65" s="139"/>
      <c r="S65" s="158">
        <f t="shared" si="4"/>
        <v>99.099099099099092</v>
      </c>
      <c r="U65" s="160">
        <v>100</v>
      </c>
      <c r="W65" s="494">
        <f t="shared" si="5"/>
        <v>-0.90090090090090769</v>
      </c>
    </row>
    <row r="66" spans="1:23" s="141" customFormat="1" ht="17.25" customHeight="1">
      <c r="A66" s="150"/>
      <c r="B66" s="153" t="s">
        <v>162</v>
      </c>
      <c r="C66" s="154" t="s">
        <v>163</v>
      </c>
      <c r="D66" s="496">
        <v>1624719160</v>
      </c>
      <c r="E66" s="496">
        <v>1624713700</v>
      </c>
      <c r="F66" s="156">
        <f t="shared" si="15"/>
        <v>5460</v>
      </c>
      <c r="G66" s="498">
        <v>0</v>
      </c>
      <c r="H66" s="499">
        <v>5460</v>
      </c>
      <c r="I66" s="498">
        <v>0</v>
      </c>
      <c r="J66" s="156">
        <f t="shared" si="16"/>
        <v>1624719160</v>
      </c>
      <c r="K66" s="155">
        <v>0</v>
      </c>
      <c r="L66" s="155">
        <v>0</v>
      </c>
      <c r="M66" s="156">
        <f t="shared" si="17"/>
        <v>0</v>
      </c>
      <c r="N66" s="183">
        <v>105</v>
      </c>
      <c r="O66" s="183">
        <v>107.1</v>
      </c>
      <c r="P66" s="501">
        <v>100</v>
      </c>
      <c r="Q66" s="501">
        <v>100</v>
      </c>
      <c r="R66" s="139"/>
      <c r="S66" s="158">
        <f t="shared" si="4"/>
        <v>99.999663941920886</v>
      </c>
      <c r="U66" s="160">
        <v>100</v>
      </c>
      <c r="W66" s="494">
        <f t="shared" si="5"/>
        <v>-3.3605807911385455E-4</v>
      </c>
    </row>
    <row r="67" spans="1:23" s="141" customFormat="1" ht="17.25" customHeight="1">
      <c r="A67" s="150" t="s">
        <v>51</v>
      </c>
      <c r="B67" s="144"/>
      <c r="C67" s="154" t="s">
        <v>161</v>
      </c>
      <c r="D67" s="155">
        <v>0</v>
      </c>
      <c r="E67" s="155">
        <v>0</v>
      </c>
      <c r="F67" s="156">
        <f t="shared" si="15"/>
        <v>0</v>
      </c>
      <c r="G67" s="498">
        <v>0</v>
      </c>
      <c r="H67" s="498">
        <v>0</v>
      </c>
      <c r="I67" s="498">
        <v>0</v>
      </c>
      <c r="J67" s="156">
        <f t="shared" si="16"/>
        <v>0</v>
      </c>
      <c r="K67" s="155">
        <v>0</v>
      </c>
      <c r="L67" s="155">
        <v>0</v>
      </c>
      <c r="M67" s="156">
        <f t="shared" si="17"/>
        <v>0</v>
      </c>
      <c r="N67" s="183"/>
      <c r="O67" s="183"/>
      <c r="P67" s="183"/>
      <c r="Q67" s="183"/>
      <c r="R67" s="139"/>
      <c r="S67" s="158" t="e">
        <f t="shared" si="4"/>
        <v>#DIV/0!</v>
      </c>
      <c r="U67" s="160" t="e">
        <v>#DIV/0!</v>
      </c>
      <c r="W67" s="494" t="e">
        <f t="shared" si="5"/>
        <v>#DIV/0!</v>
      </c>
    </row>
    <row r="68" spans="1:23" s="141" customFormat="1" ht="17.25" customHeight="1">
      <c r="A68" s="150"/>
      <c r="B68" s="153" t="s">
        <v>164</v>
      </c>
      <c r="C68" s="154" t="s">
        <v>163</v>
      </c>
      <c r="D68" s="155">
        <v>0</v>
      </c>
      <c r="E68" s="155">
        <v>0</v>
      </c>
      <c r="F68" s="156">
        <f t="shared" si="15"/>
        <v>0</v>
      </c>
      <c r="G68" s="498">
        <v>0</v>
      </c>
      <c r="H68" s="498">
        <v>0</v>
      </c>
      <c r="I68" s="498">
        <v>0</v>
      </c>
      <c r="J68" s="156">
        <f t="shared" si="16"/>
        <v>0</v>
      </c>
      <c r="K68" s="155">
        <v>0</v>
      </c>
      <c r="L68" s="155">
        <v>0</v>
      </c>
      <c r="M68" s="156">
        <f t="shared" si="17"/>
        <v>0</v>
      </c>
      <c r="N68" s="183">
        <v>0</v>
      </c>
      <c r="O68" s="183">
        <v>0</v>
      </c>
      <c r="P68" s="501">
        <v>0</v>
      </c>
      <c r="Q68" s="501">
        <v>0</v>
      </c>
      <c r="R68" s="139"/>
      <c r="S68" s="158" t="e">
        <f t="shared" si="4"/>
        <v>#DIV/0!</v>
      </c>
      <c r="U68" s="160" t="e">
        <v>#DIV/0!</v>
      </c>
      <c r="W68" s="494" t="e">
        <f t="shared" si="5"/>
        <v>#DIV/0!</v>
      </c>
    </row>
    <row r="69" spans="1:23" s="141" customFormat="1" ht="17.25" customHeight="1">
      <c r="A69" s="150"/>
      <c r="B69" s="144"/>
      <c r="C69" s="154" t="s">
        <v>161</v>
      </c>
      <c r="D69" s="156">
        <f>D65+D67</f>
        <v>111</v>
      </c>
      <c r="E69" s="156">
        <f>E65+E67</f>
        <v>110</v>
      </c>
      <c r="F69" s="156">
        <f t="shared" si="15"/>
        <v>1</v>
      </c>
      <c r="G69" s="156">
        <f t="shared" ref="G69:I70" si="19">G65+G67</f>
        <v>0</v>
      </c>
      <c r="H69" s="156">
        <f t="shared" si="19"/>
        <v>1</v>
      </c>
      <c r="I69" s="156">
        <f t="shared" si="19"/>
        <v>0</v>
      </c>
      <c r="J69" s="156">
        <f t="shared" si="16"/>
        <v>111</v>
      </c>
      <c r="K69" s="156">
        <f>K65+K67</f>
        <v>0</v>
      </c>
      <c r="L69" s="156">
        <f>L65+L67</f>
        <v>0</v>
      </c>
      <c r="M69" s="156">
        <f t="shared" si="17"/>
        <v>0</v>
      </c>
      <c r="N69" s="183"/>
      <c r="O69" s="183"/>
      <c r="P69" s="183"/>
      <c r="Q69" s="183"/>
      <c r="R69" s="139"/>
      <c r="S69" s="158">
        <f t="shared" si="4"/>
        <v>99.099099099099092</v>
      </c>
      <c r="U69" s="160">
        <v>100</v>
      </c>
      <c r="W69" s="494">
        <f t="shared" si="5"/>
        <v>-0.90090090090090769</v>
      </c>
    </row>
    <row r="70" spans="1:23" s="141" customFormat="1" ht="17.25" customHeight="1">
      <c r="A70" s="153"/>
      <c r="B70" s="153" t="s">
        <v>16</v>
      </c>
      <c r="C70" s="154" t="s">
        <v>163</v>
      </c>
      <c r="D70" s="156">
        <f>D66+D68</f>
        <v>1624719160</v>
      </c>
      <c r="E70" s="156">
        <f>E66+E68</f>
        <v>1624713700</v>
      </c>
      <c r="F70" s="156">
        <f t="shared" si="15"/>
        <v>5460</v>
      </c>
      <c r="G70" s="156">
        <f t="shared" si="19"/>
        <v>0</v>
      </c>
      <c r="H70" s="156">
        <f t="shared" si="19"/>
        <v>5460</v>
      </c>
      <c r="I70" s="156">
        <f t="shared" si="19"/>
        <v>0</v>
      </c>
      <c r="J70" s="156">
        <f t="shared" si="16"/>
        <v>1624719160</v>
      </c>
      <c r="K70" s="156">
        <f>K66+K68</f>
        <v>0</v>
      </c>
      <c r="L70" s="156">
        <f>L66+L68</f>
        <v>0</v>
      </c>
      <c r="M70" s="156">
        <f t="shared" si="17"/>
        <v>0</v>
      </c>
      <c r="N70" s="183">
        <v>105</v>
      </c>
      <c r="O70" s="183">
        <v>107.1</v>
      </c>
      <c r="P70" s="501">
        <v>100</v>
      </c>
      <c r="Q70" s="501">
        <v>100</v>
      </c>
      <c r="R70" s="139"/>
      <c r="S70" s="158">
        <f t="shared" si="4"/>
        <v>99.999663941920886</v>
      </c>
      <c r="U70" s="160">
        <v>100</v>
      </c>
      <c r="W70" s="494">
        <f t="shared" si="5"/>
        <v>-3.3605807911385455E-4</v>
      </c>
    </row>
    <row r="71" spans="1:23" s="141" customFormat="1" ht="17.25" customHeight="1">
      <c r="A71" s="144"/>
      <c r="B71" s="144"/>
      <c r="C71" s="154" t="s">
        <v>161</v>
      </c>
      <c r="D71" s="496">
        <v>60</v>
      </c>
      <c r="E71" s="155">
        <v>60</v>
      </c>
      <c r="F71" s="156">
        <f t="shared" si="15"/>
        <v>0</v>
      </c>
      <c r="G71" s="155">
        <v>0</v>
      </c>
      <c r="H71" s="491">
        <v>0</v>
      </c>
      <c r="I71" s="155">
        <v>0</v>
      </c>
      <c r="J71" s="156">
        <f t="shared" si="16"/>
        <v>60</v>
      </c>
      <c r="K71" s="155">
        <v>0</v>
      </c>
      <c r="L71" s="155">
        <v>0</v>
      </c>
      <c r="M71" s="156">
        <f t="shared" si="17"/>
        <v>0</v>
      </c>
      <c r="N71" s="183"/>
      <c r="O71" s="183"/>
      <c r="P71" s="183"/>
      <c r="Q71" s="183"/>
      <c r="R71" s="139"/>
      <c r="S71" s="158">
        <f t="shared" si="4"/>
        <v>100</v>
      </c>
      <c r="U71" s="160">
        <v>100</v>
      </c>
      <c r="W71" s="494">
        <f t="shared" si="5"/>
        <v>0</v>
      </c>
    </row>
    <row r="72" spans="1:23" s="141" customFormat="1" ht="17.25" customHeight="1">
      <c r="A72" s="150"/>
      <c r="B72" s="153" t="s">
        <v>162</v>
      </c>
      <c r="C72" s="154" t="s">
        <v>163</v>
      </c>
      <c r="D72" s="496">
        <v>76378250</v>
      </c>
      <c r="E72" s="155">
        <v>76378250</v>
      </c>
      <c r="F72" s="156">
        <f t="shared" si="15"/>
        <v>0</v>
      </c>
      <c r="G72" s="155">
        <v>0</v>
      </c>
      <c r="H72" s="491">
        <v>0</v>
      </c>
      <c r="I72" s="155">
        <v>0</v>
      </c>
      <c r="J72" s="156">
        <f t="shared" si="16"/>
        <v>76378250</v>
      </c>
      <c r="K72" s="155">
        <v>0</v>
      </c>
      <c r="L72" s="155">
        <v>0</v>
      </c>
      <c r="M72" s="156">
        <f t="shared" si="17"/>
        <v>0</v>
      </c>
      <c r="N72" s="183">
        <v>111.9</v>
      </c>
      <c r="O72" s="183">
        <v>112.9</v>
      </c>
      <c r="P72" s="501">
        <v>100</v>
      </c>
      <c r="Q72" s="501">
        <v>100</v>
      </c>
      <c r="R72" s="139"/>
      <c r="S72" s="158">
        <f t="shared" si="4"/>
        <v>100</v>
      </c>
      <c r="U72" s="160">
        <v>100</v>
      </c>
      <c r="W72" s="494">
        <f t="shared" si="5"/>
        <v>0</v>
      </c>
    </row>
    <row r="73" spans="1:23" s="141" customFormat="1" ht="17.25" customHeight="1">
      <c r="A73" s="150" t="s">
        <v>172</v>
      </c>
      <c r="B73" s="144"/>
      <c r="C73" s="154" t="s">
        <v>161</v>
      </c>
      <c r="D73" s="155"/>
      <c r="E73" s="155">
        <v>0</v>
      </c>
      <c r="F73" s="156">
        <f t="shared" si="15"/>
        <v>0</v>
      </c>
      <c r="G73" s="155">
        <v>0</v>
      </c>
      <c r="H73" s="155">
        <v>0</v>
      </c>
      <c r="I73" s="155">
        <v>0</v>
      </c>
      <c r="J73" s="156">
        <f t="shared" si="16"/>
        <v>0</v>
      </c>
      <c r="K73" s="155">
        <v>0</v>
      </c>
      <c r="L73" s="155">
        <v>0</v>
      </c>
      <c r="M73" s="156">
        <f t="shared" si="17"/>
        <v>0</v>
      </c>
      <c r="N73" s="183"/>
      <c r="O73" s="183"/>
      <c r="P73" s="183"/>
      <c r="Q73" s="183"/>
      <c r="R73" s="139"/>
      <c r="S73" s="158" t="e">
        <f t="shared" si="4"/>
        <v>#DIV/0!</v>
      </c>
      <c r="U73" s="160" t="e">
        <v>#DIV/0!</v>
      </c>
      <c r="W73" s="494" t="e">
        <f t="shared" si="5"/>
        <v>#DIV/0!</v>
      </c>
    </row>
    <row r="74" spans="1:23" s="141" customFormat="1" ht="17.25" customHeight="1">
      <c r="A74" s="150"/>
      <c r="B74" s="153" t="s">
        <v>164</v>
      </c>
      <c r="C74" s="154" t="s">
        <v>163</v>
      </c>
      <c r="D74" s="155"/>
      <c r="E74" s="155">
        <v>0</v>
      </c>
      <c r="F74" s="156">
        <f t="shared" si="15"/>
        <v>0</v>
      </c>
      <c r="G74" s="155">
        <v>0</v>
      </c>
      <c r="H74" s="155">
        <v>0</v>
      </c>
      <c r="I74" s="155">
        <v>0</v>
      </c>
      <c r="J74" s="156">
        <f t="shared" si="16"/>
        <v>0</v>
      </c>
      <c r="K74" s="155">
        <v>0</v>
      </c>
      <c r="L74" s="155">
        <v>0</v>
      </c>
      <c r="M74" s="156">
        <f t="shared" si="17"/>
        <v>0</v>
      </c>
      <c r="N74" s="183">
        <v>0</v>
      </c>
      <c r="O74" s="183">
        <v>0</v>
      </c>
      <c r="P74" s="501">
        <v>0</v>
      </c>
      <c r="Q74" s="501">
        <v>100</v>
      </c>
      <c r="R74" s="139"/>
      <c r="S74" s="158" t="e">
        <f t="shared" si="4"/>
        <v>#DIV/0!</v>
      </c>
      <c r="U74" s="160" t="e">
        <v>#DIV/0!</v>
      </c>
      <c r="W74" s="494" t="e">
        <f t="shared" si="5"/>
        <v>#DIV/0!</v>
      </c>
    </row>
    <row r="75" spans="1:23" s="141" customFormat="1" ht="17.25" customHeight="1">
      <c r="A75" s="150"/>
      <c r="B75" s="144"/>
      <c r="C75" s="154" t="s">
        <v>161</v>
      </c>
      <c r="D75" s="156">
        <f>D71+D73</f>
        <v>60</v>
      </c>
      <c r="E75" s="156">
        <f>E71+E73</f>
        <v>60</v>
      </c>
      <c r="F75" s="156">
        <f t="shared" si="15"/>
        <v>0</v>
      </c>
      <c r="G75" s="156">
        <f t="shared" ref="G75:I76" si="20">G71+G73</f>
        <v>0</v>
      </c>
      <c r="H75" s="156">
        <f t="shared" si="20"/>
        <v>0</v>
      </c>
      <c r="I75" s="156">
        <f t="shared" si="20"/>
        <v>0</v>
      </c>
      <c r="J75" s="156">
        <f t="shared" si="16"/>
        <v>60</v>
      </c>
      <c r="K75" s="156">
        <f>K71+K73</f>
        <v>0</v>
      </c>
      <c r="L75" s="156">
        <f>L71+L73</f>
        <v>0</v>
      </c>
      <c r="M75" s="156">
        <f t="shared" si="17"/>
        <v>0</v>
      </c>
      <c r="N75" s="183"/>
      <c r="O75" s="183"/>
      <c r="P75" s="183"/>
      <c r="Q75" s="183"/>
      <c r="R75" s="139"/>
      <c r="S75" s="158">
        <f t="shared" si="4"/>
        <v>100</v>
      </c>
      <c r="U75" s="160">
        <v>100</v>
      </c>
      <c r="W75" s="494">
        <f t="shared" si="5"/>
        <v>0</v>
      </c>
    </row>
    <row r="76" spans="1:23" s="141" customFormat="1" ht="17.25" customHeight="1">
      <c r="A76" s="153"/>
      <c r="B76" s="153" t="s">
        <v>16</v>
      </c>
      <c r="C76" s="154" t="s">
        <v>163</v>
      </c>
      <c r="D76" s="156">
        <f>D72+D74</f>
        <v>76378250</v>
      </c>
      <c r="E76" s="156">
        <f>E72+E74</f>
        <v>76378250</v>
      </c>
      <c r="F76" s="156">
        <f t="shared" si="15"/>
        <v>0</v>
      </c>
      <c r="G76" s="156">
        <f t="shared" si="20"/>
        <v>0</v>
      </c>
      <c r="H76" s="156">
        <f t="shared" si="20"/>
        <v>0</v>
      </c>
      <c r="I76" s="156">
        <f t="shared" si="20"/>
        <v>0</v>
      </c>
      <c r="J76" s="156">
        <f t="shared" si="16"/>
        <v>76378250</v>
      </c>
      <c r="K76" s="156">
        <f>K72+K74</f>
        <v>0</v>
      </c>
      <c r="L76" s="156">
        <f>L72+L74</f>
        <v>0</v>
      </c>
      <c r="M76" s="156">
        <f t="shared" si="17"/>
        <v>0</v>
      </c>
      <c r="N76" s="183">
        <v>107.5</v>
      </c>
      <c r="O76" s="183">
        <v>117.5</v>
      </c>
      <c r="P76" s="501">
        <v>100</v>
      </c>
      <c r="Q76" s="501">
        <v>100</v>
      </c>
      <c r="R76" s="139"/>
      <c r="S76" s="158">
        <f t="shared" si="4"/>
        <v>100</v>
      </c>
      <c r="U76" s="160">
        <v>100</v>
      </c>
      <c r="W76" s="494">
        <f t="shared" si="5"/>
        <v>0</v>
      </c>
    </row>
    <row r="77" spans="1:23" s="141" customFormat="1" ht="17.25" customHeight="1">
      <c r="A77" s="144"/>
      <c r="B77" s="144"/>
      <c r="C77" s="154" t="s">
        <v>161</v>
      </c>
      <c r="D77" s="155">
        <v>0</v>
      </c>
      <c r="E77" s="155">
        <v>0</v>
      </c>
      <c r="F77" s="156">
        <f t="shared" si="15"/>
        <v>0</v>
      </c>
      <c r="G77" s="155">
        <v>0</v>
      </c>
      <c r="H77" s="155">
        <v>0</v>
      </c>
      <c r="I77" s="155">
        <v>0</v>
      </c>
      <c r="J77" s="156">
        <f t="shared" si="16"/>
        <v>0</v>
      </c>
      <c r="K77" s="155">
        <v>0</v>
      </c>
      <c r="L77" s="155">
        <v>0</v>
      </c>
      <c r="M77" s="156">
        <f t="shared" si="17"/>
        <v>0</v>
      </c>
      <c r="N77" s="183"/>
      <c r="O77" s="183"/>
      <c r="P77" s="183"/>
      <c r="Q77" s="183"/>
      <c r="R77" s="139"/>
      <c r="S77" s="158" t="e">
        <f t="shared" ref="S77:S140" si="21">E77/D77*100</f>
        <v>#DIV/0!</v>
      </c>
      <c r="U77" s="160" t="e">
        <v>#DIV/0!</v>
      </c>
      <c r="W77" s="494" t="e">
        <f t="shared" ref="W77:W140" si="22">S77-U77</f>
        <v>#DIV/0!</v>
      </c>
    </row>
    <row r="78" spans="1:23" s="141" customFormat="1" ht="17.25" customHeight="1">
      <c r="A78" s="150"/>
      <c r="B78" s="153" t="s">
        <v>162</v>
      </c>
      <c r="C78" s="154" t="s">
        <v>163</v>
      </c>
      <c r="D78" s="155">
        <v>0</v>
      </c>
      <c r="E78" s="155">
        <v>0</v>
      </c>
      <c r="F78" s="156">
        <f t="shared" si="15"/>
        <v>0</v>
      </c>
      <c r="G78" s="155">
        <v>0</v>
      </c>
      <c r="H78" s="155">
        <v>0</v>
      </c>
      <c r="I78" s="155">
        <v>0</v>
      </c>
      <c r="J78" s="156">
        <f t="shared" si="16"/>
        <v>0</v>
      </c>
      <c r="K78" s="155">
        <v>0</v>
      </c>
      <c r="L78" s="155">
        <v>0</v>
      </c>
      <c r="M78" s="156">
        <f t="shared" si="17"/>
        <v>0</v>
      </c>
      <c r="N78" s="183">
        <v>0</v>
      </c>
      <c r="O78" s="183">
        <v>0</v>
      </c>
      <c r="P78" s="501">
        <v>0</v>
      </c>
      <c r="Q78" s="501">
        <v>0</v>
      </c>
      <c r="R78" s="139"/>
      <c r="S78" s="158" t="e">
        <f t="shared" si="21"/>
        <v>#DIV/0!</v>
      </c>
      <c r="U78" s="160" t="e">
        <v>#DIV/0!</v>
      </c>
      <c r="W78" s="494" t="e">
        <f t="shared" si="22"/>
        <v>#DIV/0!</v>
      </c>
    </row>
    <row r="79" spans="1:23" s="141" customFormat="1" ht="17.25" customHeight="1">
      <c r="A79" s="150" t="s">
        <v>173</v>
      </c>
      <c r="B79" s="144"/>
      <c r="C79" s="154" t="s">
        <v>161</v>
      </c>
      <c r="D79" s="155">
        <v>0</v>
      </c>
      <c r="E79" s="155">
        <v>0</v>
      </c>
      <c r="F79" s="156">
        <f t="shared" si="15"/>
        <v>0</v>
      </c>
      <c r="G79" s="155">
        <v>0</v>
      </c>
      <c r="H79" s="155">
        <v>0</v>
      </c>
      <c r="I79" s="155">
        <v>0</v>
      </c>
      <c r="J79" s="156">
        <f t="shared" si="16"/>
        <v>0</v>
      </c>
      <c r="K79" s="155">
        <v>0</v>
      </c>
      <c r="L79" s="155">
        <v>0</v>
      </c>
      <c r="M79" s="156">
        <f t="shared" si="17"/>
        <v>0</v>
      </c>
      <c r="N79" s="183"/>
      <c r="O79" s="183"/>
      <c r="P79" s="183"/>
      <c r="Q79" s="183"/>
      <c r="R79" s="139"/>
      <c r="S79" s="158" t="e">
        <f t="shared" si="21"/>
        <v>#DIV/0!</v>
      </c>
      <c r="U79" s="160" t="e">
        <v>#DIV/0!</v>
      </c>
      <c r="W79" s="494" t="e">
        <f t="shared" si="22"/>
        <v>#DIV/0!</v>
      </c>
    </row>
    <row r="80" spans="1:23" s="141" customFormat="1" ht="17.25" customHeight="1">
      <c r="A80" s="150" t="s">
        <v>174</v>
      </c>
      <c r="B80" s="153" t="s">
        <v>164</v>
      </c>
      <c r="C80" s="154" t="s">
        <v>163</v>
      </c>
      <c r="D80" s="155">
        <v>0</v>
      </c>
      <c r="E80" s="155">
        <v>0</v>
      </c>
      <c r="F80" s="156">
        <f t="shared" si="15"/>
        <v>0</v>
      </c>
      <c r="G80" s="155">
        <v>0</v>
      </c>
      <c r="H80" s="155">
        <v>0</v>
      </c>
      <c r="I80" s="155">
        <v>0</v>
      </c>
      <c r="J80" s="156">
        <f t="shared" si="16"/>
        <v>0</v>
      </c>
      <c r="K80" s="155">
        <v>0</v>
      </c>
      <c r="L80" s="155">
        <v>0</v>
      </c>
      <c r="M80" s="156">
        <f t="shared" si="17"/>
        <v>0</v>
      </c>
      <c r="N80" s="183">
        <v>0</v>
      </c>
      <c r="O80" s="183">
        <v>0</v>
      </c>
      <c r="P80" s="501">
        <v>0</v>
      </c>
      <c r="Q80" s="501">
        <v>0</v>
      </c>
      <c r="R80" s="139"/>
      <c r="S80" s="158" t="e">
        <f t="shared" si="21"/>
        <v>#DIV/0!</v>
      </c>
      <c r="U80" s="160" t="e">
        <v>#DIV/0!</v>
      </c>
      <c r="W80" s="494" t="e">
        <f t="shared" si="22"/>
        <v>#DIV/0!</v>
      </c>
    </row>
    <row r="81" spans="1:31" s="141" customFormat="1" ht="17.25" customHeight="1">
      <c r="A81" s="150"/>
      <c r="B81" s="144"/>
      <c r="C81" s="154" t="s">
        <v>161</v>
      </c>
      <c r="D81" s="156">
        <f>D77+D79</f>
        <v>0</v>
      </c>
      <c r="E81" s="156">
        <f>E77+E79</f>
        <v>0</v>
      </c>
      <c r="F81" s="156">
        <f t="shared" si="15"/>
        <v>0</v>
      </c>
      <c r="G81" s="156">
        <f t="shared" ref="G81:I82" si="23">G77+G79</f>
        <v>0</v>
      </c>
      <c r="H81" s="156">
        <f t="shared" si="23"/>
        <v>0</v>
      </c>
      <c r="I81" s="156">
        <f t="shared" si="23"/>
        <v>0</v>
      </c>
      <c r="J81" s="156">
        <f t="shared" si="16"/>
        <v>0</v>
      </c>
      <c r="K81" s="156">
        <f>K77+K79</f>
        <v>0</v>
      </c>
      <c r="L81" s="156">
        <f>L77+L79</f>
        <v>0</v>
      </c>
      <c r="M81" s="156">
        <f t="shared" si="17"/>
        <v>0</v>
      </c>
      <c r="N81" s="183"/>
      <c r="O81" s="183"/>
      <c r="P81" s="183"/>
      <c r="Q81" s="183"/>
      <c r="R81" s="139"/>
      <c r="S81" s="158" t="e">
        <f t="shared" si="21"/>
        <v>#DIV/0!</v>
      </c>
      <c r="U81" s="160" t="e">
        <v>#DIV/0!</v>
      </c>
      <c r="W81" s="494" t="e">
        <f t="shared" si="22"/>
        <v>#DIV/0!</v>
      </c>
    </row>
    <row r="82" spans="1:31" s="141" customFormat="1" ht="17.25" customHeight="1">
      <c r="A82" s="153"/>
      <c r="B82" s="153" t="s">
        <v>16</v>
      </c>
      <c r="C82" s="154" t="s">
        <v>163</v>
      </c>
      <c r="D82" s="156">
        <f>D78+D80</f>
        <v>0</v>
      </c>
      <c r="E82" s="156">
        <f>E78+E80</f>
        <v>0</v>
      </c>
      <c r="F82" s="156">
        <f t="shared" si="15"/>
        <v>0</v>
      </c>
      <c r="G82" s="156">
        <f t="shared" si="23"/>
        <v>0</v>
      </c>
      <c r="H82" s="156">
        <f t="shared" si="23"/>
        <v>0</v>
      </c>
      <c r="I82" s="156">
        <f t="shared" si="23"/>
        <v>0</v>
      </c>
      <c r="J82" s="156">
        <f t="shared" si="16"/>
        <v>0</v>
      </c>
      <c r="K82" s="156">
        <f>K78+K80</f>
        <v>0</v>
      </c>
      <c r="L82" s="156">
        <f>L78+L80</f>
        <v>0</v>
      </c>
      <c r="M82" s="156">
        <f t="shared" si="17"/>
        <v>0</v>
      </c>
      <c r="N82" s="183">
        <v>0</v>
      </c>
      <c r="O82" s="183">
        <v>0</v>
      </c>
      <c r="P82" s="501">
        <v>0</v>
      </c>
      <c r="Q82" s="501">
        <v>0</v>
      </c>
      <c r="R82" s="139"/>
      <c r="S82" s="158" t="e">
        <f t="shared" si="21"/>
        <v>#DIV/0!</v>
      </c>
      <c r="U82" s="160" t="e">
        <v>#DIV/0!</v>
      </c>
      <c r="W82" s="494" t="e">
        <f t="shared" si="22"/>
        <v>#DIV/0!</v>
      </c>
    </row>
    <row r="83" spans="1:31" s="137" customFormat="1" ht="19.2">
      <c r="A83" s="136"/>
      <c r="B83" s="136"/>
      <c r="C83" s="136"/>
      <c r="E83" s="138"/>
      <c r="F83" s="565" t="str">
        <f>F1</f>
        <v>令 和 ４ 年 度 に お け る 滞 納 整 理 状 況 調</v>
      </c>
      <c r="G83" s="565"/>
      <c r="H83" s="565"/>
      <c r="I83" s="565"/>
      <c r="J83" s="565"/>
      <c r="L83" s="185" t="s">
        <v>300</v>
      </c>
      <c r="M83" s="138"/>
      <c r="N83" s="178"/>
      <c r="O83" s="178"/>
      <c r="P83" s="178"/>
      <c r="Q83" s="178"/>
      <c r="S83" s="158" t="e">
        <f t="shared" si="21"/>
        <v>#DIV/0!</v>
      </c>
      <c r="U83" s="161" t="e">
        <v>#DIV/0!</v>
      </c>
      <c r="V83" s="140"/>
      <c r="W83" s="494" t="e">
        <f t="shared" si="22"/>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f t="shared" si="21"/>
        <v>#DIV/0!</v>
      </c>
      <c r="U84" s="158" t="e">
        <v>#DIV/0!</v>
      </c>
      <c r="V84" s="139"/>
      <c r="W84" s="494" t="e">
        <f t="shared" si="22"/>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1"/>
        <v>#DIV/0!</v>
      </c>
      <c r="U85" s="158" t="e">
        <v>#DIV/0!</v>
      </c>
      <c r="V85" s="139"/>
      <c r="W85" s="494" t="e">
        <f t="shared" si="22"/>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1"/>
        <v>#VALUE!</v>
      </c>
      <c r="U86" s="158" t="e">
        <v>#VALUE!</v>
      </c>
      <c r="V86" s="139"/>
      <c r="W86" s="494" t="e">
        <f t="shared" si="22"/>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f t="shared" si="21"/>
        <v>#VALUE!</v>
      </c>
      <c r="U87" s="158" t="e">
        <v>#VALUE!</v>
      </c>
      <c r="V87" s="139"/>
      <c r="W87" s="494" t="e">
        <f t="shared" si="22"/>
        <v>#VALUE!</v>
      </c>
      <c r="X87" s="139"/>
      <c r="Y87" s="139"/>
      <c r="Z87" s="139"/>
      <c r="AA87" s="139"/>
      <c r="AB87" s="139"/>
      <c r="AC87" s="139"/>
      <c r="AD87" s="139"/>
      <c r="AE87" s="139"/>
    </row>
    <row r="88" spans="1:31" s="141" customFormat="1" ht="17.25" customHeight="1">
      <c r="A88" s="144"/>
      <c r="B88" s="144"/>
      <c r="C88" s="154" t="s">
        <v>161</v>
      </c>
      <c r="D88" s="496">
        <v>167772</v>
      </c>
      <c r="E88" s="155">
        <v>149949</v>
      </c>
      <c r="F88" s="159">
        <f t="shared" ref="F88:F105" si="24">D88-E88</f>
        <v>17823</v>
      </c>
      <c r="G88" s="499">
        <v>133</v>
      </c>
      <c r="H88" s="491">
        <v>17574</v>
      </c>
      <c r="I88" s="498">
        <v>0</v>
      </c>
      <c r="J88" s="159">
        <f t="shared" ref="J88:J105" si="25">E88+G88+H88+I88</f>
        <v>167656</v>
      </c>
      <c r="K88" s="155">
        <v>0</v>
      </c>
      <c r="L88" s="155">
        <v>1</v>
      </c>
      <c r="M88" s="156">
        <f t="shared" ref="M88:M105" si="26">D88-J88-K88-L88</f>
        <v>115</v>
      </c>
      <c r="N88" s="183"/>
      <c r="O88" s="183"/>
      <c r="P88" s="183"/>
      <c r="Q88" s="183"/>
      <c r="R88" s="139"/>
      <c r="S88" s="158">
        <f>E88/D88*100</f>
        <v>89.376654030469922</v>
      </c>
      <c r="U88" s="160">
        <v>83.288442042243801</v>
      </c>
      <c r="W88" s="494">
        <f>S88-U88</f>
        <v>6.0882119882261208</v>
      </c>
    </row>
    <row r="89" spans="1:31" s="141" customFormat="1" ht="17.25" customHeight="1">
      <c r="A89" s="150"/>
      <c r="B89" s="153" t="s">
        <v>162</v>
      </c>
      <c r="C89" s="154" t="s">
        <v>163</v>
      </c>
      <c r="D89" s="496">
        <v>5167571300</v>
      </c>
      <c r="E89" s="502">
        <v>4514170800</v>
      </c>
      <c r="F89" s="159">
        <f t="shared" si="24"/>
        <v>653400500</v>
      </c>
      <c r="G89" s="499">
        <v>4950460</v>
      </c>
      <c r="H89" s="491">
        <v>643829777</v>
      </c>
      <c r="I89" s="498">
        <v>0</v>
      </c>
      <c r="J89" s="159">
        <f t="shared" si="25"/>
        <v>5162951037</v>
      </c>
      <c r="K89" s="155">
        <v>0</v>
      </c>
      <c r="L89" s="155">
        <v>25800</v>
      </c>
      <c r="M89" s="156">
        <f t="shared" si="26"/>
        <v>4594463</v>
      </c>
      <c r="N89" s="183">
        <v>100.6</v>
      </c>
      <c r="O89" s="183">
        <v>98.9</v>
      </c>
      <c r="P89" s="501">
        <v>99.9</v>
      </c>
      <c r="Q89" s="501">
        <v>99.9</v>
      </c>
      <c r="R89" s="139"/>
      <c r="S89" s="158">
        <f t="shared" si="21"/>
        <v>87.355752595034346</v>
      </c>
      <c r="U89" s="160">
        <v>80.037337195121196</v>
      </c>
      <c r="W89" s="494">
        <f t="shared" si="22"/>
        <v>7.3184153999131496</v>
      </c>
    </row>
    <row r="90" spans="1:31" s="141" customFormat="1" ht="17.25" customHeight="1">
      <c r="A90" s="150" t="s">
        <v>53</v>
      </c>
      <c r="B90" s="144"/>
      <c r="C90" s="154" t="s">
        <v>161</v>
      </c>
      <c r="D90" s="496">
        <v>276</v>
      </c>
      <c r="E90" s="491">
        <v>0</v>
      </c>
      <c r="F90" s="156">
        <f t="shared" si="24"/>
        <v>276</v>
      </c>
      <c r="G90" s="499">
        <v>34</v>
      </c>
      <c r="H90" s="499">
        <v>66</v>
      </c>
      <c r="I90" s="498">
        <v>0</v>
      </c>
      <c r="J90" s="159">
        <f>E90+G90+H90+I90</f>
        <v>100</v>
      </c>
      <c r="K90" s="155">
        <v>0</v>
      </c>
      <c r="L90" s="155">
        <v>59</v>
      </c>
      <c r="M90" s="156">
        <f t="shared" si="26"/>
        <v>117</v>
      </c>
      <c r="N90" s="183"/>
      <c r="O90" s="183"/>
      <c r="P90" s="183"/>
      <c r="Q90" s="183"/>
      <c r="R90" s="139"/>
      <c r="S90" s="158">
        <f>E90/D90*100</f>
        <v>0</v>
      </c>
      <c r="U90" s="160">
        <v>0</v>
      </c>
      <c r="W90" s="494">
        <f t="shared" si="22"/>
        <v>0</v>
      </c>
    </row>
    <row r="91" spans="1:31" s="141" customFormat="1" ht="17.25" customHeight="1">
      <c r="A91" s="150" t="s">
        <v>44</v>
      </c>
      <c r="B91" s="153" t="s">
        <v>164</v>
      </c>
      <c r="C91" s="154" t="s">
        <v>163</v>
      </c>
      <c r="D91" s="496">
        <v>9153145</v>
      </c>
      <c r="E91" s="491">
        <v>0</v>
      </c>
      <c r="F91" s="156">
        <f t="shared" si="24"/>
        <v>9153145</v>
      </c>
      <c r="G91" s="499">
        <v>1245742</v>
      </c>
      <c r="H91" s="499">
        <v>2012544</v>
      </c>
      <c r="I91" s="498">
        <v>0</v>
      </c>
      <c r="J91" s="159">
        <f t="shared" si="25"/>
        <v>3258286</v>
      </c>
      <c r="K91" s="155">
        <v>0</v>
      </c>
      <c r="L91" s="155">
        <v>2039362</v>
      </c>
      <c r="M91" s="156">
        <f t="shared" si="26"/>
        <v>3855497</v>
      </c>
      <c r="N91" s="183">
        <v>79.8</v>
      </c>
      <c r="O91" s="183">
        <v>81.099999999999994</v>
      </c>
      <c r="P91" s="501">
        <v>35.597447653238312</v>
      </c>
      <c r="Q91" s="501">
        <v>37.799999999999997</v>
      </c>
      <c r="R91" s="139"/>
      <c r="S91" s="158">
        <f t="shared" si="21"/>
        <v>0</v>
      </c>
      <c r="U91" s="160">
        <v>0</v>
      </c>
      <c r="W91" s="494">
        <f t="shared" si="22"/>
        <v>0</v>
      </c>
    </row>
    <row r="92" spans="1:31" s="141" customFormat="1" ht="17.25" customHeight="1">
      <c r="A92" s="150"/>
      <c r="B92" s="144"/>
      <c r="C92" s="154" t="s">
        <v>161</v>
      </c>
      <c r="D92" s="156">
        <f>D88+D90</f>
        <v>168048</v>
      </c>
      <c r="E92" s="159">
        <f>E88+E90</f>
        <v>149949</v>
      </c>
      <c r="F92" s="156">
        <f>D92-E92</f>
        <v>18099</v>
      </c>
      <c r="G92" s="156">
        <f t="shared" ref="G92:I93" si="27">G88+G90</f>
        <v>167</v>
      </c>
      <c r="H92" s="156">
        <f>H88+H90</f>
        <v>17640</v>
      </c>
      <c r="I92" s="156">
        <f t="shared" si="27"/>
        <v>0</v>
      </c>
      <c r="J92" s="159">
        <f t="shared" si="25"/>
        <v>167756</v>
      </c>
      <c r="K92" s="156">
        <f>K88+K90</f>
        <v>0</v>
      </c>
      <c r="L92" s="156">
        <f>L88+L90</f>
        <v>60</v>
      </c>
      <c r="M92" s="156">
        <f t="shared" si="26"/>
        <v>232</v>
      </c>
      <c r="N92" s="183"/>
      <c r="O92" s="183"/>
      <c r="P92" s="183"/>
      <c r="Q92" s="183"/>
      <c r="R92" s="139"/>
      <c r="S92" s="158">
        <f t="shared" si="21"/>
        <v>89.229862896315339</v>
      </c>
      <c r="U92" s="160">
        <v>82.758723460057453</v>
      </c>
      <c r="W92" s="494">
        <f t="shared" si="22"/>
        <v>6.4711394362578858</v>
      </c>
    </row>
    <row r="93" spans="1:31" s="141" customFormat="1" ht="17.25" customHeight="1">
      <c r="A93" s="153"/>
      <c r="B93" s="153" t="s">
        <v>16</v>
      </c>
      <c r="C93" s="144" t="s">
        <v>163</v>
      </c>
      <c r="D93" s="156">
        <f>D89+D91</f>
        <v>5176724445</v>
      </c>
      <c r="E93" s="159">
        <f>E89+E91</f>
        <v>4514170800</v>
      </c>
      <c r="F93" s="156">
        <f>D93-E93</f>
        <v>662553645</v>
      </c>
      <c r="G93" s="156">
        <f t="shared" si="27"/>
        <v>6196202</v>
      </c>
      <c r="H93" s="156">
        <f>H89+H91</f>
        <v>645842321</v>
      </c>
      <c r="I93" s="156">
        <f t="shared" si="27"/>
        <v>0</v>
      </c>
      <c r="J93" s="156">
        <f t="shared" si="25"/>
        <v>5166209323</v>
      </c>
      <c r="K93" s="156">
        <f>K89+K91</f>
        <v>0</v>
      </c>
      <c r="L93" s="156">
        <f>L89+L91</f>
        <v>2065162</v>
      </c>
      <c r="M93" s="156">
        <f t="shared" si="26"/>
        <v>8449960</v>
      </c>
      <c r="N93" s="183">
        <v>100.6</v>
      </c>
      <c r="O93" s="183">
        <v>98.8</v>
      </c>
      <c r="P93" s="501">
        <v>99.8</v>
      </c>
      <c r="Q93" s="501">
        <v>99.8</v>
      </c>
      <c r="R93" s="139"/>
      <c r="S93" s="158">
        <f t="shared" si="21"/>
        <v>87.201295876585917</v>
      </c>
      <c r="U93" s="160">
        <v>79.501165224481639</v>
      </c>
      <c r="W93" s="494">
        <f t="shared" si="22"/>
        <v>7.7001306521042778</v>
      </c>
    </row>
    <row r="94" spans="1:31" s="141" customFormat="1" ht="17.25" customHeight="1">
      <c r="A94" s="144"/>
      <c r="B94" s="144"/>
      <c r="C94" s="154" t="s">
        <v>161</v>
      </c>
      <c r="D94" s="496">
        <v>50</v>
      </c>
      <c r="E94" s="155">
        <v>50</v>
      </c>
      <c r="F94" s="156">
        <f t="shared" si="24"/>
        <v>0</v>
      </c>
      <c r="G94" s="498">
        <v>0</v>
      </c>
      <c r="H94" s="499">
        <v>0</v>
      </c>
      <c r="I94" s="498">
        <v>0</v>
      </c>
      <c r="J94" s="156">
        <f t="shared" si="25"/>
        <v>50</v>
      </c>
      <c r="K94" s="155">
        <v>0</v>
      </c>
      <c r="L94" s="155">
        <v>0</v>
      </c>
      <c r="M94" s="156">
        <f t="shared" si="26"/>
        <v>0</v>
      </c>
      <c r="N94" s="183"/>
      <c r="O94" s="183"/>
      <c r="P94" s="183"/>
      <c r="Q94" s="183"/>
      <c r="R94" s="139"/>
      <c r="S94" s="158">
        <f t="shared" si="21"/>
        <v>100</v>
      </c>
      <c r="U94" s="160">
        <v>100</v>
      </c>
      <c r="W94" s="494">
        <f t="shared" si="22"/>
        <v>0</v>
      </c>
    </row>
    <row r="95" spans="1:31" s="141" customFormat="1" ht="17.25" customHeight="1">
      <c r="A95" s="150"/>
      <c r="B95" s="153" t="s">
        <v>162</v>
      </c>
      <c r="C95" s="154" t="s">
        <v>163</v>
      </c>
      <c r="D95" s="496">
        <v>3649200</v>
      </c>
      <c r="E95" s="155">
        <v>3649200</v>
      </c>
      <c r="F95" s="156">
        <f t="shared" si="24"/>
        <v>0</v>
      </c>
      <c r="G95" s="498">
        <v>0</v>
      </c>
      <c r="H95" s="499">
        <v>0</v>
      </c>
      <c r="I95" s="498">
        <v>0</v>
      </c>
      <c r="J95" s="156">
        <f t="shared" si="25"/>
        <v>3649200</v>
      </c>
      <c r="K95" s="155">
        <v>0</v>
      </c>
      <c r="L95" s="155">
        <v>0</v>
      </c>
      <c r="M95" s="156">
        <f t="shared" si="26"/>
        <v>0</v>
      </c>
      <c r="N95" s="183">
        <v>100</v>
      </c>
      <c r="O95" s="183">
        <v>100</v>
      </c>
      <c r="P95" s="501">
        <v>100</v>
      </c>
      <c r="Q95" s="501">
        <v>100</v>
      </c>
      <c r="R95" s="139"/>
      <c r="S95" s="158">
        <f t="shared" si="21"/>
        <v>100</v>
      </c>
      <c r="U95" s="160">
        <v>100</v>
      </c>
      <c r="W95" s="494">
        <f t="shared" si="22"/>
        <v>0</v>
      </c>
    </row>
    <row r="96" spans="1:31" s="141" customFormat="1" ht="17.25" customHeight="1">
      <c r="A96" s="150" t="s">
        <v>54</v>
      </c>
      <c r="B96" s="144"/>
      <c r="C96" s="154" t="s">
        <v>161</v>
      </c>
      <c r="D96" s="496">
        <v>0</v>
      </c>
      <c r="E96" s="155">
        <v>0</v>
      </c>
      <c r="F96" s="156">
        <f t="shared" si="24"/>
        <v>0</v>
      </c>
      <c r="G96" s="498">
        <v>0</v>
      </c>
      <c r="H96" s="498">
        <v>0</v>
      </c>
      <c r="I96" s="498">
        <v>0</v>
      </c>
      <c r="J96" s="156">
        <f>E96+G96+H96+I96</f>
        <v>0</v>
      </c>
      <c r="K96" s="155">
        <v>0</v>
      </c>
      <c r="L96" s="155">
        <v>0</v>
      </c>
      <c r="M96" s="156">
        <f t="shared" si="26"/>
        <v>0</v>
      </c>
      <c r="N96" s="183"/>
      <c r="O96" s="183"/>
      <c r="P96" s="183"/>
      <c r="Q96" s="183"/>
      <c r="R96" s="139"/>
      <c r="S96" s="158" t="e">
        <f t="shared" si="21"/>
        <v>#DIV/0!</v>
      </c>
      <c r="U96" s="160">
        <v>0</v>
      </c>
      <c r="W96" s="494" t="e">
        <f t="shared" si="22"/>
        <v>#DIV/0!</v>
      </c>
    </row>
    <row r="97" spans="1:23" s="141" customFormat="1" ht="17.25" customHeight="1">
      <c r="A97" s="150"/>
      <c r="B97" s="153" t="s">
        <v>164</v>
      </c>
      <c r="C97" s="154" t="s">
        <v>163</v>
      </c>
      <c r="D97" s="496">
        <v>0</v>
      </c>
      <c r="E97" s="155">
        <v>0</v>
      </c>
      <c r="F97" s="156">
        <f t="shared" si="24"/>
        <v>0</v>
      </c>
      <c r="G97" s="498">
        <v>0</v>
      </c>
      <c r="H97" s="498">
        <v>0</v>
      </c>
      <c r="I97" s="498">
        <v>0</v>
      </c>
      <c r="J97" s="156">
        <f t="shared" si="25"/>
        <v>0</v>
      </c>
      <c r="K97" s="155">
        <v>0</v>
      </c>
      <c r="L97" s="155">
        <v>0</v>
      </c>
      <c r="M97" s="156">
        <f t="shared" si="26"/>
        <v>0</v>
      </c>
      <c r="N97" s="183">
        <v>0</v>
      </c>
      <c r="O97" s="183">
        <v>0</v>
      </c>
      <c r="P97" s="501">
        <v>0</v>
      </c>
      <c r="Q97" s="501">
        <v>0</v>
      </c>
      <c r="R97" s="139"/>
      <c r="S97" s="158" t="e">
        <f t="shared" si="21"/>
        <v>#DIV/0!</v>
      </c>
      <c r="U97" s="160">
        <v>0</v>
      </c>
      <c r="W97" s="494" t="e">
        <f t="shared" si="22"/>
        <v>#DIV/0!</v>
      </c>
    </row>
    <row r="98" spans="1:23" s="141" customFormat="1" ht="17.25" customHeight="1">
      <c r="A98" s="150"/>
      <c r="B98" s="144"/>
      <c r="C98" s="154" t="s">
        <v>161</v>
      </c>
      <c r="D98" s="156">
        <f>D94+D96</f>
        <v>50</v>
      </c>
      <c r="E98" s="156">
        <f>E94+E96</f>
        <v>50</v>
      </c>
      <c r="F98" s="156">
        <f t="shared" si="24"/>
        <v>0</v>
      </c>
      <c r="G98" s="156">
        <f t="shared" ref="G98:I99" si="28">G94+G96</f>
        <v>0</v>
      </c>
      <c r="H98" s="156">
        <f t="shared" si="28"/>
        <v>0</v>
      </c>
      <c r="I98" s="156">
        <f t="shared" si="28"/>
        <v>0</v>
      </c>
      <c r="J98" s="156">
        <f t="shared" si="25"/>
        <v>50</v>
      </c>
      <c r="K98" s="156">
        <f>K94+K96</f>
        <v>0</v>
      </c>
      <c r="L98" s="156">
        <f>L94+L96</f>
        <v>0</v>
      </c>
      <c r="M98" s="156">
        <f t="shared" si="26"/>
        <v>0</v>
      </c>
      <c r="N98" s="183"/>
      <c r="O98" s="183"/>
      <c r="P98" s="183"/>
      <c r="Q98" s="183"/>
      <c r="R98" s="139"/>
      <c r="S98" s="158">
        <f t="shared" si="21"/>
        <v>100</v>
      </c>
      <c r="U98" s="160">
        <v>94.545454545454547</v>
      </c>
      <c r="W98" s="494">
        <f t="shared" si="22"/>
        <v>5.4545454545454533</v>
      </c>
    </row>
    <row r="99" spans="1:23" s="141" customFormat="1" ht="17.25" customHeight="1">
      <c r="A99" s="153"/>
      <c r="B99" s="153" t="s">
        <v>16</v>
      </c>
      <c r="C99" s="154" t="s">
        <v>163</v>
      </c>
      <c r="D99" s="156">
        <f>D95+D97</f>
        <v>3649200</v>
      </c>
      <c r="E99" s="156">
        <f>E95+E97</f>
        <v>3649200</v>
      </c>
      <c r="F99" s="156">
        <f t="shared" si="24"/>
        <v>0</v>
      </c>
      <c r="G99" s="156">
        <f t="shared" si="28"/>
        <v>0</v>
      </c>
      <c r="H99" s="156">
        <f t="shared" si="28"/>
        <v>0</v>
      </c>
      <c r="I99" s="156">
        <f t="shared" si="28"/>
        <v>0</v>
      </c>
      <c r="J99" s="156">
        <f t="shared" si="25"/>
        <v>3649200</v>
      </c>
      <c r="K99" s="156">
        <f>K95+K97</f>
        <v>0</v>
      </c>
      <c r="L99" s="156">
        <f>L95+L97</f>
        <v>0</v>
      </c>
      <c r="M99" s="156">
        <f t="shared" si="26"/>
        <v>0</v>
      </c>
      <c r="N99" s="183">
        <v>100</v>
      </c>
      <c r="O99" s="183">
        <v>100</v>
      </c>
      <c r="P99" s="501">
        <v>100</v>
      </c>
      <c r="Q99" s="501">
        <v>100</v>
      </c>
      <c r="R99" s="139"/>
      <c r="S99" s="158">
        <f t="shared" si="21"/>
        <v>100</v>
      </c>
      <c r="U99" s="160">
        <v>97.330478966237649</v>
      </c>
      <c r="W99" s="494">
        <f t="shared" si="22"/>
        <v>2.6695210337623507</v>
      </c>
    </row>
    <row r="100" spans="1:23" ht="17.25" customHeight="1">
      <c r="A100" s="144"/>
      <c r="B100" s="144"/>
      <c r="C100" s="154" t="s">
        <v>161</v>
      </c>
      <c r="D100" s="496">
        <v>11932</v>
      </c>
      <c r="E100" s="496">
        <v>11932</v>
      </c>
      <c r="F100" s="156">
        <f t="shared" si="24"/>
        <v>0</v>
      </c>
      <c r="G100" s="155">
        <v>0</v>
      </c>
      <c r="H100" s="155">
        <v>0</v>
      </c>
      <c r="I100" s="155">
        <v>0</v>
      </c>
      <c r="J100" s="156">
        <f t="shared" si="25"/>
        <v>11932</v>
      </c>
      <c r="K100" s="155">
        <v>0</v>
      </c>
      <c r="L100" s="155">
        <v>0</v>
      </c>
      <c r="M100" s="156">
        <f t="shared" si="26"/>
        <v>0</v>
      </c>
      <c r="N100" s="183"/>
      <c r="O100" s="183"/>
      <c r="P100" s="183"/>
      <c r="Q100" s="183"/>
      <c r="R100" s="139"/>
      <c r="S100" s="158">
        <f t="shared" si="21"/>
        <v>100</v>
      </c>
      <c r="U100" s="163">
        <v>100</v>
      </c>
      <c r="W100" s="494">
        <f t="shared" si="22"/>
        <v>0</v>
      </c>
    </row>
    <row r="101" spans="1:23" ht="17.25" customHeight="1">
      <c r="A101" s="150"/>
      <c r="B101" s="153" t="s">
        <v>162</v>
      </c>
      <c r="C101" s="154" t="s">
        <v>163</v>
      </c>
      <c r="D101" s="496">
        <v>789169200</v>
      </c>
      <c r="E101" s="496">
        <v>789169200</v>
      </c>
      <c r="F101" s="156">
        <f t="shared" si="24"/>
        <v>0</v>
      </c>
      <c r="G101" s="155">
        <v>0</v>
      </c>
      <c r="H101" s="155">
        <v>0</v>
      </c>
      <c r="I101" s="155">
        <v>0</v>
      </c>
      <c r="J101" s="156">
        <f t="shared" si="25"/>
        <v>789169200</v>
      </c>
      <c r="K101" s="155">
        <v>0</v>
      </c>
      <c r="L101" s="155">
        <v>0</v>
      </c>
      <c r="M101" s="156">
        <f t="shared" si="26"/>
        <v>0</v>
      </c>
      <c r="N101" s="183">
        <v>138.6</v>
      </c>
      <c r="O101" s="183">
        <v>96.5</v>
      </c>
      <c r="P101" s="501">
        <v>100</v>
      </c>
      <c r="Q101" s="501">
        <v>100</v>
      </c>
      <c r="R101" s="139"/>
      <c r="S101" s="158">
        <f t="shared" si="21"/>
        <v>100</v>
      </c>
      <c r="U101" s="163">
        <v>100</v>
      </c>
      <c r="W101" s="494">
        <f t="shared" si="22"/>
        <v>0</v>
      </c>
    </row>
    <row r="102" spans="1:23" ht="17.25" customHeight="1">
      <c r="A102" s="150" t="s">
        <v>176</v>
      </c>
      <c r="B102" s="144"/>
      <c r="C102" s="154" t="s">
        <v>161</v>
      </c>
      <c r="D102" s="155">
        <v>0</v>
      </c>
      <c r="E102" s="155">
        <v>0</v>
      </c>
      <c r="F102" s="156">
        <f t="shared" si="24"/>
        <v>0</v>
      </c>
      <c r="G102" s="155">
        <v>0</v>
      </c>
      <c r="H102" s="155">
        <v>0</v>
      </c>
      <c r="I102" s="155">
        <v>0</v>
      </c>
      <c r="J102" s="156">
        <f t="shared" si="25"/>
        <v>0</v>
      </c>
      <c r="K102" s="155">
        <v>0</v>
      </c>
      <c r="L102" s="155">
        <v>0</v>
      </c>
      <c r="M102" s="156">
        <f t="shared" si="26"/>
        <v>0</v>
      </c>
      <c r="N102" s="183"/>
      <c r="O102" s="183"/>
      <c r="P102" s="183"/>
      <c r="Q102" s="183"/>
      <c r="R102" s="139"/>
      <c r="S102" s="158" t="e">
        <f t="shared" si="21"/>
        <v>#DIV/0!</v>
      </c>
      <c r="U102" s="163" t="e">
        <v>#DIV/0!</v>
      </c>
      <c r="W102" s="494" t="e">
        <f t="shared" si="22"/>
        <v>#DIV/0!</v>
      </c>
    </row>
    <row r="103" spans="1:23" ht="17.25" customHeight="1">
      <c r="A103" s="150" t="s">
        <v>43</v>
      </c>
      <c r="B103" s="153" t="s">
        <v>164</v>
      </c>
      <c r="C103" s="154" t="s">
        <v>163</v>
      </c>
      <c r="D103" s="155">
        <v>0</v>
      </c>
      <c r="E103" s="155">
        <v>0</v>
      </c>
      <c r="F103" s="156">
        <f t="shared" si="24"/>
        <v>0</v>
      </c>
      <c r="G103" s="155">
        <v>0</v>
      </c>
      <c r="H103" s="155">
        <v>0</v>
      </c>
      <c r="I103" s="155">
        <v>0</v>
      </c>
      <c r="J103" s="156">
        <f t="shared" si="25"/>
        <v>0</v>
      </c>
      <c r="K103" s="155">
        <v>0</v>
      </c>
      <c r="L103" s="155">
        <v>0</v>
      </c>
      <c r="M103" s="156">
        <f t="shared" si="26"/>
        <v>0</v>
      </c>
      <c r="N103" s="183">
        <v>0</v>
      </c>
      <c r="O103" s="183">
        <v>0</v>
      </c>
      <c r="P103" s="501">
        <v>0</v>
      </c>
      <c r="Q103" s="501">
        <v>0</v>
      </c>
      <c r="R103" s="139"/>
      <c r="S103" s="158" t="e">
        <f t="shared" si="21"/>
        <v>#DIV/0!</v>
      </c>
      <c r="U103" s="163" t="e">
        <v>#DIV/0!</v>
      </c>
      <c r="W103" s="494" t="e">
        <f t="shared" si="22"/>
        <v>#DIV/0!</v>
      </c>
    </row>
    <row r="104" spans="1:23" ht="17.25" customHeight="1">
      <c r="A104" s="150"/>
      <c r="B104" s="144"/>
      <c r="C104" s="154" t="s">
        <v>161</v>
      </c>
      <c r="D104" s="156">
        <f>D100+D102</f>
        <v>11932</v>
      </c>
      <c r="E104" s="156">
        <f>E100+E102</f>
        <v>11932</v>
      </c>
      <c r="F104" s="156">
        <f t="shared" si="24"/>
        <v>0</v>
      </c>
      <c r="G104" s="156">
        <f t="shared" ref="G104:I105" si="29">G100+G102</f>
        <v>0</v>
      </c>
      <c r="H104" s="156">
        <f t="shared" si="29"/>
        <v>0</v>
      </c>
      <c r="I104" s="156">
        <f t="shared" si="29"/>
        <v>0</v>
      </c>
      <c r="J104" s="156">
        <f t="shared" si="25"/>
        <v>11932</v>
      </c>
      <c r="K104" s="156">
        <f>K100+K102</f>
        <v>0</v>
      </c>
      <c r="L104" s="156">
        <f>L100+L102</f>
        <v>0</v>
      </c>
      <c r="M104" s="156">
        <f t="shared" si="26"/>
        <v>0</v>
      </c>
      <c r="N104" s="183"/>
      <c r="O104" s="183"/>
      <c r="P104" s="183"/>
      <c r="Q104" s="183"/>
      <c r="R104" s="139"/>
      <c r="S104" s="158">
        <f t="shared" si="21"/>
        <v>100</v>
      </c>
      <c r="U104" s="163">
        <v>100</v>
      </c>
      <c r="W104" s="494">
        <f t="shared" si="22"/>
        <v>0</v>
      </c>
    </row>
    <row r="105" spans="1:23" ht="17.25" customHeight="1">
      <c r="A105" s="153"/>
      <c r="B105" s="153" t="s">
        <v>16</v>
      </c>
      <c r="C105" s="154" t="s">
        <v>163</v>
      </c>
      <c r="D105" s="156">
        <f>D101+D103</f>
        <v>789169200</v>
      </c>
      <c r="E105" s="156">
        <f>E101+E103</f>
        <v>789169200</v>
      </c>
      <c r="F105" s="156">
        <f t="shared" si="24"/>
        <v>0</v>
      </c>
      <c r="G105" s="156">
        <f t="shared" si="29"/>
        <v>0</v>
      </c>
      <c r="H105" s="156">
        <f t="shared" si="29"/>
        <v>0</v>
      </c>
      <c r="I105" s="156">
        <f t="shared" si="29"/>
        <v>0</v>
      </c>
      <c r="J105" s="156">
        <f t="shared" si="25"/>
        <v>789169200</v>
      </c>
      <c r="K105" s="156">
        <f>K101+K103</f>
        <v>0</v>
      </c>
      <c r="L105" s="156">
        <f>L101+L103</f>
        <v>0</v>
      </c>
      <c r="M105" s="156">
        <f t="shared" si="26"/>
        <v>0</v>
      </c>
      <c r="N105" s="183">
        <v>138.6</v>
      </c>
      <c r="O105" s="183">
        <v>96.5</v>
      </c>
      <c r="P105" s="501">
        <v>100</v>
      </c>
      <c r="Q105" s="501">
        <v>100</v>
      </c>
      <c r="R105" s="139"/>
      <c r="S105" s="158">
        <f t="shared" si="21"/>
        <v>100</v>
      </c>
      <c r="U105" s="163">
        <v>100</v>
      </c>
      <c r="W105" s="494">
        <f t="shared" si="22"/>
        <v>0</v>
      </c>
    </row>
    <row r="106" spans="1:23" ht="17.25" customHeight="1">
      <c r="A106" s="144"/>
      <c r="B106" s="144"/>
      <c r="C106" s="154" t="s">
        <v>161</v>
      </c>
      <c r="D106" s="155">
        <v>0</v>
      </c>
      <c r="E106" s="155">
        <v>174</v>
      </c>
      <c r="F106" s="159">
        <v>0</v>
      </c>
      <c r="G106" s="155">
        <v>0</v>
      </c>
      <c r="H106" s="155">
        <v>0</v>
      </c>
      <c r="I106" s="155">
        <v>0</v>
      </c>
      <c r="J106" s="159">
        <v>0</v>
      </c>
      <c r="K106" s="155">
        <v>0</v>
      </c>
      <c r="L106" s="155">
        <v>0</v>
      </c>
      <c r="M106" s="159">
        <v>0</v>
      </c>
      <c r="N106" s="183"/>
      <c r="O106" s="183"/>
      <c r="P106" s="183"/>
      <c r="Q106" s="183"/>
      <c r="R106" s="139"/>
      <c r="S106" s="158" t="e">
        <f t="shared" si="21"/>
        <v>#DIV/0!</v>
      </c>
      <c r="U106" s="163" t="e">
        <v>#DIV/0!</v>
      </c>
      <c r="W106" s="494" t="e">
        <f t="shared" si="22"/>
        <v>#DIV/0!</v>
      </c>
    </row>
    <row r="107" spans="1:23" ht="17.25" customHeight="1">
      <c r="A107" s="150" t="s">
        <v>171</v>
      </c>
      <c r="B107" s="153" t="s">
        <v>162</v>
      </c>
      <c r="C107" s="154" t="s">
        <v>163</v>
      </c>
      <c r="D107" s="155">
        <v>0</v>
      </c>
      <c r="E107" s="155">
        <v>3901128220</v>
      </c>
      <c r="F107" s="159">
        <v>0</v>
      </c>
      <c r="G107" s="155">
        <v>0</v>
      </c>
      <c r="H107" s="155">
        <v>0</v>
      </c>
      <c r="I107" s="155">
        <v>0</v>
      </c>
      <c r="J107" s="159">
        <v>0</v>
      </c>
      <c r="K107" s="155">
        <v>0</v>
      </c>
      <c r="L107" s="155">
        <v>0</v>
      </c>
      <c r="M107" s="159">
        <v>0</v>
      </c>
      <c r="N107" s="183">
        <v>0</v>
      </c>
      <c r="O107" s="183">
        <v>0</v>
      </c>
      <c r="P107" s="501">
        <v>0</v>
      </c>
      <c r="Q107" s="501">
        <v>0</v>
      </c>
      <c r="R107" s="139"/>
      <c r="S107" s="158" t="e">
        <f t="shared" si="21"/>
        <v>#DIV/0!</v>
      </c>
      <c r="U107" s="163" t="e">
        <v>#DIV/0!</v>
      </c>
      <c r="W107" s="494" t="e">
        <f t="shared" si="22"/>
        <v>#DIV/0!</v>
      </c>
    </row>
    <row r="108" spans="1:23" ht="17.25" customHeight="1">
      <c r="A108" s="150"/>
      <c r="B108" s="144"/>
      <c r="C108" s="154" t="s">
        <v>161</v>
      </c>
      <c r="D108" s="155">
        <v>0</v>
      </c>
      <c r="E108" s="155">
        <v>0</v>
      </c>
      <c r="F108" s="159">
        <v>0</v>
      </c>
      <c r="G108" s="155">
        <v>0</v>
      </c>
      <c r="H108" s="155">
        <v>0</v>
      </c>
      <c r="I108" s="155">
        <v>0</v>
      </c>
      <c r="J108" s="159">
        <v>0</v>
      </c>
      <c r="K108" s="155">
        <v>0</v>
      </c>
      <c r="L108" s="155">
        <v>0</v>
      </c>
      <c r="M108" s="159">
        <v>0</v>
      </c>
      <c r="N108" s="183"/>
      <c r="O108" s="183"/>
      <c r="P108" s="183"/>
      <c r="Q108" s="183"/>
      <c r="R108" s="139"/>
      <c r="S108" s="158" t="e">
        <f t="shared" si="21"/>
        <v>#DIV/0!</v>
      </c>
      <c r="U108" s="163" t="e">
        <v>#DIV/0!</v>
      </c>
      <c r="W108" s="494" t="e">
        <f t="shared" si="22"/>
        <v>#DIV/0!</v>
      </c>
    </row>
    <row r="109" spans="1:23" ht="17.25" customHeight="1">
      <c r="A109" s="150" t="s">
        <v>52</v>
      </c>
      <c r="B109" s="153" t="s">
        <v>164</v>
      </c>
      <c r="C109" s="154" t="s">
        <v>163</v>
      </c>
      <c r="D109" s="155">
        <v>0</v>
      </c>
      <c r="E109" s="155">
        <v>0</v>
      </c>
      <c r="F109" s="159">
        <v>0</v>
      </c>
      <c r="G109" s="155">
        <v>0</v>
      </c>
      <c r="H109" s="155">
        <v>0</v>
      </c>
      <c r="I109" s="155">
        <v>0</v>
      </c>
      <c r="J109" s="159">
        <v>0</v>
      </c>
      <c r="K109" s="155">
        <v>0</v>
      </c>
      <c r="L109" s="155">
        <v>0</v>
      </c>
      <c r="M109" s="159">
        <v>0</v>
      </c>
      <c r="N109" s="183">
        <v>0</v>
      </c>
      <c r="O109" s="183">
        <v>0</v>
      </c>
      <c r="P109" s="501">
        <v>0</v>
      </c>
      <c r="Q109" s="501">
        <v>0</v>
      </c>
      <c r="R109" s="139"/>
      <c r="S109" s="158" t="e">
        <f>E109/D109*100</f>
        <v>#DIV/0!</v>
      </c>
      <c r="U109" s="163" t="e">
        <v>#DIV/0!</v>
      </c>
      <c r="W109" s="494" t="e">
        <f t="shared" si="22"/>
        <v>#DIV/0!</v>
      </c>
    </row>
    <row r="110" spans="1:23" ht="17.25" customHeight="1">
      <c r="A110" s="150"/>
      <c r="B110" s="144"/>
      <c r="C110" s="154" t="s">
        <v>161</v>
      </c>
      <c r="D110" s="156">
        <f>D106+D108</f>
        <v>0</v>
      </c>
      <c r="E110" s="156">
        <f>E106+E108</f>
        <v>174</v>
      </c>
      <c r="F110" s="159">
        <v>0</v>
      </c>
      <c r="G110" s="159">
        <v>0</v>
      </c>
      <c r="H110" s="159">
        <v>0</v>
      </c>
      <c r="I110" s="159">
        <v>0</v>
      </c>
      <c r="J110" s="159">
        <v>0</v>
      </c>
      <c r="K110" s="159">
        <v>0</v>
      </c>
      <c r="L110" s="159">
        <v>0</v>
      </c>
      <c r="M110" s="159">
        <v>0</v>
      </c>
      <c r="N110" s="183"/>
      <c r="O110" s="183"/>
      <c r="P110" s="183"/>
      <c r="Q110" s="183"/>
      <c r="R110" s="139"/>
      <c r="S110" s="158" t="e">
        <f t="shared" si="21"/>
        <v>#DIV/0!</v>
      </c>
      <c r="U110" s="163" t="e">
        <v>#DIV/0!</v>
      </c>
      <c r="W110" s="503" t="e">
        <f>S110-U110</f>
        <v>#DIV/0!</v>
      </c>
    </row>
    <row r="111" spans="1:23" ht="17.25" customHeight="1">
      <c r="A111" s="153"/>
      <c r="B111" s="153" t="s">
        <v>16</v>
      </c>
      <c r="C111" s="154" t="s">
        <v>163</v>
      </c>
      <c r="D111" s="156">
        <f>D107+D109</f>
        <v>0</v>
      </c>
      <c r="E111" s="156">
        <f>E107+E109</f>
        <v>3901128220</v>
      </c>
      <c r="F111" s="159">
        <v>0</v>
      </c>
      <c r="G111" s="159">
        <v>0</v>
      </c>
      <c r="H111" s="159">
        <v>0</v>
      </c>
      <c r="I111" s="159">
        <v>0</v>
      </c>
      <c r="J111" s="159">
        <v>0</v>
      </c>
      <c r="K111" s="159">
        <v>0</v>
      </c>
      <c r="L111" s="159">
        <v>0</v>
      </c>
      <c r="M111" s="159">
        <v>0</v>
      </c>
      <c r="N111" s="183">
        <v>0</v>
      </c>
      <c r="O111" s="183">
        <v>0</v>
      </c>
      <c r="P111" s="501">
        <v>0</v>
      </c>
      <c r="Q111" s="501">
        <v>0</v>
      </c>
      <c r="R111" s="139"/>
      <c r="S111" s="158" t="e">
        <f t="shared" si="21"/>
        <v>#DIV/0!</v>
      </c>
      <c r="U111" s="163" t="e">
        <v>#DIV/0!</v>
      </c>
      <c r="W111" s="494" t="e">
        <f t="shared" si="22"/>
        <v>#DIV/0!</v>
      </c>
    </row>
    <row r="112" spans="1:23" ht="17.25" customHeight="1">
      <c r="A112" s="144"/>
      <c r="B112" s="144"/>
      <c r="C112" s="154" t="s">
        <v>161</v>
      </c>
      <c r="D112" s="490">
        <v>801</v>
      </c>
      <c r="E112" s="490">
        <v>801</v>
      </c>
      <c r="F112" s="156">
        <f t="shared" ref="F112:F123" si="30">D112-E112</f>
        <v>0</v>
      </c>
      <c r="G112" s="155">
        <v>0</v>
      </c>
      <c r="H112" s="491"/>
      <c r="I112" s="155">
        <v>0</v>
      </c>
      <c r="J112" s="156">
        <f t="shared" ref="J112:J123" si="31">E112+G112+H112+I112</f>
        <v>801</v>
      </c>
      <c r="K112" s="155">
        <v>0</v>
      </c>
      <c r="L112" s="155">
        <v>0</v>
      </c>
      <c r="M112" s="159">
        <f t="shared" ref="M112:M123" si="32">D112-J112-K112-L112</f>
        <v>0</v>
      </c>
      <c r="N112" s="183"/>
      <c r="O112" s="183"/>
      <c r="P112" s="183"/>
      <c r="Q112" s="183"/>
      <c r="R112" s="139"/>
      <c r="S112" s="158">
        <f t="shared" si="21"/>
        <v>100</v>
      </c>
      <c r="U112" s="163">
        <v>96.265060240963848</v>
      </c>
      <c r="W112" s="494">
        <f t="shared" si="22"/>
        <v>3.7349397590361519</v>
      </c>
    </row>
    <row r="113" spans="1:31" ht="17.25" customHeight="1">
      <c r="A113" s="150"/>
      <c r="B113" s="153" t="s">
        <v>162</v>
      </c>
      <c r="C113" s="154" t="s">
        <v>163</v>
      </c>
      <c r="D113" s="490">
        <v>6075969644</v>
      </c>
      <c r="E113" s="490">
        <v>6075969644</v>
      </c>
      <c r="F113" s="156">
        <f t="shared" si="30"/>
        <v>0</v>
      </c>
      <c r="G113" s="498">
        <v>0</v>
      </c>
      <c r="H113" s="499"/>
      <c r="I113" s="498">
        <v>0</v>
      </c>
      <c r="J113" s="156">
        <f t="shared" si="31"/>
        <v>6075969644</v>
      </c>
      <c r="K113" s="155">
        <v>0</v>
      </c>
      <c r="L113" s="155">
        <v>0</v>
      </c>
      <c r="M113" s="159">
        <f t="shared" si="32"/>
        <v>0</v>
      </c>
      <c r="N113" s="183">
        <v>96.6</v>
      </c>
      <c r="O113" s="183">
        <v>105.8</v>
      </c>
      <c r="P113" s="501">
        <v>100</v>
      </c>
      <c r="Q113" s="501">
        <v>100</v>
      </c>
      <c r="R113" s="139"/>
      <c r="S113" s="158">
        <f t="shared" si="21"/>
        <v>100</v>
      </c>
      <c r="U113" s="163">
        <v>97.484707392341335</v>
      </c>
      <c r="W113" s="494">
        <f t="shared" si="22"/>
        <v>2.5152926076586652</v>
      </c>
    </row>
    <row r="114" spans="1:31" ht="17.25" customHeight="1">
      <c r="A114" s="150" t="s">
        <v>52</v>
      </c>
      <c r="B114" s="144"/>
      <c r="C114" s="154" t="s">
        <v>161</v>
      </c>
      <c r="D114" s="155"/>
      <c r="E114" s="155"/>
      <c r="F114" s="156">
        <f t="shared" si="30"/>
        <v>0</v>
      </c>
      <c r="G114" s="498">
        <v>0</v>
      </c>
      <c r="H114" s="155">
        <v>0</v>
      </c>
      <c r="I114" s="498">
        <v>0</v>
      </c>
      <c r="J114" s="156">
        <f t="shared" si="31"/>
        <v>0</v>
      </c>
      <c r="K114" s="155">
        <v>0</v>
      </c>
      <c r="L114" s="155">
        <v>0</v>
      </c>
      <c r="M114" s="156">
        <f t="shared" si="32"/>
        <v>0</v>
      </c>
      <c r="N114" s="183"/>
      <c r="O114" s="183"/>
      <c r="P114" s="183"/>
      <c r="Q114" s="183"/>
      <c r="R114" s="139"/>
      <c r="S114" s="158" t="e">
        <f t="shared" si="21"/>
        <v>#DIV/0!</v>
      </c>
      <c r="U114" s="163">
        <v>75</v>
      </c>
      <c r="W114" s="494" t="e">
        <f t="shared" si="22"/>
        <v>#DIV/0!</v>
      </c>
    </row>
    <row r="115" spans="1:31" ht="17.25" customHeight="1">
      <c r="A115" s="150"/>
      <c r="B115" s="153" t="s">
        <v>164</v>
      </c>
      <c r="C115" s="154" t="s">
        <v>163</v>
      </c>
      <c r="D115" s="155"/>
      <c r="E115" s="155"/>
      <c r="F115" s="156">
        <f t="shared" si="30"/>
        <v>0</v>
      </c>
      <c r="G115" s="498">
        <v>0</v>
      </c>
      <c r="H115" s="155">
        <v>0</v>
      </c>
      <c r="I115" s="498">
        <v>0</v>
      </c>
      <c r="J115" s="156">
        <f t="shared" si="31"/>
        <v>0</v>
      </c>
      <c r="K115" s="155">
        <v>0</v>
      </c>
      <c r="L115" s="155">
        <v>0</v>
      </c>
      <c r="M115" s="156">
        <f t="shared" si="32"/>
        <v>0</v>
      </c>
      <c r="N115" s="183">
        <v>0</v>
      </c>
      <c r="O115" s="183">
        <v>109.7</v>
      </c>
      <c r="P115" s="501">
        <v>0</v>
      </c>
      <c r="Q115" s="501">
        <v>100</v>
      </c>
      <c r="R115" s="139"/>
      <c r="S115" s="158" t="e">
        <f t="shared" si="21"/>
        <v>#DIV/0!</v>
      </c>
      <c r="U115" s="163">
        <v>72.473437951872413</v>
      </c>
      <c r="W115" s="494" t="e">
        <f t="shared" si="22"/>
        <v>#DIV/0!</v>
      </c>
    </row>
    <row r="116" spans="1:31" ht="17.25" customHeight="1">
      <c r="A116" s="150"/>
      <c r="B116" s="144"/>
      <c r="C116" s="154" t="s">
        <v>161</v>
      </c>
      <c r="D116" s="156">
        <f>D112+D114</f>
        <v>801</v>
      </c>
      <c r="E116" s="156">
        <f>E112+E114</f>
        <v>801</v>
      </c>
      <c r="F116" s="156">
        <f t="shared" si="30"/>
        <v>0</v>
      </c>
      <c r="G116" s="156">
        <f t="shared" ref="G116:I117" si="33">G112+G114</f>
        <v>0</v>
      </c>
      <c r="H116" s="156">
        <f t="shared" si="33"/>
        <v>0</v>
      </c>
      <c r="I116" s="156">
        <f t="shared" si="33"/>
        <v>0</v>
      </c>
      <c r="J116" s="156">
        <f t="shared" si="31"/>
        <v>801</v>
      </c>
      <c r="K116" s="156">
        <f>K112+K114</f>
        <v>0</v>
      </c>
      <c r="L116" s="156">
        <f>L112+L114</f>
        <v>0</v>
      </c>
      <c r="M116" s="156">
        <f t="shared" si="32"/>
        <v>0</v>
      </c>
      <c r="N116" s="183"/>
      <c r="O116" s="183"/>
      <c r="P116" s="183"/>
      <c r="Q116" s="183"/>
      <c r="R116" s="139"/>
      <c r="S116" s="158">
        <f t="shared" si="21"/>
        <v>100</v>
      </c>
      <c r="U116" s="163">
        <v>96.163069544364504</v>
      </c>
      <c r="W116" s="494">
        <f t="shared" si="22"/>
        <v>3.8369304556354962</v>
      </c>
    </row>
    <row r="117" spans="1:31" ht="17.25" customHeight="1">
      <c r="A117" s="153"/>
      <c r="B117" s="153" t="s">
        <v>16</v>
      </c>
      <c r="C117" s="154" t="s">
        <v>163</v>
      </c>
      <c r="D117" s="156">
        <f>D113+D115</f>
        <v>6075969644</v>
      </c>
      <c r="E117" s="156">
        <f>E113+E115</f>
        <v>6075969644</v>
      </c>
      <c r="F117" s="156">
        <f t="shared" si="30"/>
        <v>0</v>
      </c>
      <c r="G117" s="156">
        <f t="shared" si="33"/>
        <v>0</v>
      </c>
      <c r="H117" s="156">
        <f t="shared" si="33"/>
        <v>0</v>
      </c>
      <c r="I117" s="156">
        <f t="shared" si="33"/>
        <v>0</v>
      </c>
      <c r="J117" s="156">
        <f t="shared" si="31"/>
        <v>6075969644</v>
      </c>
      <c r="K117" s="156">
        <f>K113+K115</f>
        <v>0</v>
      </c>
      <c r="L117" s="156">
        <f>L113+L115</f>
        <v>0</v>
      </c>
      <c r="M117" s="156">
        <f t="shared" si="32"/>
        <v>0</v>
      </c>
      <c r="N117" s="183">
        <v>95.6</v>
      </c>
      <c r="O117" s="183">
        <v>105.9</v>
      </c>
      <c r="P117" s="501">
        <v>100</v>
      </c>
      <c r="Q117" s="501">
        <v>100</v>
      </c>
      <c r="R117" s="139"/>
      <c r="S117" s="158">
        <f t="shared" si="21"/>
        <v>100</v>
      </c>
      <c r="U117" s="163">
        <v>97.085498091790129</v>
      </c>
      <c r="W117" s="494">
        <f t="shared" si="22"/>
        <v>2.9145019082098713</v>
      </c>
    </row>
    <row r="118" spans="1:31" ht="17.25" customHeight="1">
      <c r="A118" s="144"/>
      <c r="B118" s="144"/>
      <c r="C118" s="154" t="s">
        <v>161</v>
      </c>
      <c r="D118" s="490">
        <v>10</v>
      </c>
      <c r="E118" s="490">
        <v>10</v>
      </c>
      <c r="F118" s="156">
        <f t="shared" si="30"/>
        <v>0</v>
      </c>
      <c r="G118" s="155">
        <v>0</v>
      </c>
      <c r="H118" s="155">
        <v>0</v>
      </c>
      <c r="I118" s="155">
        <v>0</v>
      </c>
      <c r="J118" s="156">
        <f t="shared" si="31"/>
        <v>10</v>
      </c>
      <c r="K118" s="155">
        <v>0</v>
      </c>
      <c r="L118" s="155">
        <v>0</v>
      </c>
      <c r="M118" s="156">
        <f t="shared" si="32"/>
        <v>0</v>
      </c>
      <c r="N118" s="183"/>
      <c r="O118" s="183"/>
      <c r="P118" s="183"/>
      <c r="Q118" s="183"/>
      <c r="R118" s="139"/>
      <c r="S118" s="158">
        <f t="shared" si="21"/>
        <v>100</v>
      </c>
      <c r="U118" s="163">
        <v>100</v>
      </c>
      <c r="W118" s="494">
        <f t="shared" si="22"/>
        <v>0</v>
      </c>
    </row>
    <row r="119" spans="1:31" ht="17.25" customHeight="1">
      <c r="A119" s="150"/>
      <c r="B119" s="153" t="s">
        <v>162</v>
      </c>
      <c r="C119" s="154" t="s">
        <v>163</v>
      </c>
      <c r="D119" s="490">
        <v>2862200</v>
      </c>
      <c r="E119" s="490">
        <v>2862200</v>
      </c>
      <c r="F119" s="156">
        <f t="shared" si="30"/>
        <v>0</v>
      </c>
      <c r="G119" s="155">
        <v>0</v>
      </c>
      <c r="H119" s="155">
        <v>0</v>
      </c>
      <c r="I119" s="155">
        <v>0</v>
      </c>
      <c r="J119" s="156">
        <f t="shared" si="31"/>
        <v>2862200</v>
      </c>
      <c r="K119" s="155">
        <v>0</v>
      </c>
      <c r="L119" s="155">
        <v>0</v>
      </c>
      <c r="M119" s="156">
        <f t="shared" si="32"/>
        <v>0</v>
      </c>
      <c r="N119" s="183">
        <v>99.9</v>
      </c>
      <c r="O119" s="183">
        <v>92.6</v>
      </c>
      <c r="P119" s="501">
        <v>100</v>
      </c>
      <c r="Q119" s="501">
        <v>100</v>
      </c>
      <c r="R119" s="139"/>
      <c r="S119" s="158">
        <f t="shared" si="21"/>
        <v>100</v>
      </c>
      <c r="U119" s="163">
        <v>100</v>
      </c>
      <c r="W119" s="494">
        <f t="shared" si="22"/>
        <v>0</v>
      </c>
    </row>
    <row r="120" spans="1:31" ht="17.25" customHeight="1">
      <c r="A120" s="150" t="s">
        <v>177</v>
      </c>
      <c r="B120" s="144"/>
      <c r="C120" s="154" t="s">
        <v>161</v>
      </c>
      <c r="D120" s="155">
        <v>0</v>
      </c>
      <c r="E120" s="155">
        <v>0</v>
      </c>
      <c r="F120" s="156">
        <f t="shared" si="30"/>
        <v>0</v>
      </c>
      <c r="G120" s="155">
        <v>0</v>
      </c>
      <c r="H120" s="155">
        <v>0</v>
      </c>
      <c r="I120" s="155">
        <v>0</v>
      </c>
      <c r="J120" s="156">
        <f t="shared" si="31"/>
        <v>0</v>
      </c>
      <c r="K120" s="155">
        <v>0</v>
      </c>
      <c r="L120" s="155">
        <v>0</v>
      </c>
      <c r="M120" s="156">
        <f t="shared" si="32"/>
        <v>0</v>
      </c>
      <c r="N120" s="183"/>
      <c r="O120" s="183"/>
      <c r="P120" s="183"/>
      <c r="Q120" s="183"/>
      <c r="R120" s="139"/>
      <c r="S120" s="158" t="e">
        <f t="shared" si="21"/>
        <v>#DIV/0!</v>
      </c>
      <c r="U120" s="163" t="e">
        <v>#DIV/0!</v>
      </c>
      <c r="W120" s="494" t="e">
        <f t="shared" si="22"/>
        <v>#DIV/0!</v>
      </c>
    </row>
    <row r="121" spans="1:31" ht="17.25" customHeight="1">
      <c r="A121" s="150"/>
      <c r="B121" s="153" t="s">
        <v>164</v>
      </c>
      <c r="C121" s="154" t="s">
        <v>163</v>
      </c>
      <c r="D121" s="155">
        <v>0</v>
      </c>
      <c r="E121" s="155">
        <v>0</v>
      </c>
      <c r="F121" s="156">
        <f t="shared" si="30"/>
        <v>0</v>
      </c>
      <c r="G121" s="155">
        <v>0</v>
      </c>
      <c r="H121" s="155">
        <v>0</v>
      </c>
      <c r="I121" s="155">
        <v>0</v>
      </c>
      <c r="J121" s="156">
        <f t="shared" si="31"/>
        <v>0</v>
      </c>
      <c r="K121" s="155">
        <v>0</v>
      </c>
      <c r="L121" s="155">
        <v>0</v>
      </c>
      <c r="M121" s="156">
        <f t="shared" si="32"/>
        <v>0</v>
      </c>
      <c r="N121" s="183">
        <v>0</v>
      </c>
      <c r="O121" s="183">
        <v>0</v>
      </c>
      <c r="P121" s="501">
        <v>0</v>
      </c>
      <c r="Q121" s="501">
        <v>0</v>
      </c>
      <c r="R121" s="139"/>
      <c r="S121" s="158" t="e">
        <f t="shared" si="21"/>
        <v>#DIV/0!</v>
      </c>
      <c r="U121" s="163" t="e">
        <v>#DIV/0!</v>
      </c>
      <c r="W121" s="494" t="e">
        <f t="shared" si="22"/>
        <v>#DIV/0!</v>
      </c>
    </row>
    <row r="122" spans="1:31" ht="17.25" customHeight="1">
      <c r="A122" s="150"/>
      <c r="B122" s="144"/>
      <c r="C122" s="154" t="s">
        <v>161</v>
      </c>
      <c r="D122" s="156">
        <f>D118+D120</f>
        <v>10</v>
      </c>
      <c r="E122" s="156">
        <f>E118+E120</f>
        <v>10</v>
      </c>
      <c r="F122" s="156">
        <f t="shared" si="30"/>
        <v>0</v>
      </c>
      <c r="G122" s="156">
        <f t="shared" ref="G122:I123" si="34">G118+G120</f>
        <v>0</v>
      </c>
      <c r="H122" s="156">
        <f t="shared" si="34"/>
        <v>0</v>
      </c>
      <c r="I122" s="156">
        <f t="shared" si="34"/>
        <v>0</v>
      </c>
      <c r="J122" s="156">
        <f t="shared" si="31"/>
        <v>10</v>
      </c>
      <c r="K122" s="156">
        <f>K118+K120</f>
        <v>0</v>
      </c>
      <c r="L122" s="156">
        <f>L118+L120</f>
        <v>0</v>
      </c>
      <c r="M122" s="156">
        <f t="shared" si="32"/>
        <v>0</v>
      </c>
      <c r="N122" s="183"/>
      <c r="O122" s="183"/>
      <c r="P122" s="183"/>
      <c r="Q122" s="183"/>
      <c r="R122" s="139"/>
      <c r="S122" s="158">
        <f t="shared" si="21"/>
        <v>100</v>
      </c>
      <c r="U122" s="163">
        <v>100</v>
      </c>
      <c r="W122" s="494">
        <f t="shared" si="22"/>
        <v>0</v>
      </c>
    </row>
    <row r="123" spans="1:31" ht="17.25" customHeight="1">
      <c r="A123" s="153"/>
      <c r="B123" s="153" t="s">
        <v>16</v>
      </c>
      <c r="C123" s="154" t="s">
        <v>163</v>
      </c>
      <c r="D123" s="156">
        <f>D119+D121</f>
        <v>2862200</v>
      </c>
      <c r="E123" s="156">
        <f>E119+E121</f>
        <v>2862200</v>
      </c>
      <c r="F123" s="156">
        <f t="shared" si="30"/>
        <v>0</v>
      </c>
      <c r="G123" s="156">
        <f t="shared" si="34"/>
        <v>0</v>
      </c>
      <c r="H123" s="156">
        <f t="shared" si="34"/>
        <v>0</v>
      </c>
      <c r="I123" s="156">
        <f t="shared" si="34"/>
        <v>0</v>
      </c>
      <c r="J123" s="156">
        <f t="shared" si="31"/>
        <v>2862200</v>
      </c>
      <c r="K123" s="156">
        <f>K119+K121</f>
        <v>0</v>
      </c>
      <c r="L123" s="156">
        <f>L119+L121</f>
        <v>0</v>
      </c>
      <c r="M123" s="156">
        <f t="shared" si="32"/>
        <v>0</v>
      </c>
      <c r="N123" s="183">
        <v>99.9</v>
      </c>
      <c r="O123" s="183">
        <v>92.6</v>
      </c>
      <c r="P123" s="501">
        <v>100</v>
      </c>
      <c r="Q123" s="501">
        <v>100</v>
      </c>
      <c r="R123" s="139"/>
      <c r="S123" s="158">
        <f t="shared" si="21"/>
        <v>100</v>
      </c>
      <c r="U123" s="163">
        <v>100</v>
      </c>
      <c r="W123" s="494">
        <f t="shared" si="22"/>
        <v>0</v>
      </c>
    </row>
    <row r="124" spans="1:31" s="137" customFormat="1" ht="19.2">
      <c r="A124" s="136"/>
      <c r="B124" s="136"/>
      <c r="C124" s="136"/>
      <c r="E124" s="138"/>
      <c r="F124" s="565" t="str">
        <f>F1</f>
        <v>令 和 ４ 年 度 に お け る 滞 納 整 理 状 況 調</v>
      </c>
      <c r="G124" s="565"/>
      <c r="H124" s="565"/>
      <c r="I124" s="565"/>
      <c r="J124" s="565"/>
      <c r="L124" s="185" t="s">
        <v>300</v>
      </c>
      <c r="M124" s="138"/>
      <c r="N124" s="178"/>
      <c r="O124" s="178"/>
      <c r="P124" s="178"/>
      <c r="Q124" s="178"/>
      <c r="S124" s="158" t="e">
        <f t="shared" si="21"/>
        <v>#DIV/0!</v>
      </c>
      <c r="U124" s="161" t="e">
        <v>#DIV/0!</v>
      </c>
      <c r="V124" s="140"/>
      <c r="W124" s="494" t="e">
        <f t="shared" si="22"/>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f t="shared" si="21"/>
        <v>#DIV/0!</v>
      </c>
      <c r="U125" s="158" t="e">
        <v>#DIV/0!</v>
      </c>
      <c r="V125" s="139"/>
      <c r="W125" s="494" t="e">
        <f t="shared" si="22"/>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1"/>
        <v>#DIV/0!</v>
      </c>
      <c r="U126" s="158" t="e">
        <v>#DIV/0!</v>
      </c>
      <c r="V126" s="139"/>
      <c r="W126" s="494" t="e">
        <f t="shared" si="22"/>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1"/>
        <v>#VALUE!</v>
      </c>
      <c r="U127" s="158" t="e">
        <v>#VALUE!</v>
      </c>
      <c r="V127" s="139"/>
      <c r="W127" s="494" t="e">
        <f t="shared" si="22"/>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1"/>
        <v>#VALUE!</v>
      </c>
      <c r="U128" s="158" t="e">
        <v>#VALUE!</v>
      </c>
      <c r="V128" s="139"/>
      <c r="W128" s="494" t="e">
        <f t="shared" si="22"/>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9">
        <v>0</v>
      </c>
      <c r="N129" s="183"/>
      <c r="O129" s="183"/>
      <c r="P129" s="183"/>
      <c r="Q129" s="183"/>
      <c r="R129" s="139"/>
      <c r="S129" s="158" t="e">
        <f t="shared" si="21"/>
        <v>#DIV/0!</v>
      </c>
      <c r="U129" s="163" t="e">
        <v>#DIV/0!</v>
      </c>
      <c r="W129" s="494" t="e">
        <f t="shared" si="22"/>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9">
        <v>0</v>
      </c>
      <c r="N130" s="183">
        <v>0</v>
      </c>
      <c r="O130" s="183">
        <v>0</v>
      </c>
      <c r="P130" s="501">
        <v>0</v>
      </c>
      <c r="Q130" s="501">
        <v>0</v>
      </c>
      <c r="R130" s="139"/>
      <c r="S130" s="158" t="e">
        <f t="shared" si="21"/>
        <v>#DIV/0!</v>
      </c>
      <c r="U130" s="163" t="e">
        <v>#DIV/0!</v>
      </c>
      <c r="W130" s="494" t="e">
        <f t="shared" si="22"/>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9">
        <v>0</v>
      </c>
      <c r="N131" s="183"/>
      <c r="O131" s="183"/>
      <c r="P131" s="183"/>
      <c r="Q131" s="183"/>
      <c r="R131" s="139"/>
      <c r="S131" s="158" t="e">
        <f t="shared" si="21"/>
        <v>#DIV/0!</v>
      </c>
      <c r="U131" s="163" t="e">
        <v>#DIV/0!</v>
      </c>
      <c r="W131" s="494" t="e">
        <f t="shared" si="22"/>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9">
        <v>0</v>
      </c>
      <c r="N132" s="183">
        <v>0</v>
      </c>
      <c r="O132" s="183">
        <v>0</v>
      </c>
      <c r="P132" s="501">
        <v>0</v>
      </c>
      <c r="Q132" s="501">
        <v>0</v>
      </c>
      <c r="R132" s="139"/>
      <c r="S132" s="158" t="e">
        <f t="shared" si="21"/>
        <v>#DIV/0!</v>
      </c>
      <c r="U132" s="163" t="e">
        <v>#DIV/0!</v>
      </c>
      <c r="W132" s="494" t="e">
        <f t="shared" si="22"/>
        <v>#DIV/0!</v>
      </c>
    </row>
    <row r="133" spans="1:23" ht="15" customHeight="1">
      <c r="A133" s="150"/>
      <c r="B133" s="144"/>
      <c r="C133" s="154" t="s">
        <v>161</v>
      </c>
      <c r="D133" s="159">
        <f>D129+D131</f>
        <v>0</v>
      </c>
      <c r="E133" s="159">
        <f>E129+E131</f>
        <v>0</v>
      </c>
      <c r="F133" s="159">
        <v>0</v>
      </c>
      <c r="G133" s="159">
        <v>0</v>
      </c>
      <c r="H133" s="159">
        <v>0</v>
      </c>
      <c r="I133" s="159">
        <v>0</v>
      </c>
      <c r="J133" s="159">
        <v>0</v>
      </c>
      <c r="K133" s="159">
        <v>0</v>
      </c>
      <c r="L133" s="159">
        <v>0</v>
      </c>
      <c r="M133" s="159">
        <v>0</v>
      </c>
      <c r="N133" s="183"/>
      <c r="O133" s="183"/>
      <c r="P133" s="183"/>
      <c r="Q133" s="183"/>
      <c r="R133" s="139"/>
      <c r="S133" s="158" t="e">
        <f t="shared" si="21"/>
        <v>#DIV/0!</v>
      </c>
      <c r="U133" s="163" t="e">
        <v>#DIV/0!</v>
      </c>
      <c r="W133" s="494" t="e">
        <f t="shared" si="22"/>
        <v>#DIV/0!</v>
      </c>
    </row>
    <row r="134" spans="1:23" ht="15" customHeight="1">
      <c r="A134" s="153"/>
      <c r="B134" s="153" t="s">
        <v>16</v>
      </c>
      <c r="C134" s="154" t="s">
        <v>163</v>
      </c>
      <c r="D134" s="159">
        <f>D130+D132</f>
        <v>0</v>
      </c>
      <c r="E134" s="159">
        <f>E130+E132</f>
        <v>0</v>
      </c>
      <c r="F134" s="159">
        <v>0</v>
      </c>
      <c r="G134" s="159">
        <v>0</v>
      </c>
      <c r="H134" s="159">
        <v>0</v>
      </c>
      <c r="I134" s="159">
        <v>0</v>
      </c>
      <c r="J134" s="159">
        <v>0</v>
      </c>
      <c r="K134" s="159">
        <v>0</v>
      </c>
      <c r="L134" s="159">
        <v>0</v>
      </c>
      <c r="M134" s="159">
        <v>0</v>
      </c>
      <c r="N134" s="183">
        <v>0</v>
      </c>
      <c r="O134" s="183">
        <v>0</v>
      </c>
      <c r="P134" s="501">
        <v>0</v>
      </c>
      <c r="Q134" s="501">
        <v>0</v>
      </c>
      <c r="R134" s="139"/>
      <c r="S134" s="158" t="e">
        <f t="shared" si="21"/>
        <v>#DIV/0!</v>
      </c>
      <c r="U134" s="163" t="e">
        <v>#DIV/0!</v>
      </c>
      <c r="W134" s="494" t="e">
        <f t="shared" si="22"/>
        <v>#DIV/0!</v>
      </c>
    </row>
    <row r="135" spans="1:23" ht="15" customHeight="1">
      <c r="A135" s="144"/>
      <c r="B135" s="144"/>
      <c r="C135" s="154" t="s">
        <v>161</v>
      </c>
      <c r="D135" s="490">
        <v>16</v>
      </c>
      <c r="E135" s="490">
        <v>12</v>
      </c>
      <c r="F135" s="159">
        <f t="shared" ref="F135:F152" si="35">D135-E135</f>
        <v>4</v>
      </c>
      <c r="G135" s="155">
        <v>0</v>
      </c>
      <c r="H135" s="155">
        <v>4</v>
      </c>
      <c r="I135" s="155">
        <v>0</v>
      </c>
      <c r="J135" s="159">
        <f t="shared" ref="J135:J152" si="36">E135+G135+H135+I135</f>
        <v>16</v>
      </c>
      <c r="K135" s="155">
        <v>0</v>
      </c>
      <c r="L135" s="155">
        <v>0</v>
      </c>
      <c r="M135" s="156">
        <f t="shared" ref="M135:M152" si="37">D135-J135-K135-L135</f>
        <v>0</v>
      </c>
      <c r="N135" s="183"/>
      <c r="O135" s="183"/>
      <c r="P135" s="183"/>
      <c r="Q135" s="183"/>
      <c r="R135" s="139"/>
      <c r="S135" s="158">
        <f t="shared" si="21"/>
        <v>75</v>
      </c>
      <c r="U135" s="163">
        <v>78.94736842105263</v>
      </c>
      <c r="W135" s="494">
        <f t="shared" si="22"/>
        <v>-3.9473684210526301</v>
      </c>
    </row>
    <row r="136" spans="1:23" ht="15" customHeight="1">
      <c r="A136" s="150"/>
      <c r="B136" s="153" t="s">
        <v>162</v>
      </c>
      <c r="C136" s="154" t="s">
        <v>163</v>
      </c>
      <c r="D136" s="490">
        <v>38255038</v>
      </c>
      <c r="E136" s="490">
        <v>38224778</v>
      </c>
      <c r="F136" s="159">
        <f t="shared" si="35"/>
        <v>30260</v>
      </c>
      <c r="G136" s="155">
        <v>0</v>
      </c>
      <c r="H136" s="155">
        <v>30260</v>
      </c>
      <c r="I136" s="155">
        <v>0</v>
      </c>
      <c r="J136" s="156">
        <f t="shared" si="36"/>
        <v>38255038</v>
      </c>
      <c r="K136" s="155">
        <v>0</v>
      </c>
      <c r="L136" s="155">
        <v>0</v>
      </c>
      <c r="M136" s="156">
        <f t="shared" si="37"/>
        <v>0</v>
      </c>
      <c r="N136" s="183">
        <v>104.4</v>
      </c>
      <c r="O136" s="183">
        <v>92.7</v>
      </c>
      <c r="P136" s="501">
        <v>100</v>
      </c>
      <c r="Q136" s="501">
        <v>100</v>
      </c>
      <c r="R136" s="139"/>
      <c r="S136" s="158">
        <f t="shared" si="21"/>
        <v>99.920899307432393</v>
      </c>
      <c r="U136" s="163">
        <v>99.38817060095468</v>
      </c>
      <c r="W136" s="494">
        <f t="shared" si="22"/>
        <v>0.53272870647771242</v>
      </c>
    </row>
    <row r="137" spans="1:23" ht="15" customHeight="1">
      <c r="A137" s="150" t="s">
        <v>179</v>
      </c>
      <c r="B137" s="144"/>
      <c r="C137" s="154" t="s">
        <v>161</v>
      </c>
      <c r="D137" s="155">
        <v>0</v>
      </c>
      <c r="E137" s="155">
        <v>0</v>
      </c>
      <c r="F137" s="159">
        <v>0</v>
      </c>
      <c r="G137" s="155">
        <v>0</v>
      </c>
      <c r="H137" s="155">
        <v>0</v>
      </c>
      <c r="I137" s="155">
        <v>0</v>
      </c>
      <c r="J137" s="156">
        <f t="shared" si="36"/>
        <v>0</v>
      </c>
      <c r="K137" s="155">
        <v>0</v>
      </c>
      <c r="L137" s="155">
        <v>0</v>
      </c>
      <c r="M137" s="156">
        <f t="shared" si="37"/>
        <v>0</v>
      </c>
      <c r="N137" s="183"/>
      <c r="O137" s="183"/>
      <c r="P137" s="183"/>
      <c r="Q137" s="183"/>
      <c r="R137" s="139"/>
      <c r="S137" s="158" t="e">
        <f t="shared" si="21"/>
        <v>#DIV/0!</v>
      </c>
      <c r="U137" s="163" t="e">
        <v>#DIV/0!</v>
      </c>
      <c r="W137" s="494" t="e">
        <f t="shared" si="22"/>
        <v>#DIV/0!</v>
      </c>
    </row>
    <row r="138" spans="1:23" ht="15" customHeight="1">
      <c r="A138" s="150"/>
      <c r="B138" s="153" t="s">
        <v>164</v>
      </c>
      <c r="C138" s="154" t="s">
        <v>163</v>
      </c>
      <c r="D138" s="155">
        <v>0</v>
      </c>
      <c r="E138" s="155">
        <v>0</v>
      </c>
      <c r="F138" s="159">
        <v>0</v>
      </c>
      <c r="G138" s="155">
        <v>0</v>
      </c>
      <c r="H138" s="155">
        <v>0</v>
      </c>
      <c r="I138" s="155">
        <v>0</v>
      </c>
      <c r="J138" s="156">
        <f t="shared" si="36"/>
        <v>0</v>
      </c>
      <c r="K138" s="155">
        <v>0</v>
      </c>
      <c r="L138" s="155">
        <v>0</v>
      </c>
      <c r="M138" s="156">
        <f t="shared" si="37"/>
        <v>0</v>
      </c>
      <c r="N138" s="183">
        <v>0</v>
      </c>
      <c r="O138" s="183">
        <v>0</v>
      </c>
      <c r="P138" s="501">
        <v>0</v>
      </c>
      <c r="Q138" s="501">
        <v>0</v>
      </c>
      <c r="R138" s="139"/>
      <c r="S138" s="158" t="e">
        <f t="shared" si="21"/>
        <v>#DIV/0!</v>
      </c>
      <c r="U138" s="163" t="e">
        <v>#DIV/0!</v>
      </c>
      <c r="W138" s="494" t="e">
        <f t="shared" si="22"/>
        <v>#DIV/0!</v>
      </c>
    </row>
    <row r="139" spans="1:23" ht="15" customHeight="1">
      <c r="A139" s="150"/>
      <c r="B139" s="144"/>
      <c r="C139" s="154" t="s">
        <v>161</v>
      </c>
      <c r="D139" s="156">
        <f>D135+D137</f>
        <v>16</v>
      </c>
      <c r="E139" s="156">
        <f>E135+E137</f>
        <v>12</v>
      </c>
      <c r="F139" s="159">
        <f t="shared" si="35"/>
        <v>4</v>
      </c>
      <c r="G139" s="156">
        <f t="shared" ref="G139:I140" si="38">G135+G137</f>
        <v>0</v>
      </c>
      <c r="H139" s="156">
        <f t="shared" si="38"/>
        <v>4</v>
      </c>
      <c r="I139" s="156">
        <f t="shared" si="38"/>
        <v>0</v>
      </c>
      <c r="J139" s="156">
        <f t="shared" si="36"/>
        <v>16</v>
      </c>
      <c r="K139" s="156">
        <f>K135+K137</f>
        <v>0</v>
      </c>
      <c r="L139" s="156">
        <f>L135+L137</f>
        <v>0</v>
      </c>
      <c r="M139" s="156">
        <f t="shared" si="37"/>
        <v>0</v>
      </c>
      <c r="N139" s="183"/>
      <c r="O139" s="183"/>
      <c r="P139" s="183"/>
      <c r="Q139" s="183"/>
      <c r="R139" s="139"/>
      <c r="S139" s="158">
        <f t="shared" si="21"/>
        <v>75</v>
      </c>
      <c r="U139" s="163">
        <v>78.94736842105263</v>
      </c>
      <c r="W139" s="494">
        <f t="shared" si="22"/>
        <v>-3.9473684210526301</v>
      </c>
    </row>
    <row r="140" spans="1:23" ht="15" customHeight="1">
      <c r="A140" s="153"/>
      <c r="B140" s="153" t="s">
        <v>16</v>
      </c>
      <c r="C140" s="154" t="s">
        <v>163</v>
      </c>
      <c r="D140" s="156">
        <f>D136+D138</f>
        <v>38255038</v>
      </c>
      <c r="E140" s="156">
        <f>E136+E138</f>
        <v>38224778</v>
      </c>
      <c r="F140" s="159">
        <f t="shared" si="35"/>
        <v>30260</v>
      </c>
      <c r="G140" s="156">
        <f t="shared" si="38"/>
        <v>0</v>
      </c>
      <c r="H140" s="156">
        <f t="shared" si="38"/>
        <v>30260</v>
      </c>
      <c r="I140" s="156">
        <f t="shared" si="38"/>
        <v>0</v>
      </c>
      <c r="J140" s="156">
        <f t="shared" si="36"/>
        <v>38255038</v>
      </c>
      <c r="K140" s="156">
        <f>K136+K138</f>
        <v>0</v>
      </c>
      <c r="L140" s="156">
        <f>L136+L138</f>
        <v>0</v>
      </c>
      <c r="M140" s="156">
        <f t="shared" si="37"/>
        <v>0</v>
      </c>
      <c r="N140" s="183">
        <v>104.4</v>
      </c>
      <c r="O140" s="183">
        <v>92.7</v>
      </c>
      <c r="P140" s="501">
        <v>100</v>
      </c>
      <c r="Q140" s="501">
        <v>100</v>
      </c>
      <c r="R140" s="139"/>
      <c r="S140" s="158">
        <f t="shared" si="21"/>
        <v>99.920899307432393</v>
      </c>
      <c r="U140" s="163">
        <v>99.38817060095468</v>
      </c>
      <c r="W140" s="494">
        <f t="shared" si="22"/>
        <v>0.53272870647771242</v>
      </c>
    </row>
    <row r="141" spans="1:23" ht="15" customHeight="1">
      <c r="A141" s="144"/>
      <c r="B141" s="144"/>
      <c r="C141" s="154" t="s">
        <v>161</v>
      </c>
      <c r="D141" s="155">
        <v>3</v>
      </c>
      <c r="E141" s="155">
        <v>3</v>
      </c>
      <c r="F141" s="159">
        <f t="shared" si="35"/>
        <v>0</v>
      </c>
      <c r="G141" s="155">
        <v>0</v>
      </c>
      <c r="H141" s="155">
        <v>0</v>
      </c>
      <c r="I141" s="155">
        <v>0</v>
      </c>
      <c r="J141" s="156">
        <f t="shared" si="36"/>
        <v>3</v>
      </c>
      <c r="K141" s="155">
        <v>0</v>
      </c>
      <c r="L141" s="155">
        <v>0</v>
      </c>
      <c r="M141" s="156">
        <f t="shared" si="37"/>
        <v>0</v>
      </c>
      <c r="N141" s="183"/>
      <c r="O141" s="183"/>
      <c r="P141" s="183"/>
      <c r="Q141" s="183"/>
      <c r="R141" s="139"/>
      <c r="S141" s="158">
        <f t="shared" ref="S141:S176" si="39">E141/D141*100</f>
        <v>100</v>
      </c>
      <c r="U141" s="163" t="e">
        <v>#DIV/0!</v>
      </c>
      <c r="W141" s="494" t="e">
        <f t="shared" ref="W141:W176" si="40">S141-U141</f>
        <v>#DIV/0!</v>
      </c>
    </row>
    <row r="142" spans="1:23" ht="15" customHeight="1">
      <c r="A142" s="150"/>
      <c r="B142" s="153" t="s">
        <v>162</v>
      </c>
      <c r="C142" s="154" t="s">
        <v>163</v>
      </c>
      <c r="D142" s="155">
        <v>15176600</v>
      </c>
      <c r="E142" s="155">
        <v>15176600</v>
      </c>
      <c r="F142" s="159">
        <f t="shared" si="35"/>
        <v>0</v>
      </c>
      <c r="G142" s="155">
        <v>0</v>
      </c>
      <c r="H142" s="155">
        <v>0</v>
      </c>
      <c r="I142" s="155">
        <v>0</v>
      </c>
      <c r="J142" s="156">
        <f t="shared" si="36"/>
        <v>15176600</v>
      </c>
      <c r="K142" s="155">
        <v>0</v>
      </c>
      <c r="L142" s="155">
        <v>0</v>
      </c>
      <c r="M142" s="156">
        <f t="shared" si="37"/>
        <v>0</v>
      </c>
      <c r="N142" s="183">
        <v>0</v>
      </c>
      <c r="O142" s="183">
        <v>0</v>
      </c>
      <c r="P142" s="501">
        <v>100</v>
      </c>
      <c r="Q142" s="501">
        <v>0</v>
      </c>
      <c r="R142" s="139"/>
      <c r="S142" s="158">
        <f t="shared" si="39"/>
        <v>100</v>
      </c>
      <c r="U142" s="163" t="e">
        <v>#DIV/0!</v>
      </c>
      <c r="W142" s="494" t="e">
        <f t="shared" si="40"/>
        <v>#DIV/0!</v>
      </c>
    </row>
    <row r="143" spans="1:23" ht="15" customHeight="1">
      <c r="A143" s="150" t="s">
        <v>55</v>
      </c>
      <c r="B143" s="144"/>
      <c r="C143" s="154" t="s">
        <v>161</v>
      </c>
      <c r="D143" s="155">
        <v>0</v>
      </c>
      <c r="E143" s="155">
        <v>0</v>
      </c>
      <c r="F143" s="159">
        <f t="shared" si="35"/>
        <v>0</v>
      </c>
      <c r="G143" s="155">
        <v>0</v>
      </c>
      <c r="H143" s="155">
        <v>0</v>
      </c>
      <c r="I143" s="155">
        <v>0</v>
      </c>
      <c r="J143" s="156">
        <f t="shared" si="36"/>
        <v>0</v>
      </c>
      <c r="K143" s="155">
        <v>0</v>
      </c>
      <c r="L143" s="155">
        <v>0</v>
      </c>
      <c r="M143" s="156">
        <f t="shared" si="37"/>
        <v>0</v>
      </c>
      <c r="N143" s="183"/>
      <c r="O143" s="183"/>
      <c r="P143" s="183"/>
      <c r="Q143" s="183"/>
      <c r="R143" s="139"/>
      <c r="S143" s="158" t="e">
        <f t="shared" si="39"/>
        <v>#DIV/0!</v>
      </c>
      <c r="U143" s="163" t="e">
        <v>#DIV/0!</v>
      </c>
      <c r="W143" s="494" t="e">
        <f t="shared" si="40"/>
        <v>#DIV/0!</v>
      </c>
    </row>
    <row r="144" spans="1:23" ht="15" customHeight="1">
      <c r="A144" s="150"/>
      <c r="B144" s="153" t="s">
        <v>164</v>
      </c>
      <c r="C144" s="154" t="s">
        <v>163</v>
      </c>
      <c r="D144" s="155">
        <v>0</v>
      </c>
      <c r="E144" s="155">
        <v>0</v>
      </c>
      <c r="F144" s="159">
        <f t="shared" si="35"/>
        <v>0</v>
      </c>
      <c r="G144" s="155">
        <v>0</v>
      </c>
      <c r="H144" s="155">
        <v>0</v>
      </c>
      <c r="I144" s="155">
        <v>0</v>
      </c>
      <c r="J144" s="156">
        <f t="shared" si="36"/>
        <v>0</v>
      </c>
      <c r="K144" s="155">
        <v>0</v>
      </c>
      <c r="L144" s="155">
        <v>0</v>
      </c>
      <c r="M144" s="156">
        <f t="shared" si="37"/>
        <v>0</v>
      </c>
      <c r="N144" s="183">
        <v>0</v>
      </c>
      <c r="O144" s="183">
        <v>0</v>
      </c>
      <c r="P144" s="501">
        <v>0</v>
      </c>
      <c r="Q144" s="501">
        <v>0</v>
      </c>
      <c r="R144" s="139"/>
      <c r="S144" s="158" t="e">
        <f t="shared" si="39"/>
        <v>#DIV/0!</v>
      </c>
      <c r="U144" s="163" t="e">
        <v>#DIV/0!</v>
      </c>
      <c r="W144" s="494" t="e">
        <f t="shared" si="40"/>
        <v>#DIV/0!</v>
      </c>
    </row>
    <row r="145" spans="1:23" ht="15" customHeight="1">
      <c r="A145" s="150"/>
      <c r="B145" s="144"/>
      <c r="C145" s="154" t="s">
        <v>161</v>
      </c>
      <c r="D145" s="156">
        <f>D141+D143</f>
        <v>3</v>
      </c>
      <c r="E145" s="156">
        <f>E141+E143</f>
        <v>3</v>
      </c>
      <c r="F145" s="159">
        <f t="shared" si="35"/>
        <v>0</v>
      </c>
      <c r="G145" s="156">
        <v>0</v>
      </c>
      <c r="H145" s="156">
        <v>0</v>
      </c>
      <c r="I145" s="156">
        <f>I141+I143</f>
        <v>0</v>
      </c>
      <c r="J145" s="156">
        <f t="shared" si="36"/>
        <v>3</v>
      </c>
      <c r="K145" s="156">
        <f>K141+K143</f>
        <v>0</v>
      </c>
      <c r="L145" s="156">
        <f>L141+L143</f>
        <v>0</v>
      </c>
      <c r="M145" s="156">
        <f t="shared" si="37"/>
        <v>0</v>
      </c>
      <c r="N145" s="183"/>
      <c r="O145" s="183"/>
      <c r="P145" s="183"/>
      <c r="Q145" s="183"/>
      <c r="R145" s="139"/>
      <c r="S145" s="158">
        <f t="shared" si="39"/>
        <v>100</v>
      </c>
      <c r="U145" s="163" t="e">
        <v>#DIV/0!</v>
      </c>
      <c r="W145" s="494" t="e">
        <f t="shared" si="40"/>
        <v>#DIV/0!</v>
      </c>
    </row>
    <row r="146" spans="1:23" ht="15" customHeight="1">
      <c r="A146" s="153"/>
      <c r="B146" s="153" t="s">
        <v>16</v>
      </c>
      <c r="C146" s="154" t="s">
        <v>163</v>
      </c>
      <c r="D146" s="156">
        <f>D142+D144</f>
        <v>15176600</v>
      </c>
      <c r="E146" s="156">
        <f>E142+E144</f>
        <v>15176600</v>
      </c>
      <c r="F146" s="159">
        <f t="shared" si="35"/>
        <v>0</v>
      </c>
      <c r="G146" s="156">
        <f>G142+G144</f>
        <v>0</v>
      </c>
      <c r="H146" s="156">
        <f>H142+H144</f>
        <v>0</v>
      </c>
      <c r="I146" s="156">
        <f>I142+I144</f>
        <v>0</v>
      </c>
      <c r="J146" s="156">
        <f t="shared" si="36"/>
        <v>15176600</v>
      </c>
      <c r="K146" s="156">
        <f>K142+K144</f>
        <v>0</v>
      </c>
      <c r="L146" s="156">
        <f>L142+L144</f>
        <v>0</v>
      </c>
      <c r="M146" s="159">
        <f t="shared" si="37"/>
        <v>0</v>
      </c>
      <c r="N146" s="183">
        <v>0</v>
      </c>
      <c r="O146" s="183">
        <v>0</v>
      </c>
      <c r="P146" s="501">
        <v>100</v>
      </c>
      <c r="Q146" s="501">
        <v>0</v>
      </c>
      <c r="R146" s="139"/>
      <c r="S146" s="158">
        <f t="shared" si="39"/>
        <v>100</v>
      </c>
      <c r="U146" s="163" t="e">
        <v>#DIV/0!</v>
      </c>
      <c r="W146" s="494" t="e">
        <f t="shared" si="40"/>
        <v>#DIV/0!</v>
      </c>
    </row>
    <row r="147" spans="1:23" ht="15" customHeight="1">
      <c r="A147" s="144"/>
      <c r="B147" s="144"/>
      <c r="C147" s="154" t="s">
        <v>161</v>
      </c>
      <c r="D147" s="155">
        <v>0</v>
      </c>
      <c r="E147" s="155">
        <v>0</v>
      </c>
      <c r="F147" s="159">
        <f t="shared" si="35"/>
        <v>0</v>
      </c>
      <c r="G147" s="155">
        <v>0</v>
      </c>
      <c r="H147" s="155">
        <v>0</v>
      </c>
      <c r="I147" s="155">
        <v>0</v>
      </c>
      <c r="J147" s="156">
        <f t="shared" si="36"/>
        <v>0</v>
      </c>
      <c r="K147" s="155">
        <v>0</v>
      </c>
      <c r="L147" s="155">
        <v>0</v>
      </c>
      <c r="M147" s="156">
        <f t="shared" si="37"/>
        <v>0</v>
      </c>
      <c r="N147" s="183"/>
      <c r="O147" s="183"/>
      <c r="P147" s="183"/>
      <c r="Q147" s="183"/>
      <c r="R147" s="139"/>
      <c r="S147" s="158" t="e">
        <f t="shared" si="39"/>
        <v>#DIV/0!</v>
      </c>
      <c r="U147" s="163" t="e">
        <v>#DIV/0!</v>
      </c>
      <c r="W147" s="494" t="e">
        <f t="shared" si="40"/>
        <v>#DIV/0!</v>
      </c>
    </row>
    <row r="148" spans="1:23" ht="15" customHeight="1">
      <c r="A148" s="150"/>
      <c r="B148" s="153" t="s">
        <v>162</v>
      </c>
      <c r="C148" s="154" t="s">
        <v>163</v>
      </c>
      <c r="D148" s="155">
        <v>0</v>
      </c>
      <c r="E148" s="155">
        <v>0</v>
      </c>
      <c r="F148" s="159">
        <f t="shared" si="35"/>
        <v>0</v>
      </c>
      <c r="G148" s="155">
        <v>0</v>
      </c>
      <c r="H148" s="155">
        <v>0</v>
      </c>
      <c r="I148" s="155">
        <v>0</v>
      </c>
      <c r="J148" s="156">
        <f t="shared" si="36"/>
        <v>0</v>
      </c>
      <c r="K148" s="155">
        <v>0</v>
      </c>
      <c r="L148" s="155">
        <v>0</v>
      </c>
      <c r="M148" s="156">
        <f t="shared" si="37"/>
        <v>0</v>
      </c>
      <c r="N148" s="183">
        <v>0</v>
      </c>
      <c r="O148" s="183">
        <v>0</v>
      </c>
      <c r="P148" s="501">
        <v>0</v>
      </c>
      <c r="Q148" s="501">
        <v>0</v>
      </c>
      <c r="R148" s="139"/>
      <c r="S148" s="158" t="e">
        <f t="shared" si="39"/>
        <v>#DIV/0!</v>
      </c>
      <c r="U148" s="163" t="e">
        <v>#DIV/0!</v>
      </c>
      <c r="W148" s="494" t="e">
        <f t="shared" si="40"/>
        <v>#DIV/0!</v>
      </c>
    </row>
    <row r="149" spans="1:23" ht="15" customHeight="1">
      <c r="A149" s="150" t="s">
        <v>49</v>
      </c>
      <c r="B149" s="144"/>
      <c r="C149" s="154" t="s">
        <v>161</v>
      </c>
      <c r="D149" s="155">
        <v>0</v>
      </c>
      <c r="E149" s="155">
        <v>0</v>
      </c>
      <c r="F149" s="159">
        <f t="shared" si="35"/>
        <v>0</v>
      </c>
      <c r="G149" s="155">
        <v>0</v>
      </c>
      <c r="H149" s="155">
        <v>0</v>
      </c>
      <c r="I149" s="155">
        <v>0</v>
      </c>
      <c r="J149" s="156">
        <f t="shared" si="36"/>
        <v>0</v>
      </c>
      <c r="K149" s="155">
        <v>0</v>
      </c>
      <c r="L149" s="155">
        <v>0</v>
      </c>
      <c r="M149" s="156">
        <f t="shared" si="37"/>
        <v>0</v>
      </c>
      <c r="N149" s="183"/>
      <c r="O149" s="183"/>
      <c r="P149" s="183"/>
      <c r="Q149" s="183"/>
      <c r="R149" s="139"/>
      <c r="S149" s="158" t="e">
        <f t="shared" si="39"/>
        <v>#DIV/0!</v>
      </c>
      <c r="U149" s="163" t="e">
        <v>#DIV/0!</v>
      </c>
      <c r="W149" s="494" t="e">
        <f t="shared" si="40"/>
        <v>#DIV/0!</v>
      </c>
    </row>
    <row r="150" spans="1:23" ht="15" customHeight="1">
      <c r="A150" s="150"/>
      <c r="B150" s="153" t="s">
        <v>164</v>
      </c>
      <c r="C150" s="154" t="s">
        <v>163</v>
      </c>
      <c r="D150" s="155">
        <v>0</v>
      </c>
      <c r="E150" s="155">
        <v>0</v>
      </c>
      <c r="F150" s="159">
        <f t="shared" si="35"/>
        <v>0</v>
      </c>
      <c r="G150" s="155">
        <v>0</v>
      </c>
      <c r="H150" s="155">
        <v>0</v>
      </c>
      <c r="I150" s="155">
        <v>0</v>
      </c>
      <c r="J150" s="156">
        <f t="shared" si="36"/>
        <v>0</v>
      </c>
      <c r="K150" s="155">
        <v>0</v>
      </c>
      <c r="L150" s="155">
        <v>0</v>
      </c>
      <c r="M150" s="156">
        <f t="shared" si="37"/>
        <v>0</v>
      </c>
      <c r="N150" s="183">
        <v>0</v>
      </c>
      <c r="O150" s="183">
        <v>0</v>
      </c>
      <c r="P150" s="501">
        <v>0</v>
      </c>
      <c r="Q150" s="501">
        <v>0</v>
      </c>
      <c r="R150" s="139"/>
      <c r="S150" s="158" t="e">
        <f t="shared" si="39"/>
        <v>#DIV/0!</v>
      </c>
      <c r="U150" s="163" t="e">
        <v>#DIV/0!</v>
      </c>
      <c r="W150" s="494" t="e">
        <f t="shared" si="40"/>
        <v>#DIV/0!</v>
      </c>
    </row>
    <row r="151" spans="1:23" ht="15" customHeight="1">
      <c r="A151" s="150"/>
      <c r="B151" s="144"/>
      <c r="C151" s="154" t="s">
        <v>161</v>
      </c>
      <c r="D151" s="156">
        <f>D147+D149</f>
        <v>0</v>
      </c>
      <c r="E151" s="156">
        <f>E147+E149</f>
        <v>0</v>
      </c>
      <c r="F151" s="159">
        <f t="shared" si="35"/>
        <v>0</v>
      </c>
      <c r="G151" s="156">
        <v>0</v>
      </c>
      <c r="H151" s="156">
        <v>0</v>
      </c>
      <c r="I151" s="156">
        <f t="shared" ref="G151:I152" si="41">I147+I149</f>
        <v>0</v>
      </c>
      <c r="J151" s="156">
        <f t="shared" si="36"/>
        <v>0</v>
      </c>
      <c r="K151" s="156">
        <f>K147+K149</f>
        <v>0</v>
      </c>
      <c r="L151" s="156">
        <f>L147+L149</f>
        <v>0</v>
      </c>
      <c r="M151" s="156">
        <f t="shared" si="37"/>
        <v>0</v>
      </c>
      <c r="N151" s="183"/>
      <c r="O151" s="183"/>
      <c r="P151" s="183"/>
      <c r="Q151" s="183"/>
      <c r="R151" s="139"/>
      <c r="S151" s="158" t="e">
        <f t="shared" si="39"/>
        <v>#DIV/0!</v>
      </c>
      <c r="U151" s="163" t="e">
        <v>#DIV/0!</v>
      </c>
      <c r="W151" s="494" t="e">
        <f t="shared" si="40"/>
        <v>#DIV/0!</v>
      </c>
    </row>
    <row r="152" spans="1:23" ht="15" customHeight="1">
      <c r="A152" s="153"/>
      <c r="B152" s="153" t="s">
        <v>16</v>
      </c>
      <c r="C152" s="154" t="s">
        <v>163</v>
      </c>
      <c r="D152" s="156">
        <f>D148+D150</f>
        <v>0</v>
      </c>
      <c r="E152" s="156">
        <f>E148+E150</f>
        <v>0</v>
      </c>
      <c r="F152" s="159">
        <f t="shared" si="35"/>
        <v>0</v>
      </c>
      <c r="G152" s="156">
        <f t="shared" si="41"/>
        <v>0</v>
      </c>
      <c r="H152" s="156">
        <f t="shared" si="41"/>
        <v>0</v>
      </c>
      <c r="I152" s="156">
        <f t="shared" si="41"/>
        <v>0</v>
      </c>
      <c r="J152" s="156">
        <f t="shared" si="36"/>
        <v>0</v>
      </c>
      <c r="K152" s="156">
        <f>K148+K150</f>
        <v>0</v>
      </c>
      <c r="L152" s="156">
        <f>L148+L150</f>
        <v>0</v>
      </c>
      <c r="M152" s="159">
        <f t="shared" si="37"/>
        <v>0</v>
      </c>
      <c r="N152" s="183">
        <v>0</v>
      </c>
      <c r="O152" s="183">
        <v>0</v>
      </c>
      <c r="P152" s="501">
        <v>0</v>
      </c>
      <c r="Q152" s="501">
        <v>0</v>
      </c>
      <c r="R152" s="139"/>
      <c r="S152" s="158" t="e">
        <f t="shared" si="39"/>
        <v>#DIV/0!</v>
      </c>
      <c r="U152" s="163" t="e">
        <v>#DIV/0!</v>
      </c>
      <c r="W152" s="494" t="e">
        <f t="shared" si="40"/>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9"/>
        <v>#DIV/0!</v>
      </c>
      <c r="U153" s="163" t="e">
        <v>#DIV/0!</v>
      </c>
      <c r="W153" s="494" t="e">
        <f t="shared" si="40"/>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501">
        <v>0</v>
      </c>
      <c r="Q154" s="501">
        <v>0</v>
      </c>
      <c r="R154" s="139"/>
      <c r="S154" s="158" t="e">
        <f t="shared" si="39"/>
        <v>#DIV/0!</v>
      </c>
      <c r="U154" s="163" t="e">
        <v>#DIV/0!</v>
      </c>
      <c r="W154" s="494" t="e">
        <f t="shared" si="40"/>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9"/>
        <v>#DIV/0!</v>
      </c>
      <c r="U155" s="163" t="e">
        <v>#DIV/0!</v>
      </c>
      <c r="W155" s="494" t="e">
        <f t="shared" si="40"/>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501">
        <v>0</v>
      </c>
      <c r="Q156" s="501">
        <v>0</v>
      </c>
      <c r="R156" s="139"/>
      <c r="S156" s="158" t="e">
        <f t="shared" si="39"/>
        <v>#DIV/0!</v>
      </c>
      <c r="U156" s="163" t="e">
        <v>#DIV/0!</v>
      </c>
      <c r="W156" s="494" t="e">
        <f t="shared" si="40"/>
        <v>#DIV/0!</v>
      </c>
    </row>
    <row r="157" spans="1:23" ht="15" customHeight="1">
      <c r="A157" s="150" t="s">
        <v>181</v>
      </c>
      <c r="B157" s="144"/>
      <c r="C157" s="154" t="s">
        <v>161</v>
      </c>
      <c r="D157" s="159">
        <f>D153+D155</f>
        <v>0</v>
      </c>
      <c r="E157" s="159">
        <f>E153+E155</f>
        <v>0</v>
      </c>
      <c r="F157" s="159">
        <v>0</v>
      </c>
      <c r="G157" s="159">
        <v>0</v>
      </c>
      <c r="H157" s="159">
        <v>0</v>
      </c>
      <c r="I157" s="159">
        <v>0</v>
      </c>
      <c r="J157" s="159">
        <v>0</v>
      </c>
      <c r="K157" s="159">
        <v>0</v>
      </c>
      <c r="L157" s="159">
        <v>0</v>
      </c>
      <c r="M157" s="159">
        <v>0</v>
      </c>
      <c r="N157" s="183"/>
      <c r="O157" s="183"/>
      <c r="P157" s="183"/>
      <c r="Q157" s="183"/>
      <c r="R157" s="139"/>
      <c r="S157" s="158" t="e">
        <f t="shared" si="39"/>
        <v>#DIV/0!</v>
      </c>
      <c r="U157" s="163" t="e">
        <v>#DIV/0!</v>
      </c>
      <c r="W157" s="494" t="e">
        <f t="shared" si="40"/>
        <v>#DIV/0!</v>
      </c>
    </row>
    <row r="158" spans="1:23" ht="15" customHeight="1">
      <c r="A158" s="153"/>
      <c r="B158" s="153" t="s">
        <v>16</v>
      </c>
      <c r="C158" s="154" t="s">
        <v>163</v>
      </c>
      <c r="D158" s="159">
        <f>D154+D156</f>
        <v>0</v>
      </c>
      <c r="E158" s="159">
        <f>E154+E156</f>
        <v>0</v>
      </c>
      <c r="F158" s="159">
        <v>0</v>
      </c>
      <c r="G158" s="159">
        <v>0</v>
      </c>
      <c r="H158" s="159">
        <v>0</v>
      </c>
      <c r="I158" s="159">
        <v>0</v>
      </c>
      <c r="J158" s="159">
        <v>0</v>
      </c>
      <c r="K158" s="159">
        <v>0</v>
      </c>
      <c r="L158" s="159">
        <v>0</v>
      </c>
      <c r="M158" s="159">
        <v>0</v>
      </c>
      <c r="N158" s="183">
        <v>0</v>
      </c>
      <c r="O158" s="183">
        <v>0</v>
      </c>
      <c r="P158" s="501">
        <v>0</v>
      </c>
      <c r="Q158" s="501">
        <v>0</v>
      </c>
      <c r="R158" s="139"/>
      <c r="S158" s="158" t="e">
        <f t="shared" si="39"/>
        <v>#DIV/0!</v>
      </c>
      <c r="U158" s="163" t="e">
        <v>#DIV/0!</v>
      </c>
      <c r="W158" s="494" t="e">
        <f t="shared" si="40"/>
        <v>#DIV/0!</v>
      </c>
    </row>
    <row r="159" spans="1:23" ht="15" customHeight="1">
      <c r="A159" s="144"/>
      <c r="B159" s="144"/>
      <c r="C159" s="154" t="s">
        <v>161</v>
      </c>
      <c r="D159" s="155">
        <v>0</v>
      </c>
      <c r="E159" s="155">
        <v>0</v>
      </c>
      <c r="F159" s="159">
        <f t="shared" ref="F159:F164" si="42">D159-E159</f>
        <v>0</v>
      </c>
      <c r="G159" s="155">
        <v>0</v>
      </c>
      <c r="H159" s="155">
        <v>0</v>
      </c>
      <c r="I159" s="155">
        <v>0</v>
      </c>
      <c r="J159" s="159">
        <f t="shared" ref="J159:J164" si="43">E159+G159+H159+I159</f>
        <v>0</v>
      </c>
      <c r="K159" s="155">
        <v>0</v>
      </c>
      <c r="L159" s="155">
        <v>0</v>
      </c>
      <c r="M159" s="159">
        <f t="shared" ref="M159:M164" si="44">D159-J159-K159-L159</f>
        <v>0</v>
      </c>
      <c r="N159" s="183"/>
      <c r="O159" s="183"/>
      <c r="P159" s="183"/>
      <c r="Q159" s="183"/>
      <c r="R159" s="139"/>
      <c r="S159" s="158" t="e">
        <f t="shared" si="39"/>
        <v>#DIV/0!</v>
      </c>
      <c r="U159" s="163" t="e">
        <v>#DIV/0!</v>
      </c>
      <c r="W159" s="494" t="e">
        <f t="shared" si="40"/>
        <v>#DIV/0!</v>
      </c>
    </row>
    <row r="160" spans="1:23" ht="15" customHeight="1">
      <c r="A160" s="150"/>
      <c r="B160" s="153" t="s">
        <v>162</v>
      </c>
      <c r="C160" s="154" t="s">
        <v>163</v>
      </c>
      <c r="D160" s="155">
        <v>0</v>
      </c>
      <c r="E160" s="155">
        <v>0</v>
      </c>
      <c r="F160" s="156">
        <f t="shared" si="42"/>
        <v>0</v>
      </c>
      <c r="G160" s="155">
        <v>0</v>
      </c>
      <c r="H160" s="155">
        <v>0</v>
      </c>
      <c r="I160" s="155">
        <v>0</v>
      </c>
      <c r="J160" s="159">
        <f t="shared" si="43"/>
        <v>0</v>
      </c>
      <c r="K160" s="155">
        <v>0</v>
      </c>
      <c r="L160" s="155">
        <v>0</v>
      </c>
      <c r="M160" s="159">
        <f t="shared" si="44"/>
        <v>0</v>
      </c>
      <c r="N160" s="183">
        <v>0</v>
      </c>
      <c r="O160" s="183">
        <v>0</v>
      </c>
      <c r="P160" s="501">
        <v>0</v>
      </c>
      <c r="Q160" s="501">
        <v>0</v>
      </c>
      <c r="R160" s="139"/>
      <c r="S160" s="158" t="e">
        <f t="shared" si="39"/>
        <v>#DIV/0!</v>
      </c>
      <c r="U160" s="163" t="e">
        <v>#DIV/0!</v>
      </c>
      <c r="W160" s="494" t="e">
        <f t="shared" si="40"/>
        <v>#DIV/0!</v>
      </c>
    </row>
    <row r="161" spans="1:23" ht="15" customHeight="1">
      <c r="A161" s="150" t="s">
        <v>180</v>
      </c>
      <c r="B161" s="144"/>
      <c r="C161" s="154" t="s">
        <v>161</v>
      </c>
      <c r="D161" s="155">
        <v>0</v>
      </c>
      <c r="E161" s="155">
        <v>0</v>
      </c>
      <c r="F161" s="156">
        <f t="shared" si="42"/>
        <v>0</v>
      </c>
      <c r="G161" s="155">
        <v>0</v>
      </c>
      <c r="H161" s="155">
        <v>0</v>
      </c>
      <c r="I161" s="155">
        <v>0</v>
      </c>
      <c r="J161" s="159">
        <f t="shared" si="43"/>
        <v>0</v>
      </c>
      <c r="K161" s="155">
        <v>0</v>
      </c>
      <c r="L161" s="155">
        <v>0</v>
      </c>
      <c r="M161" s="159">
        <f t="shared" si="44"/>
        <v>0</v>
      </c>
      <c r="N161" s="183"/>
      <c r="O161" s="183"/>
      <c r="P161" s="183"/>
      <c r="Q161" s="183"/>
      <c r="R161" s="139"/>
      <c r="S161" s="158" t="e">
        <f t="shared" si="39"/>
        <v>#DIV/0!</v>
      </c>
      <c r="U161" s="163" t="e">
        <v>#DIV/0!</v>
      </c>
      <c r="W161" s="494" t="e">
        <f t="shared" si="40"/>
        <v>#DIV/0!</v>
      </c>
    </row>
    <row r="162" spans="1:23" ht="15" customHeight="1">
      <c r="A162" s="150" t="s">
        <v>181</v>
      </c>
      <c r="B162" s="153" t="s">
        <v>164</v>
      </c>
      <c r="C162" s="154" t="s">
        <v>163</v>
      </c>
      <c r="D162" s="155">
        <v>0</v>
      </c>
      <c r="E162" s="155">
        <v>0</v>
      </c>
      <c r="F162" s="156">
        <f t="shared" si="42"/>
        <v>0</v>
      </c>
      <c r="G162" s="155">
        <v>0</v>
      </c>
      <c r="H162" s="155">
        <v>0</v>
      </c>
      <c r="I162" s="155">
        <v>0</v>
      </c>
      <c r="J162" s="159">
        <f t="shared" si="43"/>
        <v>0</v>
      </c>
      <c r="K162" s="155">
        <v>0</v>
      </c>
      <c r="L162" s="155">
        <v>0</v>
      </c>
      <c r="M162" s="159">
        <f t="shared" si="44"/>
        <v>0</v>
      </c>
      <c r="N162" s="183">
        <v>0</v>
      </c>
      <c r="O162" s="183">
        <v>0</v>
      </c>
      <c r="P162" s="501">
        <v>0</v>
      </c>
      <c r="Q162" s="501">
        <v>0</v>
      </c>
      <c r="R162" s="139"/>
      <c r="S162" s="158" t="e">
        <f t="shared" si="39"/>
        <v>#DIV/0!</v>
      </c>
      <c r="U162" s="163" t="e">
        <v>#DIV/0!</v>
      </c>
      <c r="W162" s="494" t="e">
        <f t="shared" si="40"/>
        <v>#DIV/0!</v>
      </c>
    </row>
    <row r="163" spans="1:23" ht="15" customHeight="1">
      <c r="A163" s="150"/>
      <c r="B163" s="144"/>
      <c r="C163" s="154" t="s">
        <v>161</v>
      </c>
      <c r="D163" s="159">
        <f>D159+D161</f>
        <v>0</v>
      </c>
      <c r="E163" s="159">
        <f>E159+E161</f>
        <v>0</v>
      </c>
      <c r="F163" s="159">
        <f t="shared" si="42"/>
        <v>0</v>
      </c>
      <c r="G163" s="159">
        <f t="shared" ref="G163:I164" si="45">G159+G161</f>
        <v>0</v>
      </c>
      <c r="H163" s="159">
        <f t="shared" si="45"/>
        <v>0</v>
      </c>
      <c r="I163" s="159">
        <f t="shared" si="45"/>
        <v>0</v>
      </c>
      <c r="J163" s="159">
        <f t="shared" si="43"/>
        <v>0</v>
      </c>
      <c r="K163" s="159">
        <f>K159+K161</f>
        <v>0</v>
      </c>
      <c r="L163" s="159">
        <f>L159+L161</f>
        <v>0</v>
      </c>
      <c r="M163" s="159">
        <f t="shared" si="44"/>
        <v>0</v>
      </c>
      <c r="N163" s="183"/>
      <c r="O163" s="183"/>
      <c r="P163" s="183"/>
      <c r="Q163" s="183"/>
      <c r="R163" s="139"/>
      <c r="S163" s="158" t="e">
        <f t="shared" si="39"/>
        <v>#DIV/0!</v>
      </c>
      <c r="U163" s="163" t="e">
        <v>#DIV/0!</v>
      </c>
      <c r="W163" s="494" t="e">
        <f t="shared" si="40"/>
        <v>#DIV/0!</v>
      </c>
    </row>
    <row r="164" spans="1:23" ht="15" customHeight="1">
      <c r="A164" s="153"/>
      <c r="B164" s="153" t="s">
        <v>16</v>
      </c>
      <c r="C164" s="154" t="s">
        <v>163</v>
      </c>
      <c r="D164" s="159">
        <f>D160+D162</f>
        <v>0</v>
      </c>
      <c r="E164" s="159">
        <f>E160+E162</f>
        <v>0</v>
      </c>
      <c r="F164" s="159">
        <f t="shared" si="42"/>
        <v>0</v>
      </c>
      <c r="G164" s="159">
        <f t="shared" si="45"/>
        <v>0</v>
      </c>
      <c r="H164" s="159">
        <f t="shared" si="45"/>
        <v>0</v>
      </c>
      <c r="I164" s="159">
        <f t="shared" si="45"/>
        <v>0</v>
      </c>
      <c r="J164" s="159">
        <f t="shared" si="43"/>
        <v>0</v>
      </c>
      <c r="K164" s="159">
        <f>K160+K162</f>
        <v>0</v>
      </c>
      <c r="L164" s="159">
        <f>L160+L162</f>
        <v>0</v>
      </c>
      <c r="M164" s="159">
        <f t="shared" si="44"/>
        <v>0</v>
      </c>
      <c r="N164" s="183">
        <v>0</v>
      </c>
      <c r="O164" s="183">
        <v>0</v>
      </c>
      <c r="P164" s="501">
        <v>0</v>
      </c>
      <c r="Q164" s="501">
        <v>0</v>
      </c>
      <c r="R164" s="139"/>
      <c r="S164" s="158" t="e">
        <f t="shared" si="39"/>
        <v>#DIV/0!</v>
      </c>
      <c r="U164" s="163" t="e">
        <v>#DIV/0!</v>
      </c>
      <c r="W164" s="494" t="e">
        <f t="shared" si="40"/>
        <v>#DIV/0!</v>
      </c>
    </row>
    <row r="165" spans="1:23" ht="15" customHeight="1">
      <c r="A165" s="144"/>
      <c r="B165" s="144"/>
      <c r="C165" s="154" t="s">
        <v>161</v>
      </c>
      <c r="D165" s="155">
        <f t="shared" ref="D165:E168" si="46">D53+D106+D129+D153</f>
        <v>0</v>
      </c>
      <c r="E165" s="155">
        <f t="shared" si="46"/>
        <v>174</v>
      </c>
      <c r="F165" s="159">
        <v>0</v>
      </c>
      <c r="G165" s="155">
        <v>0</v>
      </c>
      <c r="H165" s="155">
        <v>0</v>
      </c>
      <c r="I165" s="155">
        <v>0</v>
      </c>
      <c r="J165" s="159">
        <v>0</v>
      </c>
      <c r="K165" s="155">
        <v>0</v>
      </c>
      <c r="L165" s="155">
        <v>0</v>
      </c>
      <c r="M165" s="159">
        <v>0</v>
      </c>
      <c r="N165" s="183"/>
      <c r="O165" s="183"/>
      <c r="P165" s="183"/>
      <c r="Q165" s="183"/>
      <c r="R165" s="139"/>
      <c r="S165" s="158" t="e">
        <f t="shared" si="39"/>
        <v>#DIV/0!</v>
      </c>
      <c r="U165" s="163" t="e">
        <v>#DIV/0!</v>
      </c>
      <c r="W165" s="494" t="e">
        <f t="shared" si="40"/>
        <v>#DIV/0!</v>
      </c>
    </row>
    <row r="166" spans="1:23" ht="15" customHeight="1">
      <c r="A166" s="150" t="s">
        <v>171</v>
      </c>
      <c r="B166" s="153" t="s">
        <v>162</v>
      </c>
      <c r="C166" s="154" t="s">
        <v>163</v>
      </c>
      <c r="D166" s="155">
        <f t="shared" si="46"/>
        <v>0</v>
      </c>
      <c r="E166" s="155">
        <f t="shared" si="46"/>
        <v>3901128220</v>
      </c>
      <c r="F166" s="159">
        <v>0</v>
      </c>
      <c r="G166" s="155">
        <v>0</v>
      </c>
      <c r="H166" s="155">
        <v>0</v>
      </c>
      <c r="I166" s="155">
        <v>0</v>
      </c>
      <c r="J166" s="159">
        <v>0</v>
      </c>
      <c r="K166" s="155">
        <v>0</v>
      </c>
      <c r="L166" s="155">
        <v>0</v>
      </c>
      <c r="M166" s="159">
        <v>0</v>
      </c>
      <c r="N166" s="183">
        <v>0</v>
      </c>
      <c r="O166" s="183">
        <v>0</v>
      </c>
      <c r="P166" s="501">
        <v>0</v>
      </c>
      <c r="Q166" s="501">
        <v>0</v>
      </c>
      <c r="R166" s="139"/>
      <c r="S166" s="158" t="e">
        <f t="shared" si="39"/>
        <v>#DIV/0!</v>
      </c>
      <c r="U166" s="163" t="e">
        <v>#DIV/0!</v>
      </c>
      <c r="W166" s="494" t="e">
        <f t="shared" si="40"/>
        <v>#DIV/0!</v>
      </c>
    </row>
    <row r="167" spans="1:23" ht="15" customHeight="1">
      <c r="A167" s="150"/>
      <c r="B167" s="144"/>
      <c r="C167" s="154" t="s">
        <v>161</v>
      </c>
      <c r="D167" s="155">
        <f t="shared" si="46"/>
        <v>0</v>
      </c>
      <c r="E167" s="155">
        <f t="shared" si="46"/>
        <v>0</v>
      </c>
      <c r="F167" s="159">
        <v>0</v>
      </c>
      <c r="G167" s="155">
        <v>0</v>
      </c>
      <c r="H167" s="155">
        <v>0</v>
      </c>
      <c r="I167" s="155">
        <v>0</v>
      </c>
      <c r="J167" s="159">
        <v>0</v>
      </c>
      <c r="K167" s="155">
        <v>0</v>
      </c>
      <c r="L167" s="155">
        <v>0</v>
      </c>
      <c r="M167" s="159">
        <v>0</v>
      </c>
      <c r="N167" s="183"/>
      <c r="O167" s="183"/>
      <c r="P167" s="183"/>
      <c r="Q167" s="183"/>
      <c r="R167" s="139"/>
      <c r="S167" s="158" t="e">
        <f t="shared" si="39"/>
        <v>#DIV/0!</v>
      </c>
      <c r="U167" s="163" t="e">
        <v>#DIV/0!</v>
      </c>
      <c r="W167" s="494" t="e">
        <f t="shared" si="40"/>
        <v>#DIV/0!</v>
      </c>
    </row>
    <row r="168" spans="1:23" ht="15" customHeight="1">
      <c r="A168" s="150" t="s">
        <v>182</v>
      </c>
      <c r="B168" s="153" t="s">
        <v>164</v>
      </c>
      <c r="C168" s="154" t="s">
        <v>163</v>
      </c>
      <c r="D168" s="155">
        <f t="shared" si="46"/>
        <v>0</v>
      </c>
      <c r="E168" s="155">
        <f t="shared" si="46"/>
        <v>0</v>
      </c>
      <c r="F168" s="159">
        <v>0</v>
      </c>
      <c r="G168" s="155">
        <v>0</v>
      </c>
      <c r="H168" s="155">
        <v>0</v>
      </c>
      <c r="I168" s="155">
        <v>0</v>
      </c>
      <c r="J168" s="159">
        <v>0</v>
      </c>
      <c r="K168" s="155">
        <v>0</v>
      </c>
      <c r="L168" s="155">
        <v>0</v>
      </c>
      <c r="M168" s="159">
        <v>0</v>
      </c>
      <c r="N168" s="183">
        <v>0</v>
      </c>
      <c r="O168" s="183">
        <v>0</v>
      </c>
      <c r="P168" s="501">
        <v>0</v>
      </c>
      <c r="Q168" s="501">
        <v>0</v>
      </c>
      <c r="R168" s="139"/>
      <c r="S168" s="158" t="e">
        <f t="shared" si="39"/>
        <v>#DIV/0!</v>
      </c>
      <c r="U168" s="163" t="e">
        <v>#DIV/0!</v>
      </c>
      <c r="W168" s="494" t="e">
        <f t="shared" si="40"/>
        <v>#DIV/0!</v>
      </c>
    </row>
    <row r="169" spans="1:23" ht="15" customHeight="1">
      <c r="A169" s="150"/>
      <c r="B169" s="144"/>
      <c r="C169" s="154" t="s">
        <v>161</v>
      </c>
      <c r="D169" s="159">
        <f>D165+D167</f>
        <v>0</v>
      </c>
      <c r="E169" s="159">
        <f>E165+E167</f>
        <v>174</v>
      </c>
      <c r="F169" s="159">
        <v>0</v>
      </c>
      <c r="G169" s="159">
        <v>0</v>
      </c>
      <c r="H169" s="159">
        <v>0</v>
      </c>
      <c r="I169" s="159">
        <v>0</v>
      </c>
      <c r="J169" s="159">
        <v>0</v>
      </c>
      <c r="K169" s="159">
        <v>0</v>
      </c>
      <c r="L169" s="159">
        <v>0</v>
      </c>
      <c r="M169" s="159">
        <v>0</v>
      </c>
      <c r="N169" s="183"/>
      <c r="O169" s="183"/>
      <c r="P169" s="183"/>
      <c r="Q169" s="183"/>
      <c r="R169" s="139"/>
      <c r="S169" s="158" t="e">
        <f t="shared" si="39"/>
        <v>#DIV/0!</v>
      </c>
      <c r="U169" s="163" t="e">
        <v>#DIV/0!</v>
      </c>
      <c r="W169" s="494" t="e">
        <f t="shared" si="40"/>
        <v>#DIV/0!</v>
      </c>
    </row>
    <row r="170" spans="1:23" ht="15" customHeight="1">
      <c r="A170" s="153"/>
      <c r="B170" s="153" t="s">
        <v>16</v>
      </c>
      <c r="C170" s="154" t="s">
        <v>163</v>
      </c>
      <c r="D170" s="159">
        <f>D166+D168</f>
        <v>0</v>
      </c>
      <c r="E170" s="159">
        <f>E166+E168</f>
        <v>3901128220</v>
      </c>
      <c r="F170" s="159">
        <v>0</v>
      </c>
      <c r="G170" s="159">
        <v>0</v>
      </c>
      <c r="H170" s="159">
        <v>0</v>
      </c>
      <c r="I170" s="159">
        <v>0</v>
      </c>
      <c r="J170" s="159">
        <v>0</v>
      </c>
      <c r="K170" s="159">
        <v>0</v>
      </c>
      <c r="L170" s="159">
        <v>0</v>
      </c>
      <c r="M170" s="159">
        <v>0</v>
      </c>
      <c r="N170" s="183">
        <v>0</v>
      </c>
      <c r="O170" s="183">
        <v>0</v>
      </c>
      <c r="P170" s="501">
        <v>0</v>
      </c>
      <c r="Q170" s="501">
        <v>0</v>
      </c>
      <c r="R170" s="139"/>
      <c r="S170" s="158" t="e">
        <f t="shared" si="39"/>
        <v>#DIV/0!</v>
      </c>
      <c r="U170" s="163" t="e">
        <v>#DIV/0!</v>
      </c>
      <c r="W170" s="494" t="e">
        <f t="shared" si="40"/>
        <v>#DIV/0!</v>
      </c>
    </row>
    <row r="171" spans="1:23" ht="15" customHeight="1">
      <c r="A171" s="144"/>
      <c r="B171" s="144"/>
      <c r="C171" s="154" t="s">
        <v>161</v>
      </c>
      <c r="D171" s="156">
        <f>D6+D12+D18+D24+D30+D36+D47+D59+D65+D71+D77+D88+D94+D100+D112+D118+D135+D147+D159+D141</f>
        <v>621298</v>
      </c>
      <c r="E171" s="156">
        <f t="shared" ref="E171:M174" si="47">E6+E12+E18+E24+E30+E36+E47+E59+E65+E71+E77+E88+E94+E100+E112+E118+E135+E147+E159+E141</f>
        <v>202640</v>
      </c>
      <c r="F171" s="156">
        <f t="shared" si="47"/>
        <v>418658</v>
      </c>
      <c r="G171" s="156">
        <f t="shared" si="47"/>
        <v>191</v>
      </c>
      <c r="H171" s="156">
        <f t="shared" si="47"/>
        <v>21044</v>
      </c>
      <c r="I171" s="156">
        <f t="shared" si="47"/>
        <v>392668</v>
      </c>
      <c r="J171" s="156">
        <f t="shared" si="47"/>
        <v>616543</v>
      </c>
      <c r="K171" s="156">
        <f t="shared" si="47"/>
        <v>0</v>
      </c>
      <c r="L171" s="156">
        <f>L6+L12+L18+L24+L30+L36+L47+L59+L65+L71+L77+L88+L94+L100+L112+L118+L135+L147+L159+L141</f>
        <v>40</v>
      </c>
      <c r="M171" s="156">
        <f t="shared" si="47"/>
        <v>4715</v>
      </c>
      <c r="N171" s="183"/>
      <c r="O171" s="183"/>
      <c r="P171" s="183"/>
      <c r="Q171" s="183"/>
      <c r="R171" s="139"/>
      <c r="S171" s="158">
        <f t="shared" si="39"/>
        <v>32.615588654719637</v>
      </c>
      <c r="U171" s="163">
        <v>34.231289268092766</v>
      </c>
      <c r="W171" s="494">
        <f t="shared" si="40"/>
        <v>-1.6157006133731286</v>
      </c>
    </row>
    <row r="172" spans="1:23" ht="15" customHeight="1">
      <c r="A172" s="150"/>
      <c r="B172" s="153" t="s">
        <v>162</v>
      </c>
      <c r="C172" s="154" t="s">
        <v>163</v>
      </c>
      <c r="D172" s="156">
        <f>D7+D13+D19+D25+D31+D37+D48+D60+D66+D72+D78+D89+D95+D101+D113+D119+D136+D148+D160+D142</f>
        <v>49783353616</v>
      </c>
      <c r="E172" s="156">
        <f t="shared" si="47"/>
        <v>33525690436</v>
      </c>
      <c r="F172" s="156">
        <f t="shared" si="47"/>
        <v>16257663180</v>
      </c>
      <c r="G172" s="156">
        <f t="shared" si="47"/>
        <v>6483893</v>
      </c>
      <c r="H172" s="156">
        <f t="shared" si="47"/>
        <v>903575416</v>
      </c>
      <c r="I172" s="156">
        <f t="shared" si="47"/>
        <v>15183705080</v>
      </c>
      <c r="J172" s="156">
        <f t="shared" si="47"/>
        <v>49619454825</v>
      </c>
      <c r="K172" s="156">
        <f t="shared" si="47"/>
        <v>0</v>
      </c>
      <c r="L172" s="156">
        <f t="shared" si="47"/>
        <v>386095</v>
      </c>
      <c r="M172" s="156">
        <f t="shared" si="47"/>
        <v>163512696</v>
      </c>
      <c r="N172" s="183">
        <v>100.5</v>
      </c>
      <c r="O172" s="183">
        <v>102.9</v>
      </c>
      <c r="P172" s="501">
        <v>99.7</v>
      </c>
      <c r="Q172" s="501">
        <v>99.7</v>
      </c>
      <c r="R172" s="139"/>
      <c r="S172" s="158">
        <f t="shared" si="39"/>
        <v>67.343173974573489</v>
      </c>
      <c r="U172" s="163">
        <v>64.714848605763024</v>
      </c>
      <c r="W172" s="494">
        <f t="shared" si="40"/>
        <v>2.6283253688104651</v>
      </c>
    </row>
    <row r="173" spans="1:23" ht="15" customHeight="1">
      <c r="A173" s="150" t="s">
        <v>182</v>
      </c>
      <c r="B173" s="144"/>
      <c r="C173" s="154" t="s">
        <v>161</v>
      </c>
      <c r="D173" s="156">
        <f>D8+D14+D20+D26+D32+D38+D49+D61+D67+D73+D79+D90+D96+D102+D114+D120+D137+D149+D161+D143</f>
        <v>10296</v>
      </c>
      <c r="E173" s="156">
        <f t="shared" si="47"/>
        <v>0</v>
      </c>
      <c r="F173" s="156">
        <f t="shared" si="47"/>
        <v>10296</v>
      </c>
      <c r="G173" s="156">
        <f t="shared" si="47"/>
        <v>62</v>
      </c>
      <c r="H173" s="156">
        <f t="shared" si="47"/>
        <v>165</v>
      </c>
      <c r="I173" s="156">
        <f t="shared" si="47"/>
        <v>1481</v>
      </c>
      <c r="J173" s="156">
        <f t="shared" si="47"/>
        <v>1708</v>
      </c>
      <c r="K173" s="156">
        <f t="shared" si="47"/>
        <v>0</v>
      </c>
      <c r="L173" s="156">
        <f t="shared" si="47"/>
        <v>967</v>
      </c>
      <c r="M173" s="156">
        <f t="shared" si="47"/>
        <v>7621</v>
      </c>
      <c r="N173" s="183"/>
      <c r="O173" s="183"/>
      <c r="P173" s="183"/>
      <c r="Q173" s="183"/>
      <c r="R173" s="139"/>
      <c r="S173" s="158">
        <f t="shared" si="39"/>
        <v>0</v>
      </c>
      <c r="U173" s="163">
        <v>1.0421370757633655E-2</v>
      </c>
      <c r="W173" s="494">
        <f t="shared" si="40"/>
        <v>-1.0421370757633655E-2</v>
      </c>
    </row>
    <row r="174" spans="1:23" ht="15" customHeight="1">
      <c r="A174" s="150"/>
      <c r="B174" s="153" t="s">
        <v>164</v>
      </c>
      <c r="C174" s="154" t="s">
        <v>163</v>
      </c>
      <c r="D174" s="156">
        <f>D9+D15+D21+D27+D33+D39+D50+D62+D68+D74+D80+D91+D97+D103+D115+D121+D138+D150+D162+D144</f>
        <v>359155799</v>
      </c>
      <c r="E174" s="156">
        <f t="shared" si="47"/>
        <v>0</v>
      </c>
      <c r="F174" s="156">
        <f t="shared" si="47"/>
        <v>359155799</v>
      </c>
      <c r="G174" s="156">
        <f t="shared" si="47"/>
        <v>2250332</v>
      </c>
      <c r="H174" s="156">
        <f t="shared" si="47"/>
        <v>11112151</v>
      </c>
      <c r="I174" s="156">
        <f t="shared" si="47"/>
        <v>121492533</v>
      </c>
      <c r="J174" s="156">
        <f t="shared" si="47"/>
        <v>134855016</v>
      </c>
      <c r="K174" s="156">
        <f t="shared" si="47"/>
        <v>0</v>
      </c>
      <c r="L174" s="156">
        <f t="shared" si="47"/>
        <v>23647970</v>
      </c>
      <c r="M174" s="156">
        <f t="shared" si="47"/>
        <v>200652813</v>
      </c>
      <c r="N174" s="183">
        <v>66</v>
      </c>
      <c r="O174" s="183">
        <v>117.3</v>
      </c>
      <c r="P174" s="501">
        <v>37.547776306404565</v>
      </c>
      <c r="Q174" s="501">
        <v>55.3</v>
      </c>
      <c r="R174" s="139"/>
      <c r="S174" s="158">
        <f t="shared" si="39"/>
        <v>0</v>
      </c>
      <c r="U174" s="163">
        <v>7.8403225815515354</v>
      </c>
      <c r="W174" s="494">
        <f t="shared" si="40"/>
        <v>-7.8403225815515354</v>
      </c>
    </row>
    <row r="175" spans="1:23" ht="15" customHeight="1">
      <c r="A175" s="150"/>
      <c r="B175" s="144"/>
      <c r="C175" s="154" t="s">
        <v>161</v>
      </c>
      <c r="D175" s="156">
        <f t="shared" ref="D175:I176" si="48">D171+D173</f>
        <v>631594</v>
      </c>
      <c r="E175" s="156">
        <f t="shared" si="48"/>
        <v>202640</v>
      </c>
      <c r="F175" s="156">
        <f t="shared" si="48"/>
        <v>428954</v>
      </c>
      <c r="G175" s="156">
        <f t="shared" si="48"/>
        <v>253</v>
      </c>
      <c r="H175" s="156">
        <f t="shared" si="48"/>
        <v>21209</v>
      </c>
      <c r="I175" s="156">
        <f t="shared" si="48"/>
        <v>394149</v>
      </c>
      <c r="J175" s="156">
        <f>E175+G175+H175+I175</f>
        <v>618251</v>
      </c>
      <c r="K175" s="156">
        <f>K171+K173</f>
        <v>0</v>
      </c>
      <c r="L175" s="156">
        <f>L171+L173</f>
        <v>1007</v>
      </c>
      <c r="M175" s="156">
        <f>D175-J175-K175-L175</f>
        <v>12336</v>
      </c>
      <c r="N175" s="183"/>
      <c r="O175" s="183"/>
      <c r="P175" s="183"/>
      <c r="Q175" s="183"/>
      <c r="R175" s="139"/>
      <c r="S175" s="158">
        <f t="shared" si="39"/>
        <v>32.083902000335655</v>
      </c>
      <c r="U175" s="163">
        <v>32.7123726997294</v>
      </c>
      <c r="W175" s="494">
        <f t="shared" si="40"/>
        <v>-0.62847069939374478</v>
      </c>
    </row>
    <row r="176" spans="1:23" ht="15" customHeight="1">
      <c r="A176" s="153"/>
      <c r="B176" s="153" t="s">
        <v>16</v>
      </c>
      <c r="C176" s="154" t="s">
        <v>163</v>
      </c>
      <c r="D176" s="156">
        <f>D172+D174</f>
        <v>50142509415</v>
      </c>
      <c r="E176" s="156">
        <f t="shared" si="48"/>
        <v>33525690436</v>
      </c>
      <c r="F176" s="156">
        <f t="shared" si="48"/>
        <v>16616818979</v>
      </c>
      <c r="G176" s="156">
        <f t="shared" si="48"/>
        <v>8734225</v>
      </c>
      <c r="H176" s="156">
        <f t="shared" si="48"/>
        <v>914687567</v>
      </c>
      <c r="I176" s="156">
        <f t="shared" si="48"/>
        <v>15305197613</v>
      </c>
      <c r="J176" s="156">
        <f>E176+G176+H176+I176</f>
        <v>49754309841</v>
      </c>
      <c r="K176" s="156">
        <f>K172+K174</f>
        <v>0</v>
      </c>
      <c r="L176" s="156">
        <f>L172+L174</f>
        <v>24034065</v>
      </c>
      <c r="M176" s="156">
        <f>D176-J176-K176-L176</f>
        <v>364165509</v>
      </c>
      <c r="N176" s="183">
        <v>100.1</v>
      </c>
      <c r="O176" s="183">
        <v>103</v>
      </c>
      <c r="P176" s="501">
        <v>99.2</v>
      </c>
      <c r="Q176" s="501">
        <v>99.2</v>
      </c>
      <c r="R176" s="139"/>
      <c r="S176" s="158">
        <f t="shared" si="39"/>
        <v>66.860814959474041</v>
      </c>
      <c r="U176" s="163">
        <v>63.651474430970282</v>
      </c>
      <c r="W176" s="494">
        <f t="shared" si="40"/>
        <v>3.2093405285037591</v>
      </c>
    </row>
    <row r="177" spans="1:21" ht="17.25" customHeight="1">
      <c r="A177" s="139"/>
      <c r="B177" s="139"/>
      <c r="C177" s="139"/>
      <c r="D177" s="139"/>
      <c r="E177" s="139"/>
      <c r="F177" s="139"/>
      <c r="G177" s="139"/>
      <c r="H177" s="139"/>
      <c r="I177" s="139"/>
      <c r="J177" s="139"/>
      <c r="K177" s="139"/>
      <c r="L177" s="139"/>
      <c r="M177" s="139"/>
      <c r="N177" s="187"/>
      <c r="O177" s="187"/>
      <c r="P177" s="187"/>
      <c r="Q177" s="187"/>
      <c r="R177" s="139"/>
      <c r="U177" s="163" t="e">
        <v>#DIV/0!</v>
      </c>
    </row>
    <row r="178" spans="1:21" ht="17.25" customHeight="1">
      <c r="A178" s="139"/>
      <c r="B178" s="139"/>
      <c r="C178" s="139"/>
      <c r="D178" s="139"/>
      <c r="E178" s="139"/>
      <c r="F178" s="139"/>
      <c r="G178" s="139"/>
      <c r="H178" s="139"/>
      <c r="I178" s="139"/>
      <c r="J178" s="139"/>
      <c r="K178" s="139"/>
      <c r="L178" s="139"/>
      <c r="M178" s="139"/>
      <c r="N178" s="187"/>
      <c r="O178" s="187"/>
      <c r="P178" s="187"/>
      <c r="Q178" s="187"/>
      <c r="R178" s="139"/>
    </row>
    <row r="179" spans="1:21" ht="17.25" customHeight="1">
      <c r="A179" s="139"/>
      <c r="B179" s="139"/>
      <c r="C179" s="139"/>
      <c r="D179" s="139"/>
      <c r="E179" s="139"/>
      <c r="F179" s="139"/>
      <c r="G179" s="139"/>
      <c r="H179" s="139"/>
      <c r="I179" s="139"/>
      <c r="J179" s="139"/>
      <c r="K179" s="139"/>
      <c r="L179" s="139"/>
      <c r="M179" s="139"/>
      <c r="N179" s="187"/>
      <c r="O179" s="187"/>
      <c r="P179" s="187"/>
      <c r="Q179" s="187"/>
      <c r="R179" s="139"/>
    </row>
    <row r="180" spans="1:21" ht="17.25" customHeight="1">
      <c r="A180" s="139"/>
      <c r="B180" s="139"/>
      <c r="C180" s="139"/>
      <c r="D180" s="139"/>
      <c r="E180" s="139"/>
      <c r="F180" s="139"/>
      <c r="G180" s="139"/>
      <c r="H180" s="139"/>
      <c r="I180" s="139"/>
      <c r="J180" s="139"/>
      <c r="K180" s="139"/>
      <c r="L180" s="139"/>
      <c r="M180" s="139"/>
      <c r="N180" s="187"/>
      <c r="O180" s="187"/>
      <c r="P180" s="187"/>
      <c r="Q180" s="187"/>
      <c r="R180" s="139"/>
    </row>
    <row r="181" spans="1:21" ht="17.25" customHeight="1">
      <c r="A181" s="139"/>
      <c r="B181" s="139"/>
      <c r="C181" s="139"/>
      <c r="D181" s="139"/>
      <c r="E181" s="139"/>
      <c r="F181" s="139"/>
      <c r="G181" s="139"/>
      <c r="H181" s="139"/>
      <c r="I181" s="139"/>
      <c r="J181" s="139"/>
      <c r="K181" s="139"/>
      <c r="L181" s="139"/>
      <c r="M181" s="139"/>
      <c r="N181" s="187"/>
      <c r="O181" s="187"/>
      <c r="P181" s="187"/>
      <c r="Q181" s="187"/>
      <c r="R181" s="139"/>
    </row>
    <row r="182" spans="1:21" ht="17.25" customHeight="1">
      <c r="A182" s="139"/>
      <c r="B182" s="139"/>
      <c r="C182" s="139"/>
      <c r="D182" s="139"/>
      <c r="E182" s="139"/>
      <c r="F182" s="139"/>
      <c r="G182" s="139"/>
      <c r="H182" s="139"/>
      <c r="I182" s="139"/>
      <c r="J182" s="139"/>
      <c r="K182" s="139"/>
      <c r="L182" s="139"/>
      <c r="M182" s="139"/>
      <c r="N182" s="187"/>
      <c r="O182" s="187"/>
      <c r="P182" s="187"/>
      <c r="Q182" s="187"/>
      <c r="R182" s="139"/>
    </row>
    <row r="183" spans="1:21" ht="17.25" customHeight="1">
      <c r="A183" s="139"/>
      <c r="B183" s="139"/>
      <c r="C183" s="139"/>
      <c r="D183" s="139"/>
      <c r="E183" s="139"/>
      <c r="F183" s="139"/>
      <c r="G183" s="139"/>
      <c r="H183" s="139"/>
      <c r="I183" s="139"/>
      <c r="J183" s="139"/>
      <c r="K183" s="139"/>
      <c r="L183" s="139"/>
      <c r="M183" s="139"/>
      <c r="N183" s="187"/>
      <c r="O183" s="187"/>
      <c r="P183" s="187"/>
      <c r="Q183" s="187"/>
      <c r="R183" s="139"/>
    </row>
    <row r="184" spans="1:21" ht="17.25" customHeight="1">
      <c r="A184" s="139"/>
      <c r="B184" s="139"/>
      <c r="C184" s="139"/>
      <c r="D184" s="139"/>
      <c r="E184" s="139"/>
      <c r="F184" s="139"/>
      <c r="G184" s="139"/>
      <c r="H184" s="139"/>
      <c r="I184" s="139"/>
      <c r="J184" s="139"/>
      <c r="K184" s="139"/>
      <c r="L184" s="139"/>
      <c r="M184" s="139"/>
      <c r="N184" s="187"/>
      <c r="O184" s="187"/>
      <c r="P184" s="187"/>
      <c r="Q184" s="187"/>
      <c r="R184" s="139"/>
    </row>
    <row r="185" spans="1:21" ht="17.25" customHeight="1">
      <c r="A185" s="139"/>
      <c r="B185" s="139"/>
      <c r="C185" s="139"/>
      <c r="D185" s="139"/>
      <c r="E185" s="139"/>
      <c r="F185" s="139"/>
      <c r="G185" s="139"/>
      <c r="H185" s="139"/>
      <c r="I185" s="139"/>
      <c r="J185" s="139"/>
      <c r="K185" s="139"/>
      <c r="L185" s="139"/>
      <c r="M185" s="139"/>
      <c r="N185" s="187"/>
      <c r="O185" s="187"/>
      <c r="P185" s="187"/>
      <c r="Q185" s="187"/>
      <c r="R185" s="139"/>
    </row>
    <row r="186" spans="1:21" ht="17.25" customHeight="1">
      <c r="A186" s="139"/>
      <c r="B186" s="139"/>
      <c r="C186" s="139"/>
      <c r="D186" s="139"/>
      <c r="E186" s="139"/>
      <c r="F186" s="139"/>
      <c r="G186" s="139"/>
      <c r="H186" s="139"/>
      <c r="I186" s="139"/>
      <c r="J186" s="139"/>
      <c r="K186" s="139"/>
      <c r="L186" s="139"/>
      <c r="M186" s="139"/>
      <c r="N186" s="187"/>
      <c r="O186" s="187"/>
      <c r="P186" s="187"/>
      <c r="Q186" s="187"/>
      <c r="R186" s="139"/>
    </row>
    <row r="187" spans="1:21" ht="17.25" customHeight="1">
      <c r="A187" s="139"/>
      <c r="B187" s="139"/>
      <c r="C187" s="139"/>
      <c r="D187" s="139"/>
      <c r="E187" s="139"/>
      <c r="F187" s="139"/>
      <c r="G187" s="139"/>
      <c r="H187" s="139"/>
      <c r="I187" s="139"/>
      <c r="J187" s="139"/>
      <c r="K187" s="139"/>
      <c r="L187" s="139"/>
      <c r="M187" s="139"/>
      <c r="N187" s="187"/>
      <c r="O187" s="187"/>
      <c r="P187" s="187"/>
      <c r="Q187" s="187"/>
      <c r="R187" s="139"/>
    </row>
    <row r="188" spans="1:21" ht="17.25" customHeight="1">
      <c r="A188" s="139"/>
      <c r="B188" s="139"/>
      <c r="C188" s="139"/>
      <c r="D188" s="139"/>
      <c r="E188" s="139"/>
      <c r="F188" s="139"/>
      <c r="G188" s="139"/>
      <c r="H188" s="139"/>
      <c r="I188" s="139"/>
      <c r="J188" s="139"/>
      <c r="K188" s="139"/>
      <c r="L188" s="139"/>
      <c r="M188" s="139"/>
      <c r="N188" s="187"/>
      <c r="O188" s="187"/>
      <c r="P188" s="187"/>
      <c r="Q188" s="187"/>
      <c r="R188" s="139"/>
    </row>
    <row r="189" spans="1:21" ht="17.25" customHeight="1">
      <c r="A189" s="139"/>
      <c r="B189" s="139"/>
      <c r="C189" s="139"/>
      <c r="D189" s="139"/>
      <c r="E189" s="139"/>
      <c r="F189" s="139"/>
      <c r="G189" s="139"/>
      <c r="H189" s="139"/>
      <c r="I189" s="139"/>
      <c r="J189" s="139"/>
      <c r="K189" s="139"/>
      <c r="L189" s="139"/>
      <c r="M189" s="139"/>
      <c r="N189" s="187"/>
      <c r="O189" s="187"/>
      <c r="P189" s="187"/>
    </row>
    <row r="190" spans="1:21" ht="17.25" customHeight="1">
      <c r="A190" s="139"/>
      <c r="B190" s="139"/>
      <c r="C190" s="139"/>
      <c r="D190" s="139"/>
      <c r="E190" s="139"/>
      <c r="F190" s="139"/>
      <c r="G190" s="139"/>
      <c r="H190" s="139"/>
      <c r="I190" s="139"/>
      <c r="J190" s="139"/>
      <c r="K190" s="139"/>
      <c r="L190" s="139"/>
      <c r="M190" s="139"/>
      <c r="N190" s="187"/>
      <c r="O190" s="187"/>
      <c r="P190" s="187"/>
    </row>
    <row r="191" spans="1:21" ht="17.25" customHeight="1">
      <c r="A191" s="139"/>
      <c r="B191" s="139"/>
      <c r="C191" s="139"/>
      <c r="D191" s="139"/>
      <c r="E191" s="139"/>
      <c r="F191" s="139"/>
      <c r="G191" s="139"/>
      <c r="H191" s="139"/>
      <c r="I191" s="139"/>
      <c r="J191" s="139"/>
      <c r="K191" s="139"/>
      <c r="L191" s="139"/>
      <c r="M191" s="139"/>
      <c r="N191" s="187"/>
      <c r="O191" s="187"/>
      <c r="P191" s="187"/>
    </row>
    <row r="192" spans="1:21"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69" fitToHeight="0" orientation="landscape" r:id="rId1"/>
  <headerFooter alignWithMargins="0"/>
  <rowBreaks count="3" manualBreakCount="3">
    <brk id="41" max="16" man="1"/>
    <brk id="82" max="16383" man="1"/>
    <brk id="123" max="16383" man="1"/>
  </rowBreaks>
  <drawing r:id="rId2"/>
  <legacyDrawing r:id="rId3"/>
  <controls>
    <mc:AlternateContent xmlns:mc="http://schemas.openxmlformats.org/markup-compatibility/2006">
      <mc:Choice Requires="x14">
        <control shapeId="13313" r:id="rId4" name="CommandButton1">
          <controlPr defaultSize="0" print="0" autoLine="0" r:id="rId5">
            <anchor moveWithCells="1">
              <from>
                <xdr:col>0</xdr:col>
                <xdr:colOff>0</xdr:colOff>
                <xdr:row>0</xdr:row>
                <xdr:rowOff>0</xdr:rowOff>
              </from>
              <to>
                <xdr:col>1</xdr:col>
                <xdr:colOff>30480</xdr:colOff>
                <xdr:row>1</xdr:row>
                <xdr:rowOff>106680</xdr:rowOff>
              </to>
            </anchor>
          </controlPr>
        </control>
      </mc:Choice>
      <mc:Fallback>
        <control shapeId="13313" r:id="rId4" name="CommandButton1"/>
      </mc:Fallback>
    </mc:AlternateContent>
    <mc:AlternateContent xmlns:mc="http://schemas.openxmlformats.org/markup-compatibility/2006">
      <mc:Choice Requires="x14">
        <control shapeId="13314" r:id="rId6" name="CommandButton2">
          <controlPr defaultSize="0" print="0" autoLine="0" r:id="rId7">
            <anchor moveWithCells="1">
              <from>
                <xdr:col>1</xdr:col>
                <xdr:colOff>30480</xdr:colOff>
                <xdr:row>0</xdr:row>
                <xdr:rowOff>0</xdr:rowOff>
              </from>
              <to>
                <xdr:col>3</xdr:col>
                <xdr:colOff>358140</xdr:colOff>
                <xdr:row>1</xdr:row>
                <xdr:rowOff>106680</xdr:rowOff>
              </to>
            </anchor>
          </controlPr>
        </control>
      </mc:Choice>
      <mc:Fallback>
        <control shapeId="13314" r:id="rId6" name="CommandButton2"/>
      </mc:Fallback>
    </mc:AlternateContent>
  </control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202AA-98B5-4E01-9391-BC490A913F85}">
  <sheetPr codeName="Sheet7">
    <pageSetUpPr fitToPage="1"/>
  </sheetPr>
  <dimension ref="A1:AE192"/>
  <sheetViews>
    <sheetView zoomScale="90" zoomScaleNormal="90" zoomScaleSheetLayoutView="75" workbookViewId="0">
      <pane xSplit="3" ySplit="5" topLeftCell="D16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tr">
        <f>決８長崎!F1</f>
        <v>令 和 ４ 年 度 に お け る 滞 納 整 理 状 況 調</v>
      </c>
      <c r="G1" s="565"/>
      <c r="H1" s="565"/>
      <c r="I1" s="565"/>
      <c r="J1" s="565"/>
      <c r="L1" s="177" t="s">
        <v>303</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287434</v>
      </c>
      <c r="E6" s="155">
        <v>0</v>
      </c>
      <c r="F6" s="156">
        <f t="shared" ref="F6:F41" si="0">D6-E6</f>
        <v>287434</v>
      </c>
      <c r="G6" s="155">
        <v>0</v>
      </c>
      <c r="H6" s="155">
        <v>0</v>
      </c>
      <c r="I6" s="155">
        <v>284001</v>
      </c>
      <c r="J6" s="156">
        <f t="shared" ref="J6:J41" si="1">E6+G6+H6+I6</f>
        <v>284001</v>
      </c>
      <c r="K6" s="155">
        <v>0</v>
      </c>
      <c r="L6" s="155">
        <v>66</v>
      </c>
      <c r="M6" s="156">
        <f t="shared" ref="M6:M41" si="2">D6-J6-K6-L6</f>
        <v>3367</v>
      </c>
      <c r="N6" s="183"/>
      <c r="O6" s="183"/>
      <c r="P6" s="183"/>
      <c r="Q6" s="183"/>
    </row>
    <row r="7" spans="1:31" s="139" customFormat="1" ht="17.25" customHeight="1">
      <c r="A7" s="150"/>
      <c r="B7" s="153" t="s">
        <v>162</v>
      </c>
      <c r="C7" s="154" t="s">
        <v>163</v>
      </c>
      <c r="D7" s="490">
        <v>9873222446</v>
      </c>
      <c r="E7" s="155">
        <v>0</v>
      </c>
      <c r="F7" s="156">
        <f t="shared" si="0"/>
        <v>9873222446</v>
      </c>
      <c r="G7" s="155">
        <v>0</v>
      </c>
      <c r="H7" s="155">
        <v>0</v>
      </c>
      <c r="I7" s="155">
        <v>9783803675</v>
      </c>
      <c r="J7" s="156">
        <f t="shared" si="1"/>
        <v>9783803675</v>
      </c>
      <c r="K7" s="155">
        <v>0</v>
      </c>
      <c r="L7" s="155">
        <v>507378</v>
      </c>
      <c r="M7" s="156">
        <f t="shared" si="2"/>
        <v>88911393</v>
      </c>
      <c r="N7" s="183">
        <v>102.2</v>
      </c>
      <c r="O7" s="183">
        <v>100.8</v>
      </c>
      <c r="P7" s="184">
        <v>99.1</v>
      </c>
      <c r="Q7" s="184">
        <v>99.1</v>
      </c>
    </row>
    <row r="8" spans="1:31" s="139" customFormat="1" ht="17.25" customHeight="1">
      <c r="A8" s="150" t="s">
        <v>45</v>
      </c>
      <c r="B8" s="144"/>
      <c r="C8" s="154" t="s">
        <v>161</v>
      </c>
      <c r="D8" s="490">
        <v>12605</v>
      </c>
      <c r="E8" s="155">
        <v>0</v>
      </c>
      <c r="F8" s="156">
        <f t="shared" si="0"/>
        <v>12605</v>
      </c>
      <c r="G8" s="155">
        <v>0</v>
      </c>
      <c r="H8" s="155">
        <v>0</v>
      </c>
      <c r="I8" s="155">
        <v>4252</v>
      </c>
      <c r="J8" s="156">
        <f t="shared" si="1"/>
        <v>4252</v>
      </c>
      <c r="K8" s="155">
        <v>0</v>
      </c>
      <c r="L8" s="155">
        <v>1270</v>
      </c>
      <c r="M8" s="156">
        <f t="shared" si="2"/>
        <v>7083</v>
      </c>
      <c r="N8" s="183"/>
      <c r="O8" s="183"/>
      <c r="P8" s="183"/>
      <c r="Q8" s="183"/>
    </row>
    <row r="9" spans="1:31" s="139" customFormat="1" ht="17.25" customHeight="1">
      <c r="A9" s="157"/>
      <c r="B9" s="153" t="s">
        <v>164</v>
      </c>
      <c r="C9" s="154" t="s">
        <v>163</v>
      </c>
      <c r="D9" s="490">
        <v>266041972</v>
      </c>
      <c r="E9" s="155">
        <v>0</v>
      </c>
      <c r="F9" s="156">
        <f t="shared" si="0"/>
        <v>266041972</v>
      </c>
      <c r="G9" s="155">
        <v>0</v>
      </c>
      <c r="H9" s="155">
        <v>0</v>
      </c>
      <c r="I9" s="155">
        <v>74243110</v>
      </c>
      <c r="J9" s="156">
        <f t="shared" si="1"/>
        <v>74243110</v>
      </c>
      <c r="K9" s="155">
        <v>0</v>
      </c>
      <c r="L9" s="155">
        <v>17895002</v>
      </c>
      <c r="M9" s="156">
        <f t="shared" si="2"/>
        <v>173903860</v>
      </c>
      <c r="N9" s="183">
        <v>97.2</v>
      </c>
      <c r="O9" s="183">
        <v>90.1</v>
      </c>
      <c r="P9" s="184">
        <v>27.906540250724046</v>
      </c>
      <c r="Q9" s="184">
        <v>27.6</v>
      </c>
    </row>
    <row r="10" spans="1:31" s="139" customFormat="1" ht="17.25" customHeight="1">
      <c r="A10" s="150"/>
      <c r="B10" s="144"/>
      <c r="C10" s="154" t="s">
        <v>161</v>
      </c>
      <c r="D10" s="156">
        <f>D6+D8</f>
        <v>300039</v>
      </c>
      <c r="E10" s="156">
        <f>E6+E8</f>
        <v>0</v>
      </c>
      <c r="F10" s="156">
        <f t="shared" si="0"/>
        <v>300039</v>
      </c>
      <c r="G10" s="156">
        <f t="shared" ref="G10:I11" si="3">G6+G8</f>
        <v>0</v>
      </c>
      <c r="H10" s="156">
        <f t="shared" si="3"/>
        <v>0</v>
      </c>
      <c r="I10" s="156">
        <f t="shared" si="3"/>
        <v>288253</v>
      </c>
      <c r="J10" s="156">
        <f t="shared" si="1"/>
        <v>288253</v>
      </c>
      <c r="K10" s="156">
        <f>K6+K8</f>
        <v>0</v>
      </c>
      <c r="L10" s="156">
        <f>L6+L8</f>
        <v>1336</v>
      </c>
      <c r="M10" s="156">
        <f t="shared" si="2"/>
        <v>10450</v>
      </c>
      <c r="N10" s="183"/>
      <c r="O10" s="183"/>
      <c r="P10" s="183"/>
      <c r="Q10" s="183"/>
    </row>
    <row r="11" spans="1:31" s="139" customFormat="1" ht="17.25" customHeight="1">
      <c r="A11" s="153"/>
      <c r="B11" s="153" t="s">
        <v>16</v>
      </c>
      <c r="C11" s="154" t="s">
        <v>163</v>
      </c>
      <c r="D11" s="156">
        <f>D7+D9</f>
        <v>10139264418</v>
      </c>
      <c r="E11" s="156">
        <f>E7+E9</f>
        <v>0</v>
      </c>
      <c r="F11" s="156">
        <f t="shared" si="0"/>
        <v>10139264418</v>
      </c>
      <c r="G11" s="156">
        <f t="shared" si="3"/>
        <v>0</v>
      </c>
      <c r="H11" s="156">
        <f t="shared" si="3"/>
        <v>0</v>
      </c>
      <c r="I11" s="156">
        <f t="shared" si="3"/>
        <v>9858046785</v>
      </c>
      <c r="J11" s="156">
        <f t="shared" si="1"/>
        <v>9858046785</v>
      </c>
      <c r="K11" s="156">
        <f>K7+K9</f>
        <v>0</v>
      </c>
      <c r="L11" s="156">
        <f>L7+L9</f>
        <v>18402380</v>
      </c>
      <c r="M11" s="156">
        <f t="shared" si="2"/>
        <v>262815253</v>
      </c>
      <c r="N11" s="183">
        <v>102.1</v>
      </c>
      <c r="O11" s="183">
        <v>100.5</v>
      </c>
      <c r="P11" s="184">
        <v>97.226449361545789</v>
      </c>
      <c r="Q11" s="184">
        <v>97.1</v>
      </c>
    </row>
    <row r="12" spans="1:31" s="139" customFormat="1" ht="17.25" customHeight="1">
      <c r="A12" s="144"/>
      <c r="B12" s="144"/>
      <c r="C12" s="154" t="s">
        <v>161</v>
      </c>
      <c r="D12" s="490">
        <v>8524</v>
      </c>
      <c r="E12" s="155">
        <v>7720</v>
      </c>
      <c r="F12" s="156">
        <f t="shared" si="0"/>
        <v>804</v>
      </c>
      <c r="G12" s="491">
        <v>18</v>
      </c>
      <c r="H12" s="491">
        <v>712</v>
      </c>
      <c r="I12" s="155">
        <v>0</v>
      </c>
      <c r="J12" s="156">
        <f t="shared" si="1"/>
        <v>8450</v>
      </c>
      <c r="K12" s="155">
        <v>0</v>
      </c>
      <c r="L12" s="155">
        <v>11</v>
      </c>
      <c r="M12" s="156">
        <f t="shared" si="2"/>
        <v>63</v>
      </c>
      <c r="N12" s="183"/>
      <c r="O12" s="183"/>
      <c r="P12" s="183"/>
      <c r="Q12" s="183"/>
      <c r="S12" s="158">
        <f>E12/D12*100</f>
        <v>90.567808540591273</v>
      </c>
      <c r="U12" s="158">
        <v>88.25636942675159</v>
      </c>
      <c r="W12" s="158">
        <f>S12-U12</f>
        <v>2.3114391138396826</v>
      </c>
    </row>
    <row r="13" spans="1:31" s="139" customFormat="1" ht="17.25" customHeight="1">
      <c r="A13" s="150"/>
      <c r="B13" s="153" t="s">
        <v>162</v>
      </c>
      <c r="C13" s="154" t="s">
        <v>163</v>
      </c>
      <c r="D13" s="490">
        <v>610601800</v>
      </c>
      <c r="E13" s="497">
        <v>595677700</v>
      </c>
      <c r="F13" s="156">
        <f t="shared" si="0"/>
        <v>14924100</v>
      </c>
      <c r="G13" s="491">
        <v>275493</v>
      </c>
      <c r="H13" s="491">
        <v>13207101</v>
      </c>
      <c r="I13" s="155">
        <v>0</v>
      </c>
      <c r="J13" s="156">
        <f t="shared" si="1"/>
        <v>609160294</v>
      </c>
      <c r="K13" s="155">
        <v>0</v>
      </c>
      <c r="L13" s="155">
        <v>102191</v>
      </c>
      <c r="M13" s="156">
        <f t="shared" si="2"/>
        <v>1339315</v>
      </c>
      <c r="N13" s="183">
        <v>107.2</v>
      </c>
      <c r="O13" s="183">
        <v>98.5</v>
      </c>
      <c r="P13" s="184">
        <v>99.763920447008175</v>
      </c>
      <c r="Q13" s="184">
        <v>99.9</v>
      </c>
      <c r="S13" s="158">
        <f t="shared" ref="S13:S76" si="4">E13/D13*100</f>
        <v>97.555837536017748</v>
      </c>
      <c r="U13" s="158">
        <v>96.662654347523258</v>
      </c>
      <c r="W13" s="158">
        <f t="shared" ref="W13:W76" si="5">S13-U13</f>
        <v>0.89318318849448985</v>
      </c>
    </row>
    <row r="14" spans="1:31" s="139" customFormat="1" ht="17.25" customHeight="1">
      <c r="A14" s="150" t="s">
        <v>46</v>
      </c>
      <c r="B14" s="144"/>
      <c r="C14" s="154" t="s">
        <v>161</v>
      </c>
      <c r="D14" s="490">
        <v>40</v>
      </c>
      <c r="E14" s="155">
        <v>0</v>
      </c>
      <c r="F14" s="156">
        <f t="shared" si="0"/>
        <v>40</v>
      </c>
      <c r="G14" s="491">
        <v>2</v>
      </c>
      <c r="H14" s="491">
        <v>15</v>
      </c>
      <c r="I14" s="155">
        <v>0</v>
      </c>
      <c r="J14" s="156">
        <f t="shared" si="1"/>
        <v>17</v>
      </c>
      <c r="K14" s="155">
        <v>0</v>
      </c>
      <c r="L14" s="155">
        <v>6</v>
      </c>
      <c r="M14" s="156">
        <f t="shared" si="2"/>
        <v>17</v>
      </c>
      <c r="N14" s="183"/>
      <c r="O14" s="183"/>
      <c r="P14" s="183"/>
      <c r="Q14" s="183"/>
      <c r="S14" s="158">
        <f t="shared" si="4"/>
        <v>0</v>
      </c>
      <c r="U14" s="158">
        <v>0</v>
      </c>
      <c r="W14" s="158">
        <f t="shared" si="5"/>
        <v>0</v>
      </c>
    </row>
    <row r="15" spans="1:31" s="139" customFormat="1" ht="17.25" customHeight="1">
      <c r="A15" s="150"/>
      <c r="B15" s="153" t="s">
        <v>164</v>
      </c>
      <c r="C15" s="154" t="s">
        <v>163</v>
      </c>
      <c r="D15" s="490">
        <v>1179548</v>
      </c>
      <c r="E15" s="155">
        <v>0</v>
      </c>
      <c r="F15" s="156">
        <f t="shared" si="0"/>
        <v>1179548</v>
      </c>
      <c r="G15" s="491">
        <v>7007</v>
      </c>
      <c r="H15" s="491">
        <v>422493</v>
      </c>
      <c r="I15" s="155">
        <v>0</v>
      </c>
      <c r="J15" s="156">
        <f t="shared" si="1"/>
        <v>429500</v>
      </c>
      <c r="K15" s="155">
        <v>0</v>
      </c>
      <c r="L15" s="155">
        <v>74024</v>
      </c>
      <c r="M15" s="156">
        <f t="shared" si="2"/>
        <v>676024</v>
      </c>
      <c r="N15" s="183">
        <v>27.3</v>
      </c>
      <c r="O15" s="183">
        <v>193.2</v>
      </c>
      <c r="P15" s="184">
        <v>36.41225282904977</v>
      </c>
      <c r="Q15" s="184">
        <v>82.9</v>
      </c>
      <c r="S15" s="158">
        <f t="shared" si="4"/>
        <v>0</v>
      </c>
      <c r="U15" s="158">
        <v>0</v>
      </c>
      <c r="W15" s="158">
        <f t="shared" si="5"/>
        <v>0</v>
      </c>
    </row>
    <row r="16" spans="1:31" s="139" customFormat="1" ht="17.25" customHeight="1">
      <c r="A16" s="150"/>
      <c r="B16" s="144"/>
      <c r="C16" s="154" t="s">
        <v>161</v>
      </c>
      <c r="D16" s="156">
        <f>D12+D14</f>
        <v>8564</v>
      </c>
      <c r="E16" s="156">
        <f>E12+E14</f>
        <v>7720</v>
      </c>
      <c r="F16" s="156">
        <f t="shared" si="0"/>
        <v>844</v>
      </c>
      <c r="G16" s="156">
        <f t="shared" ref="G16:I17" si="6">G12+G14</f>
        <v>20</v>
      </c>
      <c r="H16" s="156">
        <f t="shared" si="6"/>
        <v>727</v>
      </c>
      <c r="I16" s="156">
        <f t="shared" si="6"/>
        <v>0</v>
      </c>
      <c r="J16" s="156">
        <f t="shared" si="1"/>
        <v>8467</v>
      </c>
      <c r="K16" s="156">
        <f>K12+K14</f>
        <v>0</v>
      </c>
      <c r="L16" s="156">
        <f>L12+L14</f>
        <v>17</v>
      </c>
      <c r="M16" s="156">
        <f t="shared" si="2"/>
        <v>80</v>
      </c>
      <c r="N16" s="183"/>
      <c r="O16" s="183"/>
      <c r="P16" s="183"/>
      <c r="Q16" s="183"/>
      <c r="S16" s="158">
        <f t="shared" si="4"/>
        <v>90.144792153199433</v>
      </c>
      <c r="U16" s="158">
        <v>86.827676240208874</v>
      </c>
      <c r="W16" s="158">
        <f t="shared" si="5"/>
        <v>3.317115912990559</v>
      </c>
    </row>
    <row r="17" spans="1:31" s="139" customFormat="1" ht="17.25" customHeight="1">
      <c r="A17" s="153"/>
      <c r="B17" s="153" t="s">
        <v>16</v>
      </c>
      <c r="C17" s="154" t="s">
        <v>163</v>
      </c>
      <c r="D17" s="156">
        <f>D13+D15</f>
        <v>611781348</v>
      </c>
      <c r="E17" s="156">
        <f>E13+E15</f>
        <v>595677700</v>
      </c>
      <c r="F17" s="156">
        <f t="shared" si="0"/>
        <v>16103648</v>
      </c>
      <c r="G17" s="156">
        <f t="shared" si="6"/>
        <v>282500</v>
      </c>
      <c r="H17" s="156">
        <f t="shared" si="6"/>
        <v>13629594</v>
      </c>
      <c r="I17" s="156">
        <f t="shared" si="6"/>
        <v>0</v>
      </c>
      <c r="J17" s="156">
        <f t="shared" si="1"/>
        <v>609589794</v>
      </c>
      <c r="K17" s="156">
        <f>K13+K15</f>
        <v>0</v>
      </c>
      <c r="L17" s="156">
        <f>L13+L15</f>
        <v>176215</v>
      </c>
      <c r="M17" s="156">
        <f t="shared" si="2"/>
        <v>2015339</v>
      </c>
      <c r="N17" s="183">
        <v>106.6</v>
      </c>
      <c r="O17" s="183">
        <v>98.9</v>
      </c>
      <c r="P17" s="184">
        <v>99.64177495649966</v>
      </c>
      <c r="Q17" s="184">
        <v>99.8</v>
      </c>
      <c r="S17" s="158">
        <f t="shared" si="4"/>
        <v>97.367744529537376</v>
      </c>
      <c r="U17" s="158">
        <v>96.259325878058689</v>
      </c>
      <c r="W17" s="158">
        <f t="shared" si="5"/>
        <v>1.1084186514786865</v>
      </c>
    </row>
    <row r="18" spans="1:31" s="139" customFormat="1" ht="17.25" customHeight="1">
      <c r="A18" s="144"/>
      <c r="B18" s="144"/>
      <c r="C18" s="154" t="s">
        <v>161</v>
      </c>
      <c r="D18" s="490">
        <v>116</v>
      </c>
      <c r="E18" s="490">
        <v>116</v>
      </c>
      <c r="F18" s="156">
        <f t="shared" si="0"/>
        <v>0</v>
      </c>
      <c r="G18" s="155">
        <v>0</v>
      </c>
      <c r="H18" s="155">
        <v>0</v>
      </c>
      <c r="I18" s="155">
        <v>0</v>
      </c>
      <c r="J18" s="156">
        <f t="shared" si="1"/>
        <v>116</v>
      </c>
      <c r="K18" s="155">
        <v>0</v>
      </c>
      <c r="L18" s="155">
        <v>0</v>
      </c>
      <c r="M18" s="156">
        <f t="shared" si="2"/>
        <v>0</v>
      </c>
      <c r="N18" s="183"/>
      <c r="O18" s="183"/>
      <c r="P18" s="183"/>
      <c r="Q18" s="183"/>
      <c r="S18" s="158">
        <f t="shared" si="4"/>
        <v>100</v>
      </c>
      <c r="U18" s="158">
        <v>99.600798403193608</v>
      </c>
      <c r="W18" s="158">
        <f t="shared" si="5"/>
        <v>0.39920159680639244</v>
      </c>
    </row>
    <row r="19" spans="1:31" s="139" customFormat="1" ht="17.25" customHeight="1">
      <c r="A19" s="150"/>
      <c r="B19" s="153" t="s">
        <v>162</v>
      </c>
      <c r="C19" s="154" t="s">
        <v>163</v>
      </c>
      <c r="D19" s="490">
        <v>5080608</v>
      </c>
      <c r="E19" s="490">
        <v>5080608</v>
      </c>
      <c r="F19" s="156">
        <f t="shared" si="0"/>
        <v>0</v>
      </c>
      <c r="G19" s="155">
        <v>0</v>
      </c>
      <c r="H19" s="155">
        <v>0</v>
      </c>
      <c r="I19" s="155">
        <v>0</v>
      </c>
      <c r="J19" s="156">
        <f t="shared" si="1"/>
        <v>5080608</v>
      </c>
      <c r="K19" s="155">
        <v>0</v>
      </c>
      <c r="L19" s="155">
        <v>0</v>
      </c>
      <c r="M19" s="156">
        <f t="shared" si="2"/>
        <v>0</v>
      </c>
      <c r="N19" s="183">
        <v>50</v>
      </c>
      <c r="O19" s="183">
        <v>95.9</v>
      </c>
      <c r="P19" s="184">
        <v>100</v>
      </c>
      <c r="Q19" s="184">
        <v>100</v>
      </c>
      <c r="S19" s="158">
        <f t="shared" si="4"/>
        <v>100</v>
      </c>
      <c r="U19" s="158">
        <v>98.296530823973839</v>
      </c>
      <c r="W19" s="158">
        <f t="shared" si="5"/>
        <v>1.7034691760261609</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4"/>
        <v>#DIV/0!</v>
      </c>
      <c r="U20" s="158" t="e">
        <v>#DIV/0!</v>
      </c>
      <c r="W20" s="158" t="e">
        <f t="shared" si="5"/>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184">
        <v>0</v>
      </c>
      <c r="Q21" s="184">
        <v>0</v>
      </c>
      <c r="S21" s="158" t="e">
        <f t="shared" si="4"/>
        <v>#DIV/0!</v>
      </c>
      <c r="U21" s="158" t="e">
        <v>#DIV/0!</v>
      </c>
      <c r="W21" s="158" t="e">
        <f t="shared" si="5"/>
        <v>#DIV/0!</v>
      </c>
    </row>
    <row r="22" spans="1:31" s="141" customFormat="1" ht="17.25" customHeight="1">
      <c r="A22" s="150"/>
      <c r="B22" s="144"/>
      <c r="C22" s="154" t="s">
        <v>161</v>
      </c>
      <c r="D22" s="156">
        <f>D18+D20</f>
        <v>116</v>
      </c>
      <c r="E22" s="156">
        <f>E18+E20</f>
        <v>116</v>
      </c>
      <c r="F22" s="156">
        <f t="shared" si="0"/>
        <v>0</v>
      </c>
      <c r="G22" s="156">
        <f t="shared" ref="G22:I23" si="7">G18+G20</f>
        <v>0</v>
      </c>
      <c r="H22" s="156">
        <f t="shared" si="7"/>
        <v>0</v>
      </c>
      <c r="I22" s="156">
        <f t="shared" si="7"/>
        <v>0</v>
      </c>
      <c r="J22" s="156">
        <f t="shared" si="1"/>
        <v>116</v>
      </c>
      <c r="K22" s="156">
        <f>K18+K20</f>
        <v>0</v>
      </c>
      <c r="L22" s="156">
        <f>L18+L20</f>
        <v>0</v>
      </c>
      <c r="M22" s="156">
        <f t="shared" si="2"/>
        <v>0</v>
      </c>
      <c r="N22" s="183"/>
      <c r="O22" s="183"/>
      <c r="P22" s="183"/>
      <c r="Q22" s="183"/>
      <c r="R22" s="139"/>
      <c r="S22" s="158">
        <f t="shared" si="4"/>
        <v>100</v>
      </c>
      <c r="U22" s="158">
        <v>99.600798403193608</v>
      </c>
      <c r="V22" s="139"/>
      <c r="W22" s="158">
        <f t="shared" si="5"/>
        <v>0.39920159680639244</v>
      </c>
      <c r="X22" s="139"/>
      <c r="Y22" s="139"/>
      <c r="Z22" s="139"/>
      <c r="AA22" s="139"/>
      <c r="AB22" s="139"/>
      <c r="AC22" s="139"/>
      <c r="AD22" s="139"/>
      <c r="AE22" s="139"/>
    </row>
    <row r="23" spans="1:31" s="141" customFormat="1" ht="17.25" customHeight="1">
      <c r="A23" s="153"/>
      <c r="B23" s="153" t="s">
        <v>16</v>
      </c>
      <c r="C23" s="154" t="s">
        <v>163</v>
      </c>
      <c r="D23" s="156">
        <f>D19+D21</f>
        <v>5080608</v>
      </c>
      <c r="E23" s="156">
        <f>E19+E21</f>
        <v>5080608</v>
      </c>
      <c r="F23" s="156">
        <f t="shared" si="0"/>
        <v>0</v>
      </c>
      <c r="G23" s="156">
        <f t="shared" si="7"/>
        <v>0</v>
      </c>
      <c r="H23" s="156">
        <f t="shared" si="7"/>
        <v>0</v>
      </c>
      <c r="I23" s="156">
        <f t="shared" si="7"/>
        <v>0</v>
      </c>
      <c r="J23" s="156">
        <f t="shared" si="1"/>
        <v>5080608</v>
      </c>
      <c r="K23" s="156">
        <f>K19+K21</f>
        <v>0</v>
      </c>
      <c r="L23" s="156">
        <f>L19+L21</f>
        <v>0</v>
      </c>
      <c r="M23" s="156">
        <f t="shared" si="2"/>
        <v>0</v>
      </c>
      <c r="N23" s="183">
        <v>50</v>
      </c>
      <c r="O23" s="183">
        <v>95.9</v>
      </c>
      <c r="P23" s="184">
        <v>100</v>
      </c>
      <c r="Q23" s="184">
        <v>100</v>
      </c>
      <c r="R23" s="139"/>
      <c r="S23" s="158">
        <f t="shared" si="4"/>
        <v>100</v>
      </c>
      <c r="U23" s="158">
        <v>98.296530823973839</v>
      </c>
      <c r="V23" s="139"/>
      <c r="W23" s="158">
        <f t="shared" si="5"/>
        <v>1.7034691760261609</v>
      </c>
      <c r="X23" s="139"/>
      <c r="Y23" s="139"/>
      <c r="Z23" s="139"/>
      <c r="AA23" s="139"/>
      <c r="AB23" s="139"/>
      <c r="AC23" s="139"/>
      <c r="AD23" s="139"/>
      <c r="AE23" s="139"/>
    </row>
    <row r="24" spans="1:31" s="139" customFormat="1" ht="17.25" customHeight="1">
      <c r="A24" s="562" t="s">
        <v>166</v>
      </c>
      <c r="B24" s="144"/>
      <c r="C24" s="154" t="s">
        <v>161</v>
      </c>
      <c r="D24" s="155">
        <v>0</v>
      </c>
      <c r="E24" s="155">
        <v>0</v>
      </c>
      <c r="F24" s="156">
        <f t="shared" si="0"/>
        <v>0</v>
      </c>
      <c r="G24" s="155">
        <v>0</v>
      </c>
      <c r="H24" s="155">
        <v>0</v>
      </c>
      <c r="I24" s="155">
        <v>0</v>
      </c>
      <c r="J24" s="156">
        <f t="shared" si="1"/>
        <v>0</v>
      </c>
      <c r="K24" s="155">
        <v>0</v>
      </c>
      <c r="L24" s="155">
        <v>0</v>
      </c>
      <c r="M24" s="156">
        <f t="shared" si="2"/>
        <v>0</v>
      </c>
      <c r="N24" s="183"/>
      <c r="O24" s="183"/>
      <c r="P24" s="183"/>
      <c r="Q24" s="183"/>
      <c r="S24" s="158" t="e">
        <f t="shared" si="4"/>
        <v>#DIV/0!</v>
      </c>
      <c r="U24" s="158" t="e">
        <v>#DIV/0!</v>
      </c>
      <c r="W24" s="158" t="e">
        <f t="shared" si="5"/>
        <v>#DIV/0!</v>
      </c>
    </row>
    <row r="25" spans="1:31" s="139" customFormat="1" ht="17.25" customHeight="1">
      <c r="A25" s="556"/>
      <c r="B25" s="153" t="s">
        <v>162</v>
      </c>
      <c r="C25" s="154" t="s">
        <v>163</v>
      </c>
      <c r="D25" s="155">
        <v>0</v>
      </c>
      <c r="E25" s="155">
        <v>0</v>
      </c>
      <c r="F25" s="156">
        <f t="shared" si="0"/>
        <v>0</v>
      </c>
      <c r="G25" s="155">
        <v>0</v>
      </c>
      <c r="H25" s="155">
        <v>0</v>
      </c>
      <c r="I25" s="155">
        <v>0</v>
      </c>
      <c r="J25" s="156">
        <f t="shared" si="1"/>
        <v>0</v>
      </c>
      <c r="K25" s="155">
        <v>0</v>
      </c>
      <c r="L25" s="155">
        <v>0</v>
      </c>
      <c r="M25" s="156">
        <f t="shared" si="2"/>
        <v>0</v>
      </c>
      <c r="N25" s="183">
        <v>0</v>
      </c>
      <c r="O25" s="183">
        <v>0</v>
      </c>
      <c r="P25" s="184">
        <v>0</v>
      </c>
      <c r="Q25" s="184">
        <v>0</v>
      </c>
      <c r="S25" s="158" t="e">
        <f t="shared" si="4"/>
        <v>#DIV/0!</v>
      </c>
      <c r="U25" s="158" t="e">
        <v>#DIV/0!</v>
      </c>
      <c r="W25" s="158" t="e">
        <f t="shared" si="5"/>
        <v>#DIV/0!</v>
      </c>
    </row>
    <row r="26" spans="1:31" s="139" customFormat="1" ht="17.25" customHeight="1">
      <c r="A26" s="556"/>
      <c r="B26" s="144"/>
      <c r="C26" s="154" t="s">
        <v>161</v>
      </c>
      <c r="D26" s="155">
        <v>0</v>
      </c>
      <c r="E26" s="155">
        <v>0</v>
      </c>
      <c r="F26" s="156">
        <f t="shared" si="0"/>
        <v>0</v>
      </c>
      <c r="G26" s="155">
        <v>0</v>
      </c>
      <c r="H26" s="155">
        <v>0</v>
      </c>
      <c r="I26" s="155">
        <v>0</v>
      </c>
      <c r="J26" s="156">
        <f t="shared" si="1"/>
        <v>0</v>
      </c>
      <c r="K26" s="155">
        <v>0</v>
      </c>
      <c r="L26" s="155">
        <v>0</v>
      </c>
      <c r="M26" s="156">
        <f t="shared" si="2"/>
        <v>0</v>
      </c>
      <c r="N26" s="183"/>
      <c r="O26" s="183"/>
      <c r="P26" s="183"/>
      <c r="Q26" s="183"/>
      <c r="S26" s="158" t="e">
        <f t="shared" si="4"/>
        <v>#DIV/0!</v>
      </c>
      <c r="U26" s="158" t="e">
        <v>#DIV/0!</v>
      </c>
      <c r="W26" s="158" t="e">
        <f t="shared" si="5"/>
        <v>#DIV/0!</v>
      </c>
    </row>
    <row r="27" spans="1:31" s="139" customFormat="1" ht="17.25" customHeight="1">
      <c r="A27" s="556"/>
      <c r="B27" s="153" t="s">
        <v>164</v>
      </c>
      <c r="C27" s="154" t="s">
        <v>163</v>
      </c>
      <c r="D27" s="155">
        <v>0</v>
      </c>
      <c r="E27" s="155">
        <v>0</v>
      </c>
      <c r="F27" s="156">
        <f t="shared" si="0"/>
        <v>0</v>
      </c>
      <c r="G27" s="155">
        <v>0</v>
      </c>
      <c r="H27" s="155">
        <v>0</v>
      </c>
      <c r="I27" s="155">
        <v>0</v>
      </c>
      <c r="J27" s="156">
        <f t="shared" si="1"/>
        <v>0</v>
      </c>
      <c r="K27" s="155">
        <v>0</v>
      </c>
      <c r="L27" s="155">
        <v>0</v>
      </c>
      <c r="M27" s="156">
        <f t="shared" si="2"/>
        <v>0</v>
      </c>
      <c r="N27" s="183">
        <v>0</v>
      </c>
      <c r="O27" s="183">
        <v>0</v>
      </c>
      <c r="P27" s="184">
        <v>0</v>
      </c>
      <c r="Q27" s="184">
        <v>0</v>
      </c>
      <c r="S27" s="158" t="e">
        <f t="shared" si="4"/>
        <v>#DIV/0!</v>
      </c>
      <c r="U27" s="158" t="e">
        <v>#DIV/0!</v>
      </c>
      <c r="W27" s="158" t="e">
        <f t="shared" si="5"/>
        <v>#DIV/0!</v>
      </c>
    </row>
    <row r="28" spans="1:31" s="141" customFormat="1" ht="17.25" customHeight="1">
      <c r="A28" s="556"/>
      <c r="B28" s="144"/>
      <c r="C28" s="154" t="s">
        <v>161</v>
      </c>
      <c r="D28" s="156">
        <f>D24+D26</f>
        <v>0</v>
      </c>
      <c r="E28" s="156">
        <f>E24+E26</f>
        <v>0</v>
      </c>
      <c r="F28" s="156">
        <f t="shared" si="0"/>
        <v>0</v>
      </c>
      <c r="G28" s="156">
        <f t="shared" ref="G28:I29" si="8">G24+G26</f>
        <v>0</v>
      </c>
      <c r="H28" s="156">
        <f t="shared" si="8"/>
        <v>0</v>
      </c>
      <c r="I28" s="156">
        <f t="shared" si="8"/>
        <v>0</v>
      </c>
      <c r="J28" s="156">
        <f t="shared" si="1"/>
        <v>0</v>
      </c>
      <c r="K28" s="156">
        <f>K24+K26</f>
        <v>0</v>
      </c>
      <c r="L28" s="156">
        <f>L24+L26</f>
        <v>0</v>
      </c>
      <c r="M28" s="156">
        <f t="shared" si="2"/>
        <v>0</v>
      </c>
      <c r="N28" s="183"/>
      <c r="O28" s="183"/>
      <c r="P28" s="183"/>
      <c r="Q28" s="183"/>
      <c r="R28" s="139"/>
      <c r="S28" s="158" t="e">
        <f t="shared" si="4"/>
        <v>#DIV/0!</v>
      </c>
      <c r="U28" s="158" t="e">
        <v>#DIV/0!</v>
      </c>
      <c r="V28" s="139"/>
      <c r="W28" s="158" t="e">
        <f t="shared" si="5"/>
        <v>#DIV/0!</v>
      </c>
      <c r="X28" s="139"/>
      <c r="Y28" s="139"/>
      <c r="Z28" s="139"/>
      <c r="AA28" s="139"/>
      <c r="AB28" s="139"/>
      <c r="AC28" s="139"/>
      <c r="AD28" s="139"/>
      <c r="AE28" s="139"/>
    </row>
    <row r="29" spans="1:31" s="141" customFormat="1" ht="17.25" customHeight="1">
      <c r="A29" s="557"/>
      <c r="B29" s="153" t="s">
        <v>16</v>
      </c>
      <c r="C29" s="154" t="s">
        <v>163</v>
      </c>
      <c r="D29" s="156">
        <f>D25+D27</f>
        <v>0</v>
      </c>
      <c r="E29" s="156">
        <f>E25+E27</f>
        <v>0</v>
      </c>
      <c r="F29" s="156">
        <f t="shared" si="0"/>
        <v>0</v>
      </c>
      <c r="G29" s="156">
        <f t="shared" si="8"/>
        <v>0</v>
      </c>
      <c r="H29" s="156">
        <f t="shared" si="8"/>
        <v>0</v>
      </c>
      <c r="I29" s="156">
        <f t="shared" si="8"/>
        <v>0</v>
      </c>
      <c r="J29" s="156">
        <f t="shared" si="1"/>
        <v>0</v>
      </c>
      <c r="K29" s="156">
        <f>K25+K27</f>
        <v>0</v>
      </c>
      <c r="L29" s="156">
        <v>0</v>
      </c>
      <c r="M29" s="156">
        <f t="shared" si="2"/>
        <v>0</v>
      </c>
      <c r="N29" s="183">
        <v>0</v>
      </c>
      <c r="O29" s="183">
        <v>0</v>
      </c>
      <c r="P29" s="184">
        <v>0</v>
      </c>
      <c r="Q29" s="184">
        <v>0</v>
      </c>
      <c r="R29" s="139"/>
      <c r="S29" s="158" t="e">
        <f t="shared" si="4"/>
        <v>#DIV/0!</v>
      </c>
      <c r="U29" s="158" t="e">
        <v>#DIV/0!</v>
      </c>
      <c r="V29" s="139"/>
      <c r="W29" s="158" t="e">
        <f t="shared" si="5"/>
        <v>#DIV/0!</v>
      </c>
      <c r="X29" s="139"/>
      <c r="Y29" s="139"/>
      <c r="Z29" s="139"/>
      <c r="AA29" s="139"/>
      <c r="AB29" s="139"/>
      <c r="AC29" s="139"/>
      <c r="AD29" s="139"/>
      <c r="AE29" s="139"/>
    </row>
    <row r="30" spans="1:31" s="139" customFormat="1" ht="17.25" customHeight="1">
      <c r="A30" s="562" t="s">
        <v>167</v>
      </c>
      <c r="B30" s="144"/>
      <c r="C30" s="154" t="s">
        <v>161</v>
      </c>
      <c r="D30" s="155">
        <v>0</v>
      </c>
      <c r="E30" s="155">
        <v>0</v>
      </c>
      <c r="F30" s="156">
        <f t="shared" si="0"/>
        <v>0</v>
      </c>
      <c r="G30" s="155">
        <v>0</v>
      </c>
      <c r="H30" s="155">
        <v>0</v>
      </c>
      <c r="I30" s="155">
        <v>0</v>
      </c>
      <c r="J30" s="156">
        <f t="shared" si="1"/>
        <v>0</v>
      </c>
      <c r="K30" s="155">
        <v>0</v>
      </c>
      <c r="L30" s="155">
        <v>0</v>
      </c>
      <c r="M30" s="156">
        <f t="shared" si="2"/>
        <v>0</v>
      </c>
      <c r="N30" s="183"/>
      <c r="O30" s="183"/>
      <c r="P30" s="183"/>
      <c r="Q30" s="183"/>
      <c r="S30" s="158" t="e">
        <f t="shared" si="4"/>
        <v>#DIV/0!</v>
      </c>
      <c r="U30" s="158" t="e">
        <v>#DIV/0!</v>
      </c>
      <c r="W30" s="158" t="e">
        <f t="shared" si="5"/>
        <v>#DIV/0!</v>
      </c>
    </row>
    <row r="31" spans="1:31" s="139" customFormat="1" ht="17.25" customHeight="1">
      <c r="A31" s="556"/>
      <c r="B31" s="153" t="s">
        <v>162</v>
      </c>
      <c r="C31" s="154" t="s">
        <v>163</v>
      </c>
      <c r="D31" s="155">
        <v>0</v>
      </c>
      <c r="E31" s="155">
        <v>0</v>
      </c>
      <c r="F31" s="156">
        <f t="shared" si="0"/>
        <v>0</v>
      </c>
      <c r="G31" s="155">
        <v>0</v>
      </c>
      <c r="H31" s="155">
        <v>0</v>
      </c>
      <c r="I31" s="155">
        <v>0</v>
      </c>
      <c r="J31" s="156">
        <f t="shared" si="1"/>
        <v>0</v>
      </c>
      <c r="K31" s="155">
        <v>0</v>
      </c>
      <c r="L31" s="155">
        <v>0</v>
      </c>
      <c r="M31" s="156">
        <f t="shared" si="2"/>
        <v>0</v>
      </c>
      <c r="N31" s="183">
        <v>0</v>
      </c>
      <c r="O31" s="183">
        <v>0</v>
      </c>
      <c r="P31" s="184">
        <v>0</v>
      </c>
      <c r="Q31" s="184">
        <v>0</v>
      </c>
      <c r="S31" s="158" t="e">
        <f t="shared" si="4"/>
        <v>#DIV/0!</v>
      </c>
      <c r="U31" s="158" t="e">
        <v>#DIV/0!</v>
      </c>
      <c r="W31" s="158" t="e">
        <f t="shared" si="5"/>
        <v>#DIV/0!</v>
      </c>
    </row>
    <row r="32" spans="1:31" s="139" customFormat="1" ht="17.25" customHeight="1">
      <c r="A32" s="556"/>
      <c r="B32" s="144"/>
      <c r="C32" s="154" t="s">
        <v>161</v>
      </c>
      <c r="D32" s="155">
        <v>0</v>
      </c>
      <c r="E32" s="155">
        <v>0</v>
      </c>
      <c r="F32" s="156">
        <f t="shared" si="0"/>
        <v>0</v>
      </c>
      <c r="G32" s="155">
        <v>0</v>
      </c>
      <c r="H32" s="155">
        <v>0</v>
      </c>
      <c r="I32" s="155">
        <v>0</v>
      </c>
      <c r="J32" s="156">
        <f t="shared" si="1"/>
        <v>0</v>
      </c>
      <c r="K32" s="155">
        <v>0</v>
      </c>
      <c r="L32" s="155">
        <v>0</v>
      </c>
      <c r="M32" s="156">
        <f t="shared" si="2"/>
        <v>0</v>
      </c>
      <c r="N32" s="183"/>
      <c r="O32" s="183"/>
      <c r="P32" s="183"/>
      <c r="Q32" s="183"/>
      <c r="S32" s="158" t="e">
        <f t="shared" si="4"/>
        <v>#DIV/0!</v>
      </c>
      <c r="U32" s="158" t="e">
        <v>#DIV/0!</v>
      </c>
      <c r="W32" s="158" t="e">
        <f t="shared" si="5"/>
        <v>#DIV/0!</v>
      </c>
    </row>
    <row r="33" spans="1:31" s="139" customFormat="1" ht="17.25" customHeight="1">
      <c r="A33" s="556"/>
      <c r="B33" s="153" t="s">
        <v>164</v>
      </c>
      <c r="C33" s="154" t="s">
        <v>163</v>
      </c>
      <c r="D33" s="155">
        <v>0</v>
      </c>
      <c r="E33" s="155">
        <v>0</v>
      </c>
      <c r="F33" s="156">
        <f t="shared" si="0"/>
        <v>0</v>
      </c>
      <c r="G33" s="155">
        <v>0</v>
      </c>
      <c r="H33" s="155">
        <v>0</v>
      </c>
      <c r="I33" s="155">
        <v>0</v>
      </c>
      <c r="J33" s="156">
        <f t="shared" si="1"/>
        <v>0</v>
      </c>
      <c r="K33" s="155">
        <v>0</v>
      </c>
      <c r="L33" s="155">
        <v>0</v>
      </c>
      <c r="M33" s="156">
        <f t="shared" si="2"/>
        <v>0</v>
      </c>
      <c r="N33" s="183">
        <v>0</v>
      </c>
      <c r="O33" s="183">
        <v>0</v>
      </c>
      <c r="P33" s="184">
        <v>0</v>
      </c>
      <c r="Q33" s="184">
        <v>0</v>
      </c>
      <c r="S33" s="158" t="e">
        <f t="shared" si="4"/>
        <v>#DIV/0!</v>
      </c>
      <c r="U33" s="158" t="e">
        <v>#DIV/0!</v>
      </c>
      <c r="W33" s="158" t="e">
        <f t="shared" si="5"/>
        <v>#DIV/0!</v>
      </c>
    </row>
    <row r="34" spans="1:31" s="141" customFormat="1" ht="17.25" customHeight="1">
      <c r="A34" s="556"/>
      <c r="B34" s="144"/>
      <c r="C34" s="154" t="s">
        <v>161</v>
      </c>
      <c r="D34" s="156">
        <f>D30+D32</f>
        <v>0</v>
      </c>
      <c r="E34" s="156">
        <f>E30+E32</f>
        <v>0</v>
      </c>
      <c r="F34" s="156">
        <f t="shared" si="0"/>
        <v>0</v>
      </c>
      <c r="G34" s="156">
        <f t="shared" ref="G34:I35" si="9">G30+G32</f>
        <v>0</v>
      </c>
      <c r="H34" s="156">
        <f t="shared" si="9"/>
        <v>0</v>
      </c>
      <c r="I34" s="156">
        <f t="shared" si="9"/>
        <v>0</v>
      </c>
      <c r="J34" s="156">
        <f t="shared" si="1"/>
        <v>0</v>
      </c>
      <c r="K34" s="156">
        <f>K30+K32</f>
        <v>0</v>
      </c>
      <c r="L34" s="156">
        <f>L30+L32</f>
        <v>0</v>
      </c>
      <c r="M34" s="156">
        <f t="shared" si="2"/>
        <v>0</v>
      </c>
      <c r="N34" s="183"/>
      <c r="O34" s="183"/>
      <c r="P34" s="183"/>
      <c r="Q34" s="183"/>
      <c r="R34" s="139"/>
      <c r="S34" s="158" t="e">
        <f t="shared" si="4"/>
        <v>#DIV/0!</v>
      </c>
      <c r="U34" s="158" t="e">
        <v>#DIV/0!</v>
      </c>
      <c r="V34" s="139"/>
      <c r="W34" s="158" t="e">
        <f t="shared" si="5"/>
        <v>#DIV/0!</v>
      </c>
      <c r="X34" s="139"/>
      <c r="Y34" s="139"/>
      <c r="Z34" s="139"/>
      <c r="AA34" s="139"/>
      <c r="AB34" s="139"/>
      <c r="AC34" s="139"/>
      <c r="AD34" s="139"/>
      <c r="AE34" s="139"/>
    </row>
    <row r="35" spans="1:31" s="141" customFormat="1" ht="17.25" customHeight="1">
      <c r="A35" s="557"/>
      <c r="B35" s="153" t="s">
        <v>16</v>
      </c>
      <c r="C35" s="154" t="s">
        <v>163</v>
      </c>
      <c r="D35" s="156">
        <f>D31+D33</f>
        <v>0</v>
      </c>
      <c r="E35" s="156">
        <f>E31+E33</f>
        <v>0</v>
      </c>
      <c r="F35" s="156">
        <f t="shared" si="0"/>
        <v>0</v>
      </c>
      <c r="G35" s="156">
        <f t="shared" si="9"/>
        <v>0</v>
      </c>
      <c r="H35" s="156">
        <f t="shared" si="9"/>
        <v>0</v>
      </c>
      <c r="I35" s="156">
        <f t="shared" si="9"/>
        <v>0</v>
      </c>
      <c r="J35" s="156">
        <f t="shared" si="1"/>
        <v>0</v>
      </c>
      <c r="K35" s="156">
        <f>K31+K33</f>
        <v>0</v>
      </c>
      <c r="L35" s="156">
        <f>L31+L33</f>
        <v>0</v>
      </c>
      <c r="M35" s="156">
        <f t="shared" si="2"/>
        <v>0</v>
      </c>
      <c r="N35" s="183">
        <v>0</v>
      </c>
      <c r="O35" s="183">
        <v>0</v>
      </c>
      <c r="P35" s="184">
        <v>0</v>
      </c>
      <c r="Q35" s="184">
        <v>0</v>
      </c>
      <c r="R35" s="139"/>
      <c r="S35" s="158" t="e">
        <f t="shared" si="4"/>
        <v>#DIV/0!</v>
      </c>
      <c r="U35" s="158" t="e">
        <v>#DIV/0!</v>
      </c>
      <c r="V35" s="139"/>
      <c r="W35" s="158" t="e">
        <f t="shared" si="5"/>
        <v>#DIV/0!</v>
      </c>
      <c r="X35" s="139"/>
      <c r="Y35" s="139"/>
      <c r="Z35" s="139"/>
      <c r="AA35" s="139"/>
      <c r="AB35" s="139"/>
      <c r="AC35" s="139"/>
      <c r="AD35" s="139"/>
      <c r="AE35" s="139"/>
    </row>
    <row r="36" spans="1:31" s="141" customFormat="1" ht="17.25" customHeight="1">
      <c r="A36" s="144"/>
      <c r="B36" s="144"/>
      <c r="C36" s="154" t="s">
        <v>161</v>
      </c>
      <c r="D36" s="490">
        <v>4818</v>
      </c>
      <c r="E36" s="155">
        <v>4279</v>
      </c>
      <c r="F36" s="156">
        <f t="shared" si="0"/>
        <v>539</v>
      </c>
      <c r="G36" s="491">
        <v>11</v>
      </c>
      <c r="H36" s="491">
        <v>516</v>
      </c>
      <c r="I36" s="155">
        <v>0</v>
      </c>
      <c r="J36" s="156">
        <f t="shared" si="1"/>
        <v>4806</v>
      </c>
      <c r="K36" s="155">
        <v>0</v>
      </c>
      <c r="L36" s="155">
        <v>0</v>
      </c>
      <c r="M36" s="156">
        <f t="shared" si="2"/>
        <v>12</v>
      </c>
      <c r="N36" s="183"/>
      <c r="O36" s="183"/>
      <c r="P36" s="183"/>
      <c r="Q36" s="183"/>
      <c r="R36" s="139"/>
      <c r="S36" s="158">
        <f t="shared" si="4"/>
        <v>88.812785388127864</v>
      </c>
      <c r="U36" s="158">
        <v>85.751356451993402</v>
      </c>
      <c r="V36" s="139"/>
      <c r="W36" s="158">
        <f t="shared" si="5"/>
        <v>3.0614289361344618</v>
      </c>
      <c r="X36" s="139"/>
      <c r="Y36" s="139"/>
      <c r="Z36" s="139"/>
      <c r="AA36" s="139"/>
      <c r="AB36" s="139"/>
      <c r="AC36" s="139"/>
      <c r="AD36" s="139"/>
      <c r="AE36" s="139"/>
    </row>
    <row r="37" spans="1:31" s="141" customFormat="1" ht="17.25" customHeight="1">
      <c r="A37" s="150"/>
      <c r="B37" s="153" t="s">
        <v>162</v>
      </c>
      <c r="C37" s="154" t="s">
        <v>163</v>
      </c>
      <c r="D37" s="490">
        <v>435111400</v>
      </c>
      <c r="E37" s="155">
        <v>389903100</v>
      </c>
      <c r="F37" s="156">
        <f t="shared" si="0"/>
        <v>45208300</v>
      </c>
      <c r="G37" s="491">
        <v>294800</v>
      </c>
      <c r="H37" s="491">
        <v>43153400</v>
      </c>
      <c r="I37" s="155">
        <v>0</v>
      </c>
      <c r="J37" s="156">
        <f t="shared" si="1"/>
        <v>433351300</v>
      </c>
      <c r="K37" s="155">
        <v>0</v>
      </c>
      <c r="L37" s="155">
        <v>0</v>
      </c>
      <c r="M37" s="156">
        <f t="shared" si="2"/>
        <v>1760100</v>
      </c>
      <c r="N37" s="183">
        <v>101.2</v>
      </c>
      <c r="O37" s="183">
        <v>110.4</v>
      </c>
      <c r="P37" s="184">
        <v>99.595482903918395</v>
      </c>
      <c r="Q37" s="184">
        <v>99.7</v>
      </c>
      <c r="R37" s="139"/>
      <c r="S37" s="158">
        <f t="shared" si="4"/>
        <v>89.60994816499867</v>
      </c>
      <c r="U37" s="158">
        <v>88.285062437382351</v>
      </c>
      <c r="V37" s="139"/>
      <c r="W37" s="158">
        <f t="shared" si="5"/>
        <v>1.3248857276163193</v>
      </c>
      <c r="X37" s="139"/>
      <c r="Y37" s="139"/>
      <c r="Z37" s="139"/>
      <c r="AA37" s="139"/>
      <c r="AB37" s="139"/>
      <c r="AC37" s="139"/>
      <c r="AD37" s="139"/>
      <c r="AE37" s="139"/>
    </row>
    <row r="38" spans="1:31" s="141" customFormat="1" ht="17.25" customHeight="1">
      <c r="A38" s="150" t="s">
        <v>47</v>
      </c>
      <c r="B38" s="144"/>
      <c r="C38" s="154" t="s">
        <v>161</v>
      </c>
      <c r="D38" s="490">
        <v>24</v>
      </c>
      <c r="E38" s="155">
        <v>0</v>
      </c>
      <c r="F38" s="156">
        <f t="shared" si="0"/>
        <v>24</v>
      </c>
      <c r="G38" s="491">
        <v>2</v>
      </c>
      <c r="H38" s="491">
        <v>4</v>
      </c>
      <c r="I38" s="155">
        <v>0</v>
      </c>
      <c r="J38" s="156">
        <f t="shared" si="1"/>
        <v>6</v>
      </c>
      <c r="K38" s="155">
        <v>0</v>
      </c>
      <c r="L38" s="155">
        <v>2</v>
      </c>
      <c r="M38" s="156">
        <f t="shared" si="2"/>
        <v>16</v>
      </c>
      <c r="N38" s="183"/>
      <c r="O38" s="183"/>
      <c r="P38" s="183"/>
      <c r="Q38" s="183"/>
      <c r="R38" s="139"/>
      <c r="S38" s="158">
        <f t="shared" si="4"/>
        <v>0</v>
      </c>
      <c r="U38" s="158">
        <v>0</v>
      </c>
      <c r="V38" s="139"/>
      <c r="W38" s="158">
        <f t="shared" si="5"/>
        <v>0</v>
      </c>
      <c r="X38" s="139"/>
      <c r="Y38" s="139"/>
      <c r="Z38" s="139"/>
      <c r="AA38" s="139"/>
      <c r="AB38" s="139"/>
      <c r="AC38" s="139"/>
      <c r="AD38" s="139"/>
      <c r="AE38" s="139"/>
    </row>
    <row r="39" spans="1:31" s="141" customFormat="1" ht="17.25" customHeight="1">
      <c r="A39" s="150"/>
      <c r="B39" s="153" t="s">
        <v>164</v>
      </c>
      <c r="C39" s="154" t="s">
        <v>163</v>
      </c>
      <c r="D39" s="490">
        <v>2742100</v>
      </c>
      <c r="E39" s="155">
        <v>0</v>
      </c>
      <c r="F39" s="156">
        <f t="shared" si="0"/>
        <v>2742100</v>
      </c>
      <c r="G39" s="491">
        <v>154800</v>
      </c>
      <c r="H39" s="491">
        <v>1382900</v>
      </c>
      <c r="I39" s="155">
        <v>0</v>
      </c>
      <c r="J39" s="156">
        <f t="shared" si="1"/>
        <v>1537700</v>
      </c>
      <c r="K39" s="155">
        <v>0</v>
      </c>
      <c r="L39" s="155">
        <v>103300</v>
      </c>
      <c r="M39" s="156">
        <f t="shared" si="2"/>
        <v>1101100</v>
      </c>
      <c r="N39" s="183">
        <v>125.7</v>
      </c>
      <c r="O39" s="183">
        <v>78.400000000000006</v>
      </c>
      <c r="P39" s="184">
        <v>56.077458881878854</v>
      </c>
      <c r="Q39" s="184">
        <v>37.299999999999997</v>
      </c>
      <c r="R39" s="139"/>
      <c r="S39" s="158">
        <f t="shared" si="4"/>
        <v>0</v>
      </c>
      <c r="U39" s="160">
        <v>0</v>
      </c>
      <c r="W39" s="158">
        <f t="shared" si="5"/>
        <v>0</v>
      </c>
    </row>
    <row r="40" spans="1:31" s="141" customFormat="1" ht="17.25" customHeight="1">
      <c r="A40" s="150"/>
      <c r="B40" s="144"/>
      <c r="C40" s="154" t="s">
        <v>161</v>
      </c>
      <c r="D40" s="156">
        <f>D36+D38</f>
        <v>4842</v>
      </c>
      <c r="E40" s="156">
        <f>E36+E38</f>
        <v>4279</v>
      </c>
      <c r="F40" s="156">
        <f t="shared" si="0"/>
        <v>563</v>
      </c>
      <c r="G40" s="156">
        <f t="shared" ref="G40:I41" si="10">G36+G38</f>
        <v>13</v>
      </c>
      <c r="H40" s="156">
        <f t="shared" si="10"/>
        <v>520</v>
      </c>
      <c r="I40" s="156">
        <f t="shared" si="10"/>
        <v>0</v>
      </c>
      <c r="J40" s="156">
        <f t="shared" si="1"/>
        <v>4812</v>
      </c>
      <c r="K40" s="156">
        <f>K36+K38</f>
        <v>0</v>
      </c>
      <c r="L40" s="156">
        <f>L36+L38</f>
        <v>2</v>
      </c>
      <c r="M40" s="156">
        <f t="shared" si="2"/>
        <v>28</v>
      </c>
      <c r="N40" s="183"/>
      <c r="O40" s="183"/>
      <c r="P40" s="183"/>
      <c r="Q40" s="183"/>
      <c r="R40" s="139"/>
      <c r="S40" s="158">
        <f t="shared" si="4"/>
        <v>88.372573316811227</v>
      </c>
      <c r="U40" s="160">
        <v>84.830805134189035</v>
      </c>
      <c r="W40" s="158">
        <f t="shared" si="5"/>
        <v>3.5417681826221923</v>
      </c>
    </row>
    <row r="41" spans="1:31" s="141" customFormat="1" ht="17.25" customHeight="1">
      <c r="A41" s="153"/>
      <c r="B41" s="153" t="s">
        <v>16</v>
      </c>
      <c r="C41" s="154" t="s">
        <v>163</v>
      </c>
      <c r="D41" s="156">
        <f>D37+D39</f>
        <v>437853500</v>
      </c>
      <c r="E41" s="156">
        <f>E37+E39</f>
        <v>389903100</v>
      </c>
      <c r="F41" s="156">
        <f t="shared" si="0"/>
        <v>47950400</v>
      </c>
      <c r="G41" s="156">
        <f t="shared" si="10"/>
        <v>449600</v>
      </c>
      <c r="H41" s="156">
        <f t="shared" si="10"/>
        <v>44536300</v>
      </c>
      <c r="I41" s="156">
        <f t="shared" si="10"/>
        <v>0</v>
      </c>
      <c r="J41" s="156">
        <f t="shared" si="1"/>
        <v>434889000</v>
      </c>
      <c r="K41" s="156">
        <f>K37+K39</f>
        <v>0</v>
      </c>
      <c r="L41" s="156">
        <f>L37+L39</f>
        <v>103300</v>
      </c>
      <c r="M41" s="156">
        <f t="shared" si="2"/>
        <v>2861200</v>
      </c>
      <c r="N41" s="183">
        <v>101.3</v>
      </c>
      <c r="O41" s="183">
        <v>110.2</v>
      </c>
      <c r="P41" s="184">
        <v>99.322947058776506</v>
      </c>
      <c r="Q41" s="184">
        <v>99.4</v>
      </c>
      <c r="R41" s="139"/>
      <c r="S41" s="158">
        <f t="shared" si="4"/>
        <v>89.048757175630669</v>
      </c>
      <c r="U41" s="160">
        <v>87.576626325274091</v>
      </c>
      <c r="W41" s="158">
        <f t="shared" si="5"/>
        <v>1.472130850356578</v>
      </c>
    </row>
    <row r="42" spans="1:31" s="137" customFormat="1" ht="19.2">
      <c r="A42" s="136"/>
      <c r="B42" s="136"/>
      <c r="C42" s="136"/>
      <c r="E42" s="138"/>
      <c r="F42" s="565" t="str">
        <f>F1</f>
        <v>令 和 ４ 年 度 に お け る 滞 納 整 理 状 況 調</v>
      </c>
      <c r="G42" s="565"/>
      <c r="H42" s="565"/>
      <c r="I42" s="565"/>
      <c r="J42" s="565"/>
      <c r="L42" s="185" t="s">
        <v>303</v>
      </c>
      <c r="M42" s="138"/>
      <c r="N42" s="178"/>
      <c r="O42" s="178"/>
      <c r="P42" s="178"/>
      <c r="Q42" s="178"/>
      <c r="S42" s="158" t="e">
        <f t="shared" si="4"/>
        <v>#DIV/0!</v>
      </c>
      <c r="U42" s="161" t="e">
        <v>#DIV/0!</v>
      </c>
      <c r="V42" s="140"/>
      <c r="W42" s="158" t="e">
        <f t="shared" si="5"/>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f t="shared" si="4"/>
        <v>#DIV/0!</v>
      </c>
      <c r="U43" s="158" t="e">
        <v>#DIV/0!</v>
      </c>
      <c r="V43" s="139"/>
      <c r="W43" s="158" t="e">
        <f t="shared" si="5"/>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4"/>
        <v>#DIV/0!</v>
      </c>
      <c r="U44" s="158" t="e">
        <v>#DIV/0!</v>
      </c>
      <c r="V44" s="139"/>
      <c r="W44" s="158" t="e">
        <f t="shared" si="5"/>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4"/>
        <v>#VALUE!</v>
      </c>
      <c r="U45" s="158" t="e">
        <v>#VALUE!</v>
      </c>
      <c r="V45" s="139"/>
      <c r="W45" s="158" t="e">
        <f t="shared" si="5"/>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4"/>
        <v>#VALUE!</v>
      </c>
      <c r="U46" s="160" t="e">
        <v>#VALUE!</v>
      </c>
      <c r="V46" s="139"/>
      <c r="W46" s="158" t="e">
        <f t="shared" si="5"/>
        <v>#VALUE!</v>
      </c>
      <c r="X46" s="139"/>
      <c r="Y46" s="139"/>
      <c r="Z46" s="139"/>
      <c r="AA46" s="139"/>
      <c r="AB46" s="139"/>
      <c r="AC46" s="139"/>
      <c r="AD46" s="139"/>
      <c r="AE46" s="139"/>
    </row>
    <row r="47" spans="1:31" s="141" customFormat="1" ht="17.25" customHeight="1">
      <c r="A47" s="144"/>
      <c r="B47" s="144"/>
      <c r="C47" s="154" t="s">
        <v>161</v>
      </c>
      <c r="D47" s="490">
        <v>4668</v>
      </c>
      <c r="E47" s="155">
        <v>4305</v>
      </c>
      <c r="F47" s="156">
        <f t="shared" ref="F47:F52" si="11">D47-E47</f>
        <v>363</v>
      </c>
      <c r="G47" s="155">
        <v>2</v>
      </c>
      <c r="H47" s="491">
        <v>338</v>
      </c>
      <c r="I47" s="155">
        <v>0</v>
      </c>
      <c r="J47" s="156">
        <f t="shared" ref="J47:J52" si="12">E47+G47+H47+I47</f>
        <v>4645</v>
      </c>
      <c r="K47" s="155">
        <v>0</v>
      </c>
      <c r="L47" s="155">
        <v>0</v>
      </c>
      <c r="M47" s="156">
        <f t="shared" ref="M47:M52" si="13">D47-J47-K47-L47</f>
        <v>23</v>
      </c>
      <c r="N47" s="183"/>
      <c r="O47" s="183"/>
      <c r="P47" s="183"/>
      <c r="Q47" s="183"/>
      <c r="R47" s="139"/>
      <c r="S47" s="158">
        <f t="shared" si="4"/>
        <v>92.223650385604117</v>
      </c>
      <c r="U47" s="160">
        <v>90.714469950993035</v>
      </c>
      <c r="W47" s="158">
        <f t="shared" si="5"/>
        <v>1.509180434611082</v>
      </c>
    </row>
    <row r="48" spans="1:31" s="141" customFormat="1" ht="17.25" customHeight="1">
      <c r="A48" s="150"/>
      <c r="B48" s="153" t="s">
        <v>162</v>
      </c>
      <c r="C48" s="154" t="s">
        <v>163</v>
      </c>
      <c r="D48" s="490">
        <v>5878935300</v>
      </c>
      <c r="E48" s="155">
        <v>5804832400</v>
      </c>
      <c r="F48" s="156">
        <f t="shared" si="11"/>
        <v>74102900</v>
      </c>
      <c r="G48" s="155">
        <v>121220</v>
      </c>
      <c r="H48" s="491">
        <v>70382469</v>
      </c>
      <c r="I48" s="155">
        <v>0</v>
      </c>
      <c r="J48" s="156">
        <f t="shared" si="12"/>
        <v>5875336089</v>
      </c>
      <c r="K48" s="155">
        <v>0</v>
      </c>
      <c r="L48" s="155">
        <v>0</v>
      </c>
      <c r="M48" s="156">
        <f t="shared" si="13"/>
        <v>3599211</v>
      </c>
      <c r="N48" s="183">
        <v>107.5</v>
      </c>
      <c r="O48" s="183">
        <v>134.1</v>
      </c>
      <c r="P48" s="184">
        <v>99.9</v>
      </c>
      <c r="Q48" s="184">
        <v>99.9</v>
      </c>
      <c r="R48" s="139"/>
      <c r="S48" s="158">
        <f t="shared" si="4"/>
        <v>98.739518361428466</v>
      </c>
      <c r="U48" s="160">
        <v>97.533844143635378</v>
      </c>
      <c r="W48" s="158">
        <f t="shared" si="5"/>
        <v>1.2056742177930886</v>
      </c>
    </row>
    <row r="49" spans="1:23" s="141" customFormat="1" ht="17.25" customHeight="1">
      <c r="A49" s="150" t="s">
        <v>48</v>
      </c>
      <c r="B49" s="144"/>
      <c r="C49" s="154" t="s">
        <v>161</v>
      </c>
      <c r="D49" s="490">
        <v>12</v>
      </c>
      <c r="E49" s="155">
        <v>0</v>
      </c>
      <c r="F49" s="156">
        <f t="shared" si="11"/>
        <v>12</v>
      </c>
      <c r="G49" s="500">
        <v>0</v>
      </c>
      <c r="H49" s="491">
        <v>4</v>
      </c>
      <c r="I49" s="155">
        <v>0</v>
      </c>
      <c r="J49" s="156">
        <f t="shared" si="12"/>
        <v>4</v>
      </c>
      <c r="K49" s="155">
        <v>0</v>
      </c>
      <c r="L49" s="155">
        <v>1</v>
      </c>
      <c r="M49" s="156">
        <f t="shared" si="13"/>
        <v>7</v>
      </c>
      <c r="N49" s="183"/>
      <c r="O49" s="183"/>
      <c r="P49" s="183"/>
      <c r="Q49" s="183"/>
      <c r="R49" s="139"/>
      <c r="S49" s="158">
        <f t="shared" si="4"/>
        <v>0</v>
      </c>
      <c r="U49" s="160">
        <v>0</v>
      </c>
      <c r="W49" s="158">
        <f t="shared" si="5"/>
        <v>0</v>
      </c>
    </row>
    <row r="50" spans="1:23" s="141" customFormat="1" ht="17.25" customHeight="1">
      <c r="A50" s="150"/>
      <c r="B50" s="153" t="s">
        <v>164</v>
      </c>
      <c r="C50" s="154" t="s">
        <v>163</v>
      </c>
      <c r="D50" s="490">
        <v>4009838</v>
      </c>
      <c r="E50" s="155">
        <v>0</v>
      </c>
      <c r="F50" s="156">
        <f t="shared" si="11"/>
        <v>4009838</v>
      </c>
      <c r="G50" s="495">
        <v>0</v>
      </c>
      <c r="H50" s="491">
        <v>356587</v>
      </c>
      <c r="I50" s="155">
        <v>0</v>
      </c>
      <c r="J50" s="156">
        <f t="shared" si="12"/>
        <v>356587</v>
      </c>
      <c r="K50" s="155">
        <v>0</v>
      </c>
      <c r="L50" s="155">
        <v>18524</v>
      </c>
      <c r="M50" s="156">
        <f t="shared" si="13"/>
        <v>3634727</v>
      </c>
      <c r="N50" s="183">
        <v>31</v>
      </c>
      <c r="O50" s="183">
        <v>449.1</v>
      </c>
      <c r="P50" s="184">
        <v>8.8928031506509733</v>
      </c>
      <c r="Q50" s="184">
        <v>94.5</v>
      </c>
      <c r="R50" s="139"/>
      <c r="S50" s="158">
        <f t="shared" si="4"/>
        <v>0</v>
      </c>
      <c r="U50" s="160">
        <v>0</v>
      </c>
      <c r="W50" s="158">
        <f t="shared" si="5"/>
        <v>0</v>
      </c>
    </row>
    <row r="51" spans="1:23" s="141" customFormat="1" ht="17.25" customHeight="1">
      <c r="A51" s="150"/>
      <c r="B51" s="144"/>
      <c r="C51" s="154" t="s">
        <v>161</v>
      </c>
      <c r="D51" s="156">
        <f>D47+D49</f>
        <v>4680</v>
      </c>
      <c r="E51" s="156">
        <f>E47+E49</f>
        <v>4305</v>
      </c>
      <c r="F51" s="156">
        <f t="shared" si="11"/>
        <v>375</v>
      </c>
      <c r="G51" s="156">
        <f t="shared" ref="G51:I52" si="14">G47+G49</f>
        <v>2</v>
      </c>
      <c r="H51" s="156">
        <f t="shared" si="14"/>
        <v>342</v>
      </c>
      <c r="I51" s="156">
        <f t="shared" si="14"/>
        <v>0</v>
      </c>
      <c r="J51" s="156">
        <f t="shared" si="12"/>
        <v>4649</v>
      </c>
      <c r="K51" s="156">
        <f>K47+K49</f>
        <v>0</v>
      </c>
      <c r="L51" s="156">
        <f>L47+L49</f>
        <v>1</v>
      </c>
      <c r="M51" s="156">
        <f t="shared" si="13"/>
        <v>30</v>
      </c>
      <c r="N51" s="183"/>
      <c r="O51" s="183"/>
      <c r="P51" s="183"/>
      <c r="Q51" s="183"/>
      <c r="R51" s="139"/>
      <c r="S51" s="158">
        <f t="shared" si="4"/>
        <v>91.987179487179489</v>
      </c>
      <c r="U51" s="160">
        <v>90.225756798358134</v>
      </c>
      <c r="W51" s="158">
        <f t="shared" si="5"/>
        <v>1.7614226888213551</v>
      </c>
    </row>
    <row r="52" spans="1:23" s="141" customFormat="1" ht="17.25" customHeight="1">
      <c r="A52" s="153"/>
      <c r="B52" s="153" t="s">
        <v>16</v>
      </c>
      <c r="C52" s="144" t="s">
        <v>163</v>
      </c>
      <c r="D52" s="156">
        <f>D48+D50</f>
        <v>5882945138</v>
      </c>
      <c r="E52" s="156">
        <f>E48+E50</f>
        <v>5804832400</v>
      </c>
      <c r="F52" s="156">
        <f t="shared" si="11"/>
        <v>78112738</v>
      </c>
      <c r="G52" s="156">
        <f t="shared" si="14"/>
        <v>121220</v>
      </c>
      <c r="H52" s="156">
        <f t="shared" si="14"/>
        <v>70739056</v>
      </c>
      <c r="I52" s="156">
        <f t="shared" si="14"/>
        <v>0</v>
      </c>
      <c r="J52" s="156">
        <f t="shared" si="12"/>
        <v>5875692676</v>
      </c>
      <c r="K52" s="156">
        <f>K48+K50</f>
        <v>0</v>
      </c>
      <c r="L52" s="156">
        <f>L48+L50</f>
        <v>18524</v>
      </c>
      <c r="M52" s="156">
        <f t="shared" si="13"/>
        <v>7233938</v>
      </c>
      <c r="N52" s="183">
        <v>107.3</v>
      </c>
      <c r="O52" s="183">
        <v>134.4</v>
      </c>
      <c r="P52" s="184">
        <v>99.9</v>
      </c>
      <c r="Q52" s="184">
        <v>99.9</v>
      </c>
      <c r="R52" s="139"/>
      <c r="S52" s="158">
        <f t="shared" si="4"/>
        <v>98.672217126496008</v>
      </c>
      <c r="U52" s="160">
        <v>97.407381230508804</v>
      </c>
      <c r="W52" s="158">
        <f t="shared" si="5"/>
        <v>1.2648358959872041</v>
      </c>
    </row>
    <row r="53" spans="1:23" s="139" customFormat="1" ht="17.25" customHeight="1">
      <c r="A53" s="144"/>
      <c r="B53" s="144"/>
      <c r="C53" s="154" t="s">
        <v>161</v>
      </c>
      <c r="D53" s="155">
        <v>0</v>
      </c>
      <c r="E53" s="155">
        <v>0</v>
      </c>
      <c r="F53" s="159">
        <v>0</v>
      </c>
      <c r="G53" s="155">
        <v>0</v>
      </c>
      <c r="H53" s="155">
        <v>0</v>
      </c>
      <c r="I53" s="155">
        <v>0</v>
      </c>
      <c r="J53" s="159">
        <v>0</v>
      </c>
      <c r="K53" s="155">
        <v>0</v>
      </c>
      <c r="L53" s="155">
        <v>0</v>
      </c>
      <c r="M53" s="159">
        <v>0</v>
      </c>
      <c r="N53" s="183"/>
      <c r="O53" s="183"/>
      <c r="P53" s="183"/>
      <c r="Q53" s="183"/>
      <c r="S53" s="158" t="e">
        <f t="shared" si="4"/>
        <v>#DIV/0!</v>
      </c>
      <c r="U53" s="158" t="e">
        <v>#DIV/0!</v>
      </c>
      <c r="W53" s="158" t="e">
        <f t="shared" si="5"/>
        <v>#DIV/0!</v>
      </c>
    </row>
    <row r="54" spans="1:23" s="141" customFormat="1" ht="17.25" customHeight="1">
      <c r="A54" s="150" t="s">
        <v>171</v>
      </c>
      <c r="B54" s="153" t="s">
        <v>162</v>
      </c>
      <c r="C54" s="154" t="s">
        <v>163</v>
      </c>
      <c r="D54" s="155">
        <v>0</v>
      </c>
      <c r="E54" s="155">
        <v>0</v>
      </c>
      <c r="F54" s="159">
        <v>0</v>
      </c>
      <c r="G54" s="155">
        <v>0</v>
      </c>
      <c r="H54" s="155">
        <v>0</v>
      </c>
      <c r="I54" s="155">
        <v>0</v>
      </c>
      <c r="J54" s="159">
        <v>0</v>
      </c>
      <c r="K54" s="155">
        <v>0</v>
      </c>
      <c r="L54" s="155">
        <v>0</v>
      </c>
      <c r="M54" s="159">
        <v>0</v>
      </c>
      <c r="N54" s="183">
        <v>0</v>
      </c>
      <c r="O54" s="183">
        <v>0</v>
      </c>
      <c r="P54" s="184">
        <v>0</v>
      </c>
      <c r="Q54" s="184">
        <v>0</v>
      </c>
      <c r="R54" s="139"/>
      <c r="S54" s="158" t="e">
        <f t="shared" si="4"/>
        <v>#DIV/0!</v>
      </c>
      <c r="U54" s="160" t="e">
        <v>#DIV/0!</v>
      </c>
      <c r="W54" s="158" t="e">
        <f t="shared" si="5"/>
        <v>#DIV/0!</v>
      </c>
    </row>
    <row r="55" spans="1:23" s="141" customFormat="1" ht="17.25" customHeight="1">
      <c r="A55" s="150"/>
      <c r="B55" s="144"/>
      <c r="C55" s="154" t="s">
        <v>161</v>
      </c>
      <c r="D55" s="155">
        <v>0</v>
      </c>
      <c r="E55" s="155">
        <v>0</v>
      </c>
      <c r="F55" s="159">
        <v>0</v>
      </c>
      <c r="G55" s="155">
        <v>0</v>
      </c>
      <c r="H55" s="155">
        <v>0</v>
      </c>
      <c r="I55" s="155">
        <v>0</v>
      </c>
      <c r="J55" s="159">
        <v>0</v>
      </c>
      <c r="K55" s="155">
        <v>0</v>
      </c>
      <c r="L55" s="155">
        <v>0</v>
      </c>
      <c r="M55" s="159">
        <v>0</v>
      </c>
      <c r="N55" s="183"/>
      <c r="O55" s="183"/>
      <c r="P55" s="183"/>
      <c r="Q55" s="183"/>
      <c r="R55" s="139"/>
      <c r="S55" s="158" t="e">
        <f t="shared" si="4"/>
        <v>#DIV/0!</v>
      </c>
      <c r="U55" s="160" t="e">
        <v>#DIV/0!</v>
      </c>
      <c r="W55" s="158" t="e">
        <f t="shared" si="5"/>
        <v>#DIV/0!</v>
      </c>
    </row>
    <row r="56" spans="1:23" s="141" customFormat="1" ht="17.25" customHeight="1">
      <c r="A56" s="150" t="s">
        <v>50</v>
      </c>
      <c r="B56" s="153" t="s">
        <v>164</v>
      </c>
      <c r="C56" s="154" t="s">
        <v>163</v>
      </c>
      <c r="D56" s="155">
        <v>0</v>
      </c>
      <c r="E56" s="155">
        <v>0</v>
      </c>
      <c r="F56" s="159">
        <v>0</v>
      </c>
      <c r="G56" s="155">
        <v>0</v>
      </c>
      <c r="H56" s="155">
        <v>0</v>
      </c>
      <c r="I56" s="155">
        <v>0</v>
      </c>
      <c r="J56" s="159">
        <v>0</v>
      </c>
      <c r="K56" s="155">
        <v>0</v>
      </c>
      <c r="L56" s="155">
        <v>0</v>
      </c>
      <c r="M56" s="159">
        <v>0</v>
      </c>
      <c r="N56" s="183">
        <v>0</v>
      </c>
      <c r="O56" s="183">
        <v>0</v>
      </c>
      <c r="P56" s="184">
        <v>0</v>
      </c>
      <c r="Q56" s="184">
        <v>0</v>
      </c>
      <c r="R56" s="139"/>
      <c r="S56" s="158" t="e">
        <f t="shared" si="4"/>
        <v>#DIV/0!</v>
      </c>
      <c r="U56" s="160" t="e">
        <v>#DIV/0!</v>
      </c>
      <c r="W56" s="158" t="e">
        <f t="shared" si="5"/>
        <v>#DIV/0!</v>
      </c>
    </row>
    <row r="57" spans="1:23" s="141" customFormat="1" ht="17.25" customHeight="1">
      <c r="A57" s="150"/>
      <c r="B57" s="144"/>
      <c r="C57" s="154" t="s">
        <v>161</v>
      </c>
      <c r="D57" s="159">
        <f>D53+D55</f>
        <v>0</v>
      </c>
      <c r="E57" s="159">
        <f>E53+E55</f>
        <v>0</v>
      </c>
      <c r="F57" s="159">
        <v>0</v>
      </c>
      <c r="G57" s="159">
        <v>0</v>
      </c>
      <c r="H57" s="159">
        <v>0</v>
      </c>
      <c r="I57" s="159">
        <v>0</v>
      </c>
      <c r="J57" s="159">
        <v>0</v>
      </c>
      <c r="K57" s="159">
        <v>0</v>
      </c>
      <c r="L57" s="159">
        <v>0</v>
      </c>
      <c r="M57" s="159">
        <v>0</v>
      </c>
      <c r="N57" s="183"/>
      <c r="O57" s="183"/>
      <c r="P57" s="183"/>
      <c r="Q57" s="183"/>
      <c r="R57" s="139"/>
      <c r="S57" s="158" t="e">
        <f t="shared" si="4"/>
        <v>#DIV/0!</v>
      </c>
      <c r="U57" s="160" t="e">
        <v>#DIV/0!</v>
      </c>
      <c r="W57" s="158" t="e">
        <f t="shared" si="5"/>
        <v>#DIV/0!</v>
      </c>
    </row>
    <row r="58" spans="1:23" s="141" customFormat="1" ht="17.25" customHeight="1">
      <c r="A58" s="153"/>
      <c r="B58" s="153" t="s">
        <v>16</v>
      </c>
      <c r="C58" s="154" t="s">
        <v>163</v>
      </c>
      <c r="D58" s="159">
        <f>D54+D56</f>
        <v>0</v>
      </c>
      <c r="E58" s="159">
        <f>E54+E56</f>
        <v>0</v>
      </c>
      <c r="F58" s="159">
        <v>0</v>
      </c>
      <c r="G58" s="159">
        <v>0</v>
      </c>
      <c r="H58" s="159">
        <v>0</v>
      </c>
      <c r="I58" s="159">
        <v>0</v>
      </c>
      <c r="J58" s="159">
        <v>0</v>
      </c>
      <c r="K58" s="159">
        <v>0</v>
      </c>
      <c r="L58" s="159">
        <v>0</v>
      </c>
      <c r="M58" s="159">
        <v>0</v>
      </c>
      <c r="N58" s="183">
        <v>0</v>
      </c>
      <c r="O58" s="183">
        <v>0</v>
      </c>
      <c r="P58" s="184">
        <v>0</v>
      </c>
      <c r="Q58" s="184">
        <v>0</v>
      </c>
      <c r="R58" s="139"/>
      <c r="S58" s="158" t="e">
        <f t="shared" si="4"/>
        <v>#DIV/0!</v>
      </c>
      <c r="U58" s="160" t="e">
        <v>#DIV/0!</v>
      </c>
      <c r="W58" s="158" t="e">
        <f t="shared" si="5"/>
        <v>#DIV/0!</v>
      </c>
    </row>
    <row r="59" spans="1:23" s="141" customFormat="1" ht="17.25" customHeight="1">
      <c r="A59" s="144"/>
      <c r="B59" s="144"/>
      <c r="C59" s="154" t="s">
        <v>161</v>
      </c>
      <c r="D59" s="496">
        <v>4318</v>
      </c>
      <c r="E59" s="155">
        <v>3825</v>
      </c>
      <c r="F59" s="156">
        <f t="shared" ref="F59:F82" si="15">D59-E59</f>
        <v>493</v>
      </c>
      <c r="G59" s="155">
        <v>4</v>
      </c>
      <c r="H59" s="491">
        <v>478</v>
      </c>
      <c r="I59" s="155">
        <v>0</v>
      </c>
      <c r="J59" s="159">
        <f t="shared" ref="J59:J82" si="16">E59+G59+H59+I59</f>
        <v>4307</v>
      </c>
      <c r="K59" s="155">
        <v>0</v>
      </c>
      <c r="L59" s="155">
        <v>0</v>
      </c>
      <c r="M59" s="159">
        <f t="shared" ref="M59:M82" si="17">D59-J59-K59-L59</f>
        <v>11</v>
      </c>
      <c r="N59" s="183"/>
      <c r="O59" s="183"/>
      <c r="P59" s="183"/>
      <c r="Q59" s="183"/>
      <c r="R59" s="139"/>
      <c r="S59" s="158">
        <f t="shared" si="4"/>
        <v>88.582677165354326</v>
      </c>
      <c r="U59" s="160">
        <v>87.205882352941174</v>
      </c>
      <c r="W59" s="158">
        <f t="shared" si="5"/>
        <v>1.3767948124131522</v>
      </c>
    </row>
    <row r="60" spans="1:23" s="141" customFormat="1" ht="17.25" customHeight="1">
      <c r="A60" s="150"/>
      <c r="B60" s="153" t="s">
        <v>162</v>
      </c>
      <c r="C60" s="154" t="s">
        <v>163</v>
      </c>
      <c r="D60" s="496">
        <v>651894400</v>
      </c>
      <c r="E60" s="155">
        <v>578360800</v>
      </c>
      <c r="F60" s="156">
        <f t="shared" si="15"/>
        <v>73533600</v>
      </c>
      <c r="G60" s="155">
        <v>223900</v>
      </c>
      <c r="H60" s="491">
        <v>71626100</v>
      </c>
      <c r="I60" s="155">
        <v>0</v>
      </c>
      <c r="J60" s="159">
        <f t="shared" si="16"/>
        <v>650210800</v>
      </c>
      <c r="K60" s="155">
        <v>0</v>
      </c>
      <c r="L60" s="155">
        <v>0</v>
      </c>
      <c r="M60" s="156">
        <f t="shared" si="17"/>
        <v>1683600</v>
      </c>
      <c r="N60" s="183">
        <v>95.4</v>
      </c>
      <c r="O60" s="183">
        <v>115.5</v>
      </c>
      <c r="P60" s="184">
        <v>99.741737312055449</v>
      </c>
      <c r="Q60" s="184">
        <v>99.6</v>
      </c>
      <c r="R60" s="139"/>
      <c r="S60" s="158">
        <f t="shared" si="4"/>
        <v>88.72001354820658</v>
      </c>
      <c r="U60" s="160">
        <v>89.257690866602118</v>
      </c>
      <c r="W60" s="158">
        <f t="shared" si="5"/>
        <v>-0.5376773183955379</v>
      </c>
    </row>
    <row r="61" spans="1:23" s="141" customFormat="1" ht="17.25" customHeight="1">
      <c r="A61" s="150" t="s">
        <v>50</v>
      </c>
      <c r="B61" s="144"/>
      <c r="C61" s="154" t="s">
        <v>161</v>
      </c>
      <c r="D61" s="496">
        <v>68</v>
      </c>
      <c r="E61" s="155">
        <v>0</v>
      </c>
      <c r="F61" s="156">
        <v>0</v>
      </c>
      <c r="G61" s="491">
        <v>6</v>
      </c>
      <c r="H61" s="491">
        <v>13</v>
      </c>
      <c r="I61" s="155">
        <v>0</v>
      </c>
      <c r="J61" s="156">
        <f t="shared" si="16"/>
        <v>19</v>
      </c>
      <c r="K61" s="155">
        <v>0</v>
      </c>
      <c r="L61" s="155">
        <v>5</v>
      </c>
      <c r="M61" s="156">
        <f t="shared" si="17"/>
        <v>44</v>
      </c>
      <c r="N61" s="183"/>
      <c r="O61" s="183"/>
      <c r="P61" s="183"/>
      <c r="Q61" s="183"/>
      <c r="R61" s="139"/>
      <c r="S61" s="158">
        <f t="shared" si="4"/>
        <v>0</v>
      </c>
      <c r="U61" s="160">
        <v>0.42194092827004215</v>
      </c>
      <c r="W61" s="158">
        <f t="shared" si="5"/>
        <v>-0.42194092827004215</v>
      </c>
    </row>
    <row r="62" spans="1:23" s="141" customFormat="1" ht="17.25" customHeight="1">
      <c r="A62" s="157"/>
      <c r="B62" s="153" t="s">
        <v>164</v>
      </c>
      <c r="C62" s="154" t="s">
        <v>163</v>
      </c>
      <c r="D62" s="496">
        <v>3972937</v>
      </c>
      <c r="E62" s="155">
        <v>0</v>
      </c>
      <c r="F62" s="156">
        <f t="shared" si="15"/>
        <v>3972937</v>
      </c>
      <c r="G62" s="491">
        <v>206699</v>
      </c>
      <c r="H62" s="491">
        <v>920177</v>
      </c>
      <c r="I62" s="155">
        <v>0</v>
      </c>
      <c r="J62" s="156">
        <f t="shared" si="16"/>
        <v>1126876</v>
      </c>
      <c r="K62" s="155">
        <v>0</v>
      </c>
      <c r="L62" s="155">
        <v>355337</v>
      </c>
      <c r="M62" s="156">
        <f t="shared" si="17"/>
        <v>2490724</v>
      </c>
      <c r="N62" s="183">
        <v>89.7</v>
      </c>
      <c r="O62" s="183">
        <v>145.6</v>
      </c>
      <c r="P62" s="184">
        <v>28.36380239606115</v>
      </c>
      <c r="Q62" s="184">
        <v>35.6</v>
      </c>
      <c r="R62" s="139"/>
      <c r="S62" s="158">
        <f t="shared" si="4"/>
        <v>0</v>
      </c>
      <c r="U62" s="160">
        <v>6.9092464157919295E-2</v>
      </c>
      <c r="W62" s="158">
        <f t="shared" si="5"/>
        <v>-6.9092464157919295E-2</v>
      </c>
    </row>
    <row r="63" spans="1:23" s="141" customFormat="1" ht="17.25" customHeight="1">
      <c r="A63" s="150"/>
      <c r="B63" s="144"/>
      <c r="C63" s="154" t="s">
        <v>161</v>
      </c>
      <c r="D63" s="156">
        <f>D59+D61</f>
        <v>4386</v>
      </c>
      <c r="E63" s="156">
        <f>E59+E61</f>
        <v>3825</v>
      </c>
      <c r="F63" s="156">
        <f t="shared" si="15"/>
        <v>561</v>
      </c>
      <c r="G63" s="156">
        <f t="shared" ref="G63:I64" si="18">G59+G61</f>
        <v>10</v>
      </c>
      <c r="H63" s="156">
        <f t="shared" si="18"/>
        <v>491</v>
      </c>
      <c r="I63" s="156">
        <f t="shared" si="18"/>
        <v>0</v>
      </c>
      <c r="J63" s="156">
        <f t="shared" si="16"/>
        <v>4326</v>
      </c>
      <c r="K63" s="156">
        <f>K59+K61</f>
        <v>0</v>
      </c>
      <c r="L63" s="156">
        <f>L59+L61</f>
        <v>5</v>
      </c>
      <c r="M63" s="156">
        <f t="shared" si="17"/>
        <v>55</v>
      </c>
      <c r="N63" s="183"/>
      <c r="O63" s="183"/>
      <c r="P63" s="183"/>
      <c r="Q63" s="183"/>
      <c r="R63" s="139"/>
      <c r="S63" s="158">
        <f t="shared" si="4"/>
        <v>87.20930232558139</v>
      </c>
      <c r="U63" s="160">
        <v>82.441510308084318</v>
      </c>
      <c r="W63" s="158">
        <f t="shared" si="5"/>
        <v>4.7677920174970723</v>
      </c>
    </row>
    <row r="64" spans="1:23" s="141" customFormat="1" ht="17.25" customHeight="1">
      <c r="A64" s="153"/>
      <c r="B64" s="153" t="s">
        <v>16</v>
      </c>
      <c r="C64" s="154" t="s">
        <v>163</v>
      </c>
      <c r="D64" s="156">
        <f>D60+D62</f>
        <v>655867337</v>
      </c>
      <c r="E64" s="156">
        <f>E60+E62</f>
        <v>578360800</v>
      </c>
      <c r="F64" s="156">
        <f t="shared" si="15"/>
        <v>77506537</v>
      </c>
      <c r="G64" s="156">
        <f t="shared" si="18"/>
        <v>430599</v>
      </c>
      <c r="H64" s="156">
        <f t="shared" si="18"/>
        <v>72546277</v>
      </c>
      <c r="I64" s="156">
        <f t="shared" si="18"/>
        <v>0</v>
      </c>
      <c r="J64" s="156">
        <f t="shared" si="16"/>
        <v>651337676</v>
      </c>
      <c r="K64" s="156">
        <f>K60+K62</f>
        <v>0</v>
      </c>
      <c r="L64" s="156">
        <f>L60+L62</f>
        <v>355337</v>
      </c>
      <c r="M64" s="156">
        <f t="shared" si="17"/>
        <v>4174324</v>
      </c>
      <c r="N64" s="183">
        <v>95.3</v>
      </c>
      <c r="O64" s="183">
        <v>115.6</v>
      </c>
      <c r="P64" s="184">
        <v>99.309363228740878</v>
      </c>
      <c r="Q64" s="184">
        <v>99.2</v>
      </c>
      <c r="R64" s="139"/>
      <c r="S64" s="158">
        <f t="shared" si="4"/>
        <v>88.182589278721764</v>
      </c>
      <c r="U64" s="160">
        <v>86.413797066999933</v>
      </c>
      <c r="W64" s="158">
        <f t="shared" si="5"/>
        <v>1.7687922117218307</v>
      </c>
    </row>
    <row r="65" spans="1:23" s="141" customFormat="1" ht="17.25" customHeight="1">
      <c r="A65" s="144"/>
      <c r="B65" s="144"/>
      <c r="C65" s="154" t="s">
        <v>161</v>
      </c>
      <c r="D65" s="155">
        <v>0</v>
      </c>
      <c r="E65" s="155">
        <v>0</v>
      </c>
      <c r="F65" s="156">
        <f t="shared" si="15"/>
        <v>0</v>
      </c>
      <c r="G65" s="155">
        <v>0</v>
      </c>
      <c r="H65" s="155">
        <v>0</v>
      </c>
      <c r="I65" s="155">
        <v>0</v>
      </c>
      <c r="J65" s="156">
        <f t="shared" si="16"/>
        <v>0</v>
      </c>
      <c r="K65" s="155">
        <v>0</v>
      </c>
      <c r="L65" s="155">
        <v>0</v>
      </c>
      <c r="M65" s="156">
        <f t="shared" si="17"/>
        <v>0</v>
      </c>
      <c r="N65" s="183"/>
      <c r="O65" s="183"/>
      <c r="P65" s="183"/>
      <c r="Q65" s="183"/>
      <c r="R65" s="139"/>
      <c r="S65" s="158" t="e">
        <f t="shared" si="4"/>
        <v>#DIV/0!</v>
      </c>
      <c r="U65" s="160" t="e">
        <v>#DIV/0!</v>
      </c>
      <c r="W65" s="158" t="e">
        <f t="shared" si="5"/>
        <v>#DIV/0!</v>
      </c>
    </row>
    <row r="66" spans="1:23" s="141" customFormat="1" ht="17.25" customHeight="1">
      <c r="A66" s="150"/>
      <c r="B66" s="153" t="s">
        <v>162</v>
      </c>
      <c r="C66" s="154" t="s">
        <v>163</v>
      </c>
      <c r="D66" s="155">
        <v>0</v>
      </c>
      <c r="E66" s="155">
        <v>0</v>
      </c>
      <c r="F66" s="156">
        <f t="shared" si="15"/>
        <v>0</v>
      </c>
      <c r="G66" s="155">
        <v>0</v>
      </c>
      <c r="H66" s="155">
        <v>0</v>
      </c>
      <c r="I66" s="155">
        <v>0</v>
      </c>
      <c r="J66" s="156">
        <f t="shared" si="16"/>
        <v>0</v>
      </c>
      <c r="K66" s="155">
        <v>0</v>
      </c>
      <c r="L66" s="155">
        <v>0</v>
      </c>
      <c r="M66" s="156">
        <f t="shared" si="17"/>
        <v>0</v>
      </c>
      <c r="N66" s="183">
        <v>0</v>
      </c>
      <c r="O66" s="183">
        <v>0</v>
      </c>
      <c r="P66" s="184">
        <v>0</v>
      </c>
      <c r="Q66" s="184">
        <v>0</v>
      </c>
      <c r="R66" s="139"/>
      <c r="S66" s="158" t="e">
        <f t="shared" si="4"/>
        <v>#DIV/0!</v>
      </c>
      <c r="U66" s="160" t="e">
        <v>#DIV/0!</v>
      </c>
      <c r="W66" s="158" t="e">
        <f t="shared" si="5"/>
        <v>#DIV/0!</v>
      </c>
    </row>
    <row r="67" spans="1:23" s="141" customFormat="1" ht="17.25" customHeight="1">
      <c r="A67" s="150" t="s">
        <v>51</v>
      </c>
      <c r="B67" s="144"/>
      <c r="C67" s="154" t="s">
        <v>161</v>
      </c>
      <c r="D67" s="155">
        <v>0</v>
      </c>
      <c r="E67" s="155">
        <v>0</v>
      </c>
      <c r="F67" s="156">
        <f t="shared" si="15"/>
        <v>0</v>
      </c>
      <c r="G67" s="155">
        <v>0</v>
      </c>
      <c r="H67" s="155">
        <v>0</v>
      </c>
      <c r="I67" s="155">
        <v>0</v>
      </c>
      <c r="J67" s="156">
        <f t="shared" si="16"/>
        <v>0</v>
      </c>
      <c r="K67" s="155">
        <v>0</v>
      </c>
      <c r="L67" s="155">
        <v>0</v>
      </c>
      <c r="M67" s="156">
        <f t="shared" si="17"/>
        <v>0</v>
      </c>
      <c r="N67" s="183"/>
      <c r="O67" s="183"/>
      <c r="P67" s="183"/>
      <c r="Q67" s="183"/>
      <c r="R67" s="139"/>
      <c r="S67" s="158" t="e">
        <f t="shared" si="4"/>
        <v>#DIV/0!</v>
      </c>
      <c r="U67" s="160" t="e">
        <v>#DIV/0!</v>
      </c>
      <c r="W67" s="158" t="e">
        <f t="shared" si="5"/>
        <v>#DIV/0!</v>
      </c>
    </row>
    <row r="68" spans="1:23" s="141" customFormat="1" ht="17.25" customHeight="1">
      <c r="A68" s="150"/>
      <c r="B68" s="153" t="s">
        <v>164</v>
      </c>
      <c r="C68" s="154" t="s">
        <v>163</v>
      </c>
      <c r="D68" s="155">
        <v>0</v>
      </c>
      <c r="E68" s="155">
        <v>0</v>
      </c>
      <c r="F68" s="156">
        <f t="shared" si="15"/>
        <v>0</v>
      </c>
      <c r="G68" s="155">
        <v>0</v>
      </c>
      <c r="H68" s="155">
        <v>0</v>
      </c>
      <c r="I68" s="155">
        <v>0</v>
      </c>
      <c r="J68" s="156">
        <f t="shared" si="16"/>
        <v>0</v>
      </c>
      <c r="K68" s="155">
        <v>0</v>
      </c>
      <c r="L68" s="155">
        <v>0</v>
      </c>
      <c r="M68" s="156">
        <f t="shared" si="17"/>
        <v>0</v>
      </c>
      <c r="N68" s="183">
        <v>0</v>
      </c>
      <c r="O68" s="183">
        <v>0</v>
      </c>
      <c r="P68" s="184">
        <v>0</v>
      </c>
      <c r="Q68" s="184">
        <v>0</v>
      </c>
      <c r="R68" s="139"/>
      <c r="S68" s="158" t="e">
        <f t="shared" si="4"/>
        <v>#DIV/0!</v>
      </c>
      <c r="U68" s="160" t="e">
        <v>#DIV/0!</v>
      </c>
      <c r="W68" s="158" t="e">
        <f t="shared" si="5"/>
        <v>#DIV/0!</v>
      </c>
    </row>
    <row r="69" spans="1:23" s="141" customFormat="1" ht="17.25" customHeight="1">
      <c r="A69" s="150"/>
      <c r="B69" s="144"/>
      <c r="C69" s="154" t="s">
        <v>161</v>
      </c>
      <c r="D69" s="156">
        <f>D65+D67</f>
        <v>0</v>
      </c>
      <c r="E69" s="156">
        <f>E65+E67</f>
        <v>0</v>
      </c>
      <c r="F69" s="156">
        <f t="shared" si="15"/>
        <v>0</v>
      </c>
      <c r="G69" s="156">
        <f t="shared" ref="G69:I70" si="19">G65+G67</f>
        <v>0</v>
      </c>
      <c r="H69" s="156">
        <f t="shared" si="19"/>
        <v>0</v>
      </c>
      <c r="I69" s="156">
        <f t="shared" si="19"/>
        <v>0</v>
      </c>
      <c r="J69" s="156">
        <f t="shared" si="16"/>
        <v>0</v>
      </c>
      <c r="K69" s="156">
        <f>K65+K67</f>
        <v>0</v>
      </c>
      <c r="L69" s="156">
        <v>0</v>
      </c>
      <c r="M69" s="156">
        <f t="shared" si="17"/>
        <v>0</v>
      </c>
      <c r="N69" s="183"/>
      <c r="O69" s="183"/>
      <c r="P69" s="183"/>
      <c r="Q69" s="183"/>
      <c r="R69" s="139"/>
      <c r="S69" s="158" t="e">
        <f t="shared" si="4"/>
        <v>#DIV/0!</v>
      </c>
      <c r="U69" s="160" t="e">
        <v>#DIV/0!</v>
      </c>
      <c r="W69" s="158" t="e">
        <f t="shared" si="5"/>
        <v>#DIV/0!</v>
      </c>
    </row>
    <row r="70" spans="1:23" s="141" customFormat="1" ht="17.25" customHeight="1">
      <c r="A70" s="153"/>
      <c r="B70" s="153" t="s">
        <v>16</v>
      </c>
      <c r="C70" s="154" t="s">
        <v>163</v>
      </c>
      <c r="D70" s="156">
        <f>D66+D68</f>
        <v>0</v>
      </c>
      <c r="E70" s="156">
        <f>E66+E68</f>
        <v>0</v>
      </c>
      <c r="F70" s="156">
        <f t="shared" si="15"/>
        <v>0</v>
      </c>
      <c r="G70" s="156">
        <f t="shared" si="19"/>
        <v>0</v>
      </c>
      <c r="H70" s="156">
        <f t="shared" si="19"/>
        <v>0</v>
      </c>
      <c r="I70" s="156">
        <f t="shared" si="19"/>
        <v>0</v>
      </c>
      <c r="J70" s="156">
        <f t="shared" si="16"/>
        <v>0</v>
      </c>
      <c r="K70" s="156">
        <f>K66+K68</f>
        <v>0</v>
      </c>
      <c r="L70" s="156">
        <f>L66+L68</f>
        <v>0</v>
      </c>
      <c r="M70" s="156">
        <f t="shared" si="17"/>
        <v>0</v>
      </c>
      <c r="N70" s="183">
        <v>0</v>
      </c>
      <c r="O70" s="183">
        <v>0</v>
      </c>
      <c r="P70" s="184">
        <v>0</v>
      </c>
      <c r="Q70" s="184">
        <v>0</v>
      </c>
      <c r="R70" s="139"/>
      <c r="S70" s="158" t="e">
        <f t="shared" si="4"/>
        <v>#DIV/0!</v>
      </c>
      <c r="U70" s="160" t="e">
        <v>#DIV/0!</v>
      </c>
      <c r="W70" s="158" t="e">
        <f t="shared" si="5"/>
        <v>#DIV/0!</v>
      </c>
    </row>
    <row r="71" spans="1:23" s="141" customFormat="1" ht="17.25" customHeight="1">
      <c r="A71" s="144"/>
      <c r="B71" s="144"/>
      <c r="C71" s="154" t="s">
        <v>161</v>
      </c>
      <c r="D71" s="490">
        <v>108</v>
      </c>
      <c r="E71" s="155">
        <v>106</v>
      </c>
      <c r="F71" s="156">
        <f t="shared" si="15"/>
        <v>2</v>
      </c>
      <c r="G71" s="155">
        <v>0</v>
      </c>
      <c r="H71" s="491">
        <v>2</v>
      </c>
      <c r="I71" s="155">
        <v>0</v>
      </c>
      <c r="J71" s="156">
        <f t="shared" si="16"/>
        <v>108</v>
      </c>
      <c r="K71" s="155">
        <v>0</v>
      </c>
      <c r="L71" s="155">
        <v>0</v>
      </c>
      <c r="M71" s="156">
        <f t="shared" si="17"/>
        <v>0</v>
      </c>
      <c r="N71" s="183"/>
      <c r="O71" s="183"/>
      <c r="P71" s="183"/>
      <c r="Q71" s="183"/>
      <c r="R71" s="139"/>
      <c r="S71" s="158">
        <f t="shared" si="4"/>
        <v>98.148148148148152</v>
      </c>
      <c r="U71" s="160">
        <v>90.740740740740748</v>
      </c>
      <c r="W71" s="158">
        <f t="shared" si="5"/>
        <v>7.4074074074074048</v>
      </c>
    </row>
    <row r="72" spans="1:23" s="141" customFormat="1" ht="17.25" customHeight="1">
      <c r="A72" s="150"/>
      <c r="B72" s="153" t="s">
        <v>162</v>
      </c>
      <c r="C72" s="154" t="s">
        <v>163</v>
      </c>
      <c r="D72" s="490">
        <v>124607450</v>
      </c>
      <c r="E72" s="490">
        <v>122260950</v>
      </c>
      <c r="F72" s="156">
        <f t="shared" si="15"/>
        <v>2346500</v>
      </c>
      <c r="G72" s="155">
        <v>0</v>
      </c>
      <c r="H72" s="491">
        <v>2346500</v>
      </c>
      <c r="I72" s="155">
        <v>0</v>
      </c>
      <c r="J72" s="156">
        <f t="shared" si="16"/>
        <v>124607450</v>
      </c>
      <c r="K72" s="155">
        <v>0</v>
      </c>
      <c r="L72" s="155">
        <v>0</v>
      </c>
      <c r="M72" s="156">
        <f t="shared" si="17"/>
        <v>0</v>
      </c>
      <c r="N72" s="183">
        <v>100.9</v>
      </c>
      <c r="O72" s="183">
        <v>108.8</v>
      </c>
      <c r="P72" s="184">
        <v>100</v>
      </c>
      <c r="Q72" s="184">
        <v>100</v>
      </c>
      <c r="R72" s="139"/>
      <c r="S72" s="158">
        <f t="shared" si="4"/>
        <v>98.116886269641185</v>
      </c>
      <c r="U72" s="160">
        <v>98.696454874579999</v>
      </c>
      <c r="W72" s="158">
        <f t="shared" si="5"/>
        <v>-0.57956860493881379</v>
      </c>
    </row>
    <row r="73" spans="1:23" s="141" customFormat="1" ht="17.25" customHeight="1">
      <c r="A73" s="150" t="s">
        <v>172</v>
      </c>
      <c r="B73" s="144"/>
      <c r="C73" s="154" t="s">
        <v>161</v>
      </c>
      <c r="D73" s="155"/>
      <c r="E73" s="155">
        <v>0</v>
      </c>
      <c r="F73" s="156">
        <f t="shared" si="15"/>
        <v>0</v>
      </c>
      <c r="G73" s="155">
        <v>0</v>
      </c>
      <c r="H73" s="155">
        <v>0</v>
      </c>
      <c r="I73" s="155">
        <v>0</v>
      </c>
      <c r="J73" s="156">
        <f t="shared" si="16"/>
        <v>0</v>
      </c>
      <c r="K73" s="155">
        <v>0</v>
      </c>
      <c r="L73" s="155">
        <v>0</v>
      </c>
      <c r="M73" s="156">
        <f t="shared" si="17"/>
        <v>0</v>
      </c>
      <c r="N73" s="183"/>
      <c r="O73" s="183"/>
      <c r="P73" s="183"/>
      <c r="Q73" s="183"/>
      <c r="R73" s="139"/>
      <c r="S73" s="158" t="e">
        <f t="shared" si="4"/>
        <v>#DIV/0!</v>
      </c>
      <c r="U73" s="160" t="e">
        <v>#DIV/0!</v>
      </c>
      <c r="W73" s="158" t="e">
        <f t="shared" si="5"/>
        <v>#DIV/0!</v>
      </c>
    </row>
    <row r="74" spans="1:23" s="141" customFormat="1" ht="17.25" customHeight="1">
      <c r="A74" s="150"/>
      <c r="B74" s="153" t="s">
        <v>164</v>
      </c>
      <c r="C74" s="154" t="s">
        <v>163</v>
      </c>
      <c r="D74" s="155"/>
      <c r="E74" s="155">
        <v>0</v>
      </c>
      <c r="F74" s="156">
        <f t="shared" si="15"/>
        <v>0</v>
      </c>
      <c r="G74" s="155">
        <v>0</v>
      </c>
      <c r="H74" s="155">
        <v>0</v>
      </c>
      <c r="I74" s="155">
        <v>0</v>
      </c>
      <c r="J74" s="156">
        <f t="shared" si="16"/>
        <v>0</v>
      </c>
      <c r="K74" s="155">
        <v>0</v>
      </c>
      <c r="L74" s="155">
        <v>0</v>
      </c>
      <c r="M74" s="156">
        <f t="shared" si="17"/>
        <v>0</v>
      </c>
      <c r="N74" s="183">
        <v>0</v>
      </c>
      <c r="O74" s="183">
        <v>0</v>
      </c>
      <c r="P74" s="184">
        <v>0</v>
      </c>
      <c r="Q74" s="184">
        <v>0</v>
      </c>
      <c r="R74" s="139"/>
      <c r="S74" s="158" t="e">
        <f t="shared" si="4"/>
        <v>#DIV/0!</v>
      </c>
      <c r="U74" s="160" t="e">
        <v>#DIV/0!</v>
      </c>
      <c r="W74" s="158" t="e">
        <f t="shared" si="5"/>
        <v>#DIV/0!</v>
      </c>
    </row>
    <row r="75" spans="1:23" s="141" customFormat="1" ht="17.25" customHeight="1">
      <c r="A75" s="150"/>
      <c r="B75" s="144"/>
      <c r="C75" s="154" t="s">
        <v>161</v>
      </c>
      <c r="D75" s="156">
        <f>D71+D73</f>
        <v>108</v>
      </c>
      <c r="E75" s="156">
        <f>E71+E73</f>
        <v>106</v>
      </c>
      <c r="F75" s="156">
        <f t="shared" si="15"/>
        <v>2</v>
      </c>
      <c r="G75" s="156">
        <f t="shared" ref="G75:I76" si="20">G71+G73</f>
        <v>0</v>
      </c>
      <c r="H75" s="156">
        <v>2</v>
      </c>
      <c r="I75" s="156">
        <f t="shared" si="20"/>
        <v>0</v>
      </c>
      <c r="J75" s="156">
        <f t="shared" si="16"/>
        <v>108</v>
      </c>
      <c r="K75" s="156">
        <f>K71+K73</f>
        <v>0</v>
      </c>
      <c r="L75" s="156">
        <f>L71+L73</f>
        <v>0</v>
      </c>
      <c r="M75" s="156">
        <f t="shared" si="17"/>
        <v>0</v>
      </c>
      <c r="N75" s="183"/>
      <c r="O75" s="183"/>
      <c r="P75" s="183"/>
      <c r="Q75" s="183"/>
      <c r="R75" s="139"/>
      <c r="S75" s="158">
        <f t="shared" si="4"/>
        <v>98.148148148148152</v>
      </c>
      <c r="U75" s="160">
        <v>90.740740740740748</v>
      </c>
      <c r="W75" s="158">
        <f t="shared" si="5"/>
        <v>7.4074074074074048</v>
      </c>
    </row>
    <row r="76" spans="1:23" s="141" customFormat="1" ht="17.25" customHeight="1">
      <c r="A76" s="153"/>
      <c r="B76" s="153" t="s">
        <v>16</v>
      </c>
      <c r="C76" s="154" t="s">
        <v>163</v>
      </c>
      <c r="D76" s="156">
        <f>D72+D74</f>
        <v>124607450</v>
      </c>
      <c r="E76" s="156">
        <f>E72+E74</f>
        <v>122260950</v>
      </c>
      <c r="F76" s="156">
        <f t="shared" si="15"/>
        <v>2346500</v>
      </c>
      <c r="G76" s="156">
        <f t="shared" si="20"/>
        <v>0</v>
      </c>
      <c r="H76" s="156">
        <f t="shared" si="20"/>
        <v>2346500</v>
      </c>
      <c r="I76" s="156">
        <f t="shared" si="20"/>
        <v>0</v>
      </c>
      <c r="J76" s="156">
        <f t="shared" si="16"/>
        <v>124607450</v>
      </c>
      <c r="K76" s="156">
        <f>K72+K74</f>
        <v>0</v>
      </c>
      <c r="L76" s="156">
        <f>L72+L74</f>
        <v>0</v>
      </c>
      <c r="M76" s="156">
        <f t="shared" si="17"/>
        <v>0</v>
      </c>
      <c r="N76" s="183">
        <v>99.4</v>
      </c>
      <c r="O76" s="183">
        <v>110.4</v>
      </c>
      <c r="P76" s="184">
        <v>100</v>
      </c>
      <c r="Q76" s="184">
        <v>100</v>
      </c>
      <c r="R76" s="139"/>
      <c r="S76" s="158">
        <f t="shared" si="4"/>
        <v>98.116886269641185</v>
      </c>
      <c r="U76" s="160">
        <v>98.696454874579999</v>
      </c>
      <c r="W76" s="158">
        <f t="shared" si="5"/>
        <v>-0.57956860493881379</v>
      </c>
    </row>
    <row r="77" spans="1:23" s="141" customFormat="1" ht="17.25" customHeight="1">
      <c r="A77" s="144"/>
      <c r="B77" s="144"/>
      <c r="C77" s="154" t="s">
        <v>161</v>
      </c>
      <c r="D77" s="155">
        <v>0</v>
      </c>
      <c r="E77" s="155">
        <v>0</v>
      </c>
      <c r="F77" s="156">
        <f t="shared" si="15"/>
        <v>0</v>
      </c>
      <c r="G77" s="155">
        <v>0</v>
      </c>
      <c r="H77" s="155">
        <v>0</v>
      </c>
      <c r="I77" s="155">
        <v>0</v>
      </c>
      <c r="J77" s="156">
        <f t="shared" si="16"/>
        <v>0</v>
      </c>
      <c r="K77" s="155">
        <v>0</v>
      </c>
      <c r="L77" s="155">
        <v>0</v>
      </c>
      <c r="M77" s="156">
        <f t="shared" si="17"/>
        <v>0</v>
      </c>
      <c r="N77" s="183"/>
      <c r="O77" s="183"/>
      <c r="P77" s="183"/>
      <c r="Q77" s="183"/>
      <c r="R77" s="139"/>
      <c r="S77" s="158" t="e">
        <f t="shared" ref="S77:S140" si="21">E77/D77*100</f>
        <v>#DIV/0!</v>
      </c>
      <c r="U77" s="160" t="e">
        <v>#DIV/0!</v>
      </c>
      <c r="W77" s="158" t="e">
        <f t="shared" ref="W77:W140" si="22">S77-U77</f>
        <v>#DIV/0!</v>
      </c>
    </row>
    <row r="78" spans="1:23" s="141" customFormat="1" ht="17.25" customHeight="1">
      <c r="A78" s="150"/>
      <c r="B78" s="153" t="s">
        <v>162</v>
      </c>
      <c r="C78" s="154" t="s">
        <v>163</v>
      </c>
      <c r="D78" s="155">
        <v>0</v>
      </c>
      <c r="E78" s="155">
        <v>0</v>
      </c>
      <c r="F78" s="156">
        <f t="shared" si="15"/>
        <v>0</v>
      </c>
      <c r="G78" s="155">
        <v>0</v>
      </c>
      <c r="H78" s="155">
        <v>0</v>
      </c>
      <c r="I78" s="155">
        <v>0</v>
      </c>
      <c r="J78" s="156">
        <f t="shared" si="16"/>
        <v>0</v>
      </c>
      <c r="K78" s="155">
        <v>0</v>
      </c>
      <c r="L78" s="155">
        <v>0</v>
      </c>
      <c r="M78" s="156">
        <f t="shared" si="17"/>
        <v>0</v>
      </c>
      <c r="N78" s="183">
        <v>0</v>
      </c>
      <c r="O78" s="183">
        <v>0</v>
      </c>
      <c r="P78" s="184">
        <v>0</v>
      </c>
      <c r="Q78" s="184">
        <v>0</v>
      </c>
      <c r="R78" s="139"/>
      <c r="S78" s="158" t="e">
        <f t="shared" si="21"/>
        <v>#DIV/0!</v>
      </c>
      <c r="U78" s="160" t="e">
        <v>#DIV/0!</v>
      </c>
      <c r="W78" s="158" t="e">
        <f t="shared" si="22"/>
        <v>#DIV/0!</v>
      </c>
    </row>
    <row r="79" spans="1:23" s="141" customFormat="1" ht="17.25" customHeight="1">
      <c r="A79" s="150" t="s">
        <v>173</v>
      </c>
      <c r="B79" s="144"/>
      <c r="C79" s="154" t="s">
        <v>161</v>
      </c>
      <c r="D79" s="155">
        <v>0</v>
      </c>
      <c r="E79" s="155">
        <v>0</v>
      </c>
      <c r="F79" s="156">
        <f t="shared" si="15"/>
        <v>0</v>
      </c>
      <c r="G79" s="155">
        <v>0</v>
      </c>
      <c r="H79" s="155">
        <v>0</v>
      </c>
      <c r="I79" s="155">
        <v>0</v>
      </c>
      <c r="J79" s="156">
        <f t="shared" si="16"/>
        <v>0</v>
      </c>
      <c r="K79" s="155">
        <v>0</v>
      </c>
      <c r="L79" s="155">
        <v>0</v>
      </c>
      <c r="M79" s="156">
        <f t="shared" si="17"/>
        <v>0</v>
      </c>
      <c r="N79" s="183"/>
      <c r="O79" s="183"/>
      <c r="P79" s="183"/>
      <c r="Q79" s="183"/>
      <c r="R79" s="139"/>
      <c r="S79" s="158" t="e">
        <f t="shared" si="21"/>
        <v>#DIV/0!</v>
      </c>
      <c r="U79" s="160" t="e">
        <v>#DIV/0!</v>
      </c>
      <c r="W79" s="158" t="e">
        <f t="shared" si="22"/>
        <v>#DIV/0!</v>
      </c>
    </row>
    <row r="80" spans="1:23" s="141" customFormat="1" ht="17.25" customHeight="1">
      <c r="A80" s="150" t="s">
        <v>174</v>
      </c>
      <c r="B80" s="153" t="s">
        <v>164</v>
      </c>
      <c r="C80" s="154" t="s">
        <v>163</v>
      </c>
      <c r="D80" s="155">
        <v>0</v>
      </c>
      <c r="E80" s="155">
        <v>0</v>
      </c>
      <c r="F80" s="156">
        <f t="shared" si="15"/>
        <v>0</v>
      </c>
      <c r="G80" s="155">
        <v>0</v>
      </c>
      <c r="H80" s="155">
        <v>0</v>
      </c>
      <c r="I80" s="155">
        <v>0</v>
      </c>
      <c r="J80" s="156">
        <f t="shared" si="16"/>
        <v>0</v>
      </c>
      <c r="K80" s="155">
        <v>0</v>
      </c>
      <c r="L80" s="155">
        <v>0</v>
      </c>
      <c r="M80" s="156">
        <f t="shared" si="17"/>
        <v>0</v>
      </c>
      <c r="N80" s="183">
        <v>0</v>
      </c>
      <c r="O80" s="183">
        <v>0</v>
      </c>
      <c r="P80" s="184">
        <v>0</v>
      </c>
      <c r="Q80" s="184">
        <v>0</v>
      </c>
      <c r="R80" s="139"/>
      <c r="S80" s="158" t="e">
        <f t="shared" si="21"/>
        <v>#DIV/0!</v>
      </c>
      <c r="U80" s="160" t="e">
        <v>#DIV/0!</v>
      </c>
      <c r="W80" s="158" t="e">
        <f t="shared" si="22"/>
        <v>#DIV/0!</v>
      </c>
    </row>
    <row r="81" spans="1:31" s="141" customFormat="1" ht="17.25" customHeight="1">
      <c r="A81" s="150"/>
      <c r="B81" s="144"/>
      <c r="C81" s="154" t="s">
        <v>161</v>
      </c>
      <c r="D81" s="156">
        <f>D77+D79</f>
        <v>0</v>
      </c>
      <c r="E81" s="156">
        <f>E77+E79</f>
        <v>0</v>
      </c>
      <c r="F81" s="156">
        <f t="shared" si="15"/>
        <v>0</v>
      </c>
      <c r="G81" s="156">
        <f t="shared" ref="G81:I82" si="23">G77+G79</f>
        <v>0</v>
      </c>
      <c r="H81" s="156">
        <f t="shared" si="23"/>
        <v>0</v>
      </c>
      <c r="I81" s="156">
        <f t="shared" si="23"/>
        <v>0</v>
      </c>
      <c r="J81" s="156">
        <f t="shared" si="16"/>
        <v>0</v>
      </c>
      <c r="K81" s="156">
        <f>K77+K79</f>
        <v>0</v>
      </c>
      <c r="L81" s="156">
        <f>L77+L79</f>
        <v>0</v>
      </c>
      <c r="M81" s="156">
        <f t="shared" si="17"/>
        <v>0</v>
      </c>
      <c r="N81" s="183"/>
      <c r="O81" s="183"/>
      <c r="P81" s="183"/>
      <c r="Q81" s="183"/>
      <c r="R81" s="139"/>
      <c r="S81" s="158" t="e">
        <f t="shared" si="21"/>
        <v>#DIV/0!</v>
      </c>
      <c r="U81" s="160" t="e">
        <v>#DIV/0!</v>
      </c>
      <c r="W81" s="158" t="e">
        <f t="shared" si="22"/>
        <v>#DIV/0!</v>
      </c>
    </row>
    <row r="82" spans="1:31" s="141" customFormat="1" ht="17.25" customHeight="1">
      <c r="A82" s="153"/>
      <c r="B82" s="153" t="s">
        <v>16</v>
      </c>
      <c r="C82" s="154" t="s">
        <v>163</v>
      </c>
      <c r="D82" s="156">
        <f>D78+D80</f>
        <v>0</v>
      </c>
      <c r="E82" s="156">
        <f>E78+E80</f>
        <v>0</v>
      </c>
      <c r="F82" s="156">
        <f t="shared" si="15"/>
        <v>0</v>
      </c>
      <c r="G82" s="156">
        <f t="shared" si="23"/>
        <v>0</v>
      </c>
      <c r="H82" s="156">
        <f t="shared" si="23"/>
        <v>0</v>
      </c>
      <c r="I82" s="156">
        <f t="shared" si="23"/>
        <v>0</v>
      </c>
      <c r="J82" s="156">
        <f t="shared" si="16"/>
        <v>0</v>
      </c>
      <c r="K82" s="156">
        <f>K78+K80</f>
        <v>0</v>
      </c>
      <c r="L82" s="156">
        <f>L78+L80</f>
        <v>0</v>
      </c>
      <c r="M82" s="156">
        <f t="shared" si="17"/>
        <v>0</v>
      </c>
      <c r="N82" s="183">
        <v>0</v>
      </c>
      <c r="O82" s="183">
        <v>0</v>
      </c>
      <c r="P82" s="184">
        <v>0</v>
      </c>
      <c r="Q82" s="184">
        <v>0</v>
      </c>
      <c r="R82" s="139"/>
      <c r="S82" s="158" t="e">
        <f t="shared" si="21"/>
        <v>#DIV/0!</v>
      </c>
      <c r="U82" s="160" t="e">
        <v>#DIV/0!</v>
      </c>
      <c r="W82" s="158" t="e">
        <f t="shared" si="22"/>
        <v>#DIV/0!</v>
      </c>
    </row>
    <row r="83" spans="1:31" s="137" customFormat="1" ht="19.2">
      <c r="A83" s="136"/>
      <c r="B83" s="136"/>
      <c r="C83" s="136"/>
      <c r="E83" s="138"/>
      <c r="F83" s="565" t="str">
        <f>F1</f>
        <v>令 和 ４ 年 度 に お け る 滞 納 整 理 状 況 調</v>
      </c>
      <c r="G83" s="565"/>
      <c r="H83" s="565"/>
      <c r="I83" s="565"/>
      <c r="J83" s="565"/>
      <c r="L83" s="185" t="s">
        <v>303</v>
      </c>
      <c r="M83" s="138"/>
      <c r="N83" s="178"/>
      <c r="O83" s="178"/>
      <c r="P83" s="178"/>
      <c r="Q83" s="178"/>
      <c r="S83" s="158" t="e">
        <f t="shared" si="21"/>
        <v>#DIV/0!</v>
      </c>
      <c r="U83" s="161" t="e">
        <v>#DIV/0!</v>
      </c>
      <c r="V83" s="140"/>
      <c r="W83" s="158" t="e">
        <f t="shared" si="22"/>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f t="shared" si="21"/>
        <v>#DIV/0!</v>
      </c>
      <c r="U84" s="158" t="e">
        <v>#DIV/0!</v>
      </c>
      <c r="V84" s="139"/>
      <c r="W84" s="158" t="e">
        <f t="shared" si="22"/>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1"/>
        <v>#DIV/0!</v>
      </c>
      <c r="U85" s="158" t="e">
        <v>#DIV/0!</v>
      </c>
      <c r="V85" s="139"/>
      <c r="W85" s="158" t="e">
        <f t="shared" si="22"/>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1"/>
        <v>#VALUE!</v>
      </c>
      <c r="U86" s="158" t="e">
        <v>#VALUE!</v>
      </c>
      <c r="V86" s="139"/>
      <c r="W86" s="158" t="e">
        <f t="shared" si="22"/>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f t="shared" si="21"/>
        <v>#VALUE!</v>
      </c>
      <c r="U87" s="158" t="e">
        <v>#VALUE!</v>
      </c>
      <c r="V87" s="139"/>
      <c r="W87" s="158" t="e">
        <f t="shared" si="22"/>
        <v>#VALUE!</v>
      </c>
      <c r="X87" s="139"/>
      <c r="Y87" s="139"/>
      <c r="Z87" s="139"/>
      <c r="AA87" s="139"/>
      <c r="AB87" s="139"/>
      <c r="AC87" s="139"/>
      <c r="AD87" s="139"/>
      <c r="AE87" s="139"/>
    </row>
    <row r="88" spans="1:31" s="141" customFormat="1" ht="17.25" customHeight="1">
      <c r="A88" s="144"/>
      <c r="B88" s="144"/>
      <c r="C88" s="154" t="s">
        <v>161</v>
      </c>
      <c r="D88" s="490">
        <v>102038</v>
      </c>
      <c r="E88" s="155">
        <v>85262</v>
      </c>
      <c r="F88" s="156">
        <f t="shared" ref="F88:F105" si="24">D88-E88</f>
        <v>16776</v>
      </c>
      <c r="G88" s="491">
        <v>119</v>
      </c>
      <c r="H88" s="491">
        <v>16609</v>
      </c>
      <c r="I88" s="155">
        <v>0</v>
      </c>
      <c r="J88" s="156">
        <f t="shared" ref="J88:J105" si="25">E88+G88+H88+I88</f>
        <v>101990</v>
      </c>
      <c r="K88" s="155">
        <v>0</v>
      </c>
      <c r="L88" s="155">
        <v>0</v>
      </c>
      <c r="M88" s="156">
        <f t="shared" ref="M88:M105" si="26">D88-J88-K88-L88</f>
        <v>48</v>
      </c>
      <c r="N88" s="183"/>
      <c r="O88" s="183"/>
      <c r="P88" s="183"/>
      <c r="Q88" s="183"/>
      <c r="R88" s="139"/>
      <c r="S88" s="158">
        <f t="shared" si="21"/>
        <v>83.559066230227955</v>
      </c>
      <c r="U88" s="160">
        <v>74.558712548147128</v>
      </c>
      <c r="W88" s="158">
        <f t="shared" si="22"/>
        <v>9.0003536820808279</v>
      </c>
    </row>
    <row r="89" spans="1:31" s="141" customFormat="1" ht="17.25" customHeight="1">
      <c r="A89" s="150"/>
      <c r="B89" s="153" t="s">
        <v>162</v>
      </c>
      <c r="C89" s="154" t="s">
        <v>163</v>
      </c>
      <c r="D89" s="490">
        <v>3553603800</v>
      </c>
      <c r="E89" s="155">
        <v>2945956600</v>
      </c>
      <c r="F89" s="156">
        <f t="shared" si="24"/>
        <v>607647200</v>
      </c>
      <c r="G89" s="491">
        <v>4228408</v>
      </c>
      <c r="H89" s="491">
        <v>601705967</v>
      </c>
      <c r="I89" s="155">
        <v>0</v>
      </c>
      <c r="J89" s="156">
        <f t="shared" si="25"/>
        <v>3551890975</v>
      </c>
      <c r="K89" s="155">
        <v>0</v>
      </c>
      <c r="L89" s="155">
        <v>0</v>
      </c>
      <c r="M89" s="156">
        <f t="shared" si="26"/>
        <v>1712825</v>
      </c>
      <c r="N89" s="183">
        <v>100.7</v>
      </c>
      <c r="O89" s="183">
        <v>99.8</v>
      </c>
      <c r="P89" s="184">
        <v>100</v>
      </c>
      <c r="Q89" s="184">
        <v>100</v>
      </c>
      <c r="R89" s="139"/>
      <c r="S89" s="158">
        <f t="shared" si="21"/>
        <v>82.900536069890521</v>
      </c>
      <c r="U89" s="160">
        <v>73.473136338650193</v>
      </c>
      <c r="W89" s="158">
        <f t="shared" si="22"/>
        <v>9.4273997312403282</v>
      </c>
    </row>
    <row r="90" spans="1:31" s="141" customFormat="1" ht="17.25" customHeight="1">
      <c r="A90" s="150" t="s">
        <v>53</v>
      </c>
      <c r="B90" s="144"/>
      <c r="C90" s="154" t="s">
        <v>161</v>
      </c>
      <c r="D90" s="490">
        <v>114</v>
      </c>
      <c r="E90" s="155">
        <v>0</v>
      </c>
      <c r="F90" s="156">
        <f t="shared" si="24"/>
        <v>114</v>
      </c>
      <c r="G90" s="491">
        <v>14</v>
      </c>
      <c r="H90" s="491">
        <v>24</v>
      </c>
      <c r="I90" s="155">
        <v>0</v>
      </c>
      <c r="J90" s="156">
        <f t="shared" si="25"/>
        <v>38</v>
      </c>
      <c r="K90" s="155">
        <v>0</v>
      </c>
      <c r="L90" s="155">
        <v>16</v>
      </c>
      <c r="M90" s="156">
        <f t="shared" si="26"/>
        <v>60</v>
      </c>
      <c r="N90" s="183"/>
      <c r="O90" s="183"/>
      <c r="P90" s="183"/>
      <c r="Q90" s="183"/>
      <c r="R90" s="139"/>
      <c r="S90" s="158">
        <f t="shared" si="21"/>
        <v>0</v>
      </c>
      <c r="U90" s="160">
        <v>0</v>
      </c>
      <c r="W90" s="158">
        <f t="shared" si="22"/>
        <v>0</v>
      </c>
    </row>
    <row r="91" spans="1:31" s="141" customFormat="1" ht="17.25" customHeight="1">
      <c r="A91" s="150" t="s">
        <v>44</v>
      </c>
      <c r="B91" s="153" t="s">
        <v>164</v>
      </c>
      <c r="C91" s="154" t="s">
        <v>163</v>
      </c>
      <c r="D91" s="490">
        <v>3965358</v>
      </c>
      <c r="E91" s="155">
        <v>0</v>
      </c>
      <c r="F91" s="156">
        <f t="shared" si="24"/>
        <v>3965358</v>
      </c>
      <c r="G91" s="491">
        <v>302413</v>
      </c>
      <c r="H91" s="491">
        <v>937522</v>
      </c>
      <c r="I91" s="155">
        <v>0</v>
      </c>
      <c r="J91" s="156">
        <f t="shared" si="25"/>
        <v>1239935</v>
      </c>
      <c r="K91" s="155">
        <v>0</v>
      </c>
      <c r="L91" s="155">
        <v>583553</v>
      </c>
      <c r="M91" s="156">
        <f t="shared" si="26"/>
        <v>2141870</v>
      </c>
      <c r="N91" s="183">
        <v>56.1</v>
      </c>
      <c r="O91" s="183">
        <v>76.900000000000006</v>
      </c>
      <c r="P91" s="184">
        <v>31.269181748533171</v>
      </c>
      <c r="Q91" s="184">
        <v>38.9</v>
      </c>
      <c r="R91" s="139"/>
      <c r="S91" s="158">
        <f t="shared" si="21"/>
        <v>0</v>
      </c>
      <c r="U91" s="160">
        <v>0</v>
      </c>
      <c r="W91" s="158">
        <f t="shared" si="22"/>
        <v>0</v>
      </c>
    </row>
    <row r="92" spans="1:31" s="141" customFormat="1" ht="17.25" customHeight="1">
      <c r="A92" s="150"/>
      <c r="B92" s="144"/>
      <c r="C92" s="154" t="s">
        <v>161</v>
      </c>
      <c r="D92" s="159">
        <f>D88+D90</f>
        <v>102152</v>
      </c>
      <c r="E92" s="159">
        <f>E88+E90</f>
        <v>85262</v>
      </c>
      <c r="F92" s="159">
        <f t="shared" si="24"/>
        <v>16890</v>
      </c>
      <c r="G92" s="159">
        <f t="shared" ref="G92:I93" si="27">G88+G90</f>
        <v>133</v>
      </c>
      <c r="H92" s="159">
        <f t="shared" si="27"/>
        <v>16633</v>
      </c>
      <c r="I92" s="159">
        <f t="shared" si="27"/>
        <v>0</v>
      </c>
      <c r="J92" s="159">
        <f t="shared" si="25"/>
        <v>102028</v>
      </c>
      <c r="K92" s="159">
        <f>K88+K90</f>
        <v>0</v>
      </c>
      <c r="L92" s="159">
        <f>L88+L90</f>
        <v>16</v>
      </c>
      <c r="M92" s="156">
        <f t="shared" si="26"/>
        <v>108</v>
      </c>
      <c r="N92" s="183"/>
      <c r="O92" s="183"/>
      <c r="P92" s="183"/>
      <c r="Q92" s="183"/>
      <c r="R92" s="139"/>
      <c r="S92" s="158">
        <f t="shared" si="21"/>
        <v>83.46581564727073</v>
      </c>
      <c r="U92" s="160">
        <v>73.895305351297267</v>
      </c>
      <c r="W92" s="158">
        <f t="shared" si="22"/>
        <v>9.5705102959734631</v>
      </c>
    </row>
    <row r="93" spans="1:31" s="141" customFormat="1" ht="17.25" customHeight="1">
      <c r="A93" s="153"/>
      <c r="B93" s="153" t="s">
        <v>16</v>
      </c>
      <c r="C93" s="144" t="s">
        <v>163</v>
      </c>
      <c r="D93" s="159">
        <f>D89+D91</f>
        <v>3557569158</v>
      </c>
      <c r="E93" s="159">
        <f>E89+E91</f>
        <v>2945956600</v>
      </c>
      <c r="F93" s="159">
        <f t="shared" si="24"/>
        <v>611612558</v>
      </c>
      <c r="G93" s="159">
        <f t="shared" si="27"/>
        <v>4530821</v>
      </c>
      <c r="H93" s="159">
        <f t="shared" si="27"/>
        <v>602643489</v>
      </c>
      <c r="I93" s="159">
        <f t="shared" si="27"/>
        <v>0</v>
      </c>
      <c r="J93" s="159">
        <f t="shared" si="25"/>
        <v>3553130910</v>
      </c>
      <c r="K93" s="159">
        <f>K89+K91</f>
        <v>0</v>
      </c>
      <c r="L93" s="159">
        <f>L89+L91</f>
        <v>583553</v>
      </c>
      <c r="M93" s="156">
        <f t="shared" si="26"/>
        <v>3854695</v>
      </c>
      <c r="N93" s="183">
        <v>100.6</v>
      </c>
      <c r="O93" s="183">
        <v>99.7</v>
      </c>
      <c r="P93" s="184">
        <v>99.875244927002484</v>
      </c>
      <c r="Q93" s="184">
        <v>99.8</v>
      </c>
      <c r="R93" s="139"/>
      <c r="S93" s="158">
        <f t="shared" si="21"/>
        <v>82.80813300214696</v>
      </c>
      <c r="U93" s="160">
        <v>72.878361986114797</v>
      </c>
      <c r="W93" s="158">
        <f t="shared" si="22"/>
        <v>9.9297710160321628</v>
      </c>
    </row>
    <row r="94" spans="1:31" s="141" customFormat="1" ht="17.25" customHeight="1">
      <c r="A94" s="144"/>
      <c r="B94" s="144"/>
      <c r="C94" s="154" t="s">
        <v>161</v>
      </c>
      <c r="D94" s="155">
        <v>0</v>
      </c>
      <c r="E94" s="155">
        <v>0</v>
      </c>
      <c r="F94" s="156">
        <f t="shared" si="24"/>
        <v>0</v>
      </c>
      <c r="G94" s="155">
        <v>0</v>
      </c>
      <c r="H94" s="155">
        <v>0</v>
      </c>
      <c r="I94" s="155">
        <v>0</v>
      </c>
      <c r="J94" s="156">
        <f t="shared" si="25"/>
        <v>0</v>
      </c>
      <c r="K94" s="155">
        <v>0</v>
      </c>
      <c r="L94" s="155">
        <v>0</v>
      </c>
      <c r="M94" s="156">
        <f t="shared" si="26"/>
        <v>0</v>
      </c>
      <c r="N94" s="183"/>
      <c r="O94" s="183"/>
      <c r="P94" s="183"/>
      <c r="Q94" s="183"/>
      <c r="R94" s="139"/>
      <c r="S94" s="158" t="e">
        <f t="shared" si="21"/>
        <v>#DIV/0!</v>
      </c>
      <c r="U94" s="160" t="e">
        <v>#DIV/0!</v>
      </c>
      <c r="W94" s="158" t="e">
        <f t="shared" si="22"/>
        <v>#DIV/0!</v>
      </c>
    </row>
    <row r="95" spans="1:31" s="141" customFormat="1" ht="17.25" customHeight="1">
      <c r="A95" s="150"/>
      <c r="B95" s="153" t="s">
        <v>162</v>
      </c>
      <c r="C95" s="154" t="s">
        <v>163</v>
      </c>
      <c r="D95" s="155">
        <v>0</v>
      </c>
      <c r="E95" s="155">
        <v>0</v>
      </c>
      <c r="F95" s="156">
        <f t="shared" si="24"/>
        <v>0</v>
      </c>
      <c r="G95" s="155">
        <v>0</v>
      </c>
      <c r="H95" s="155">
        <v>0</v>
      </c>
      <c r="I95" s="155">
        <v>0</v>
      </c>
      <c r="J95" s="156">
        <f t="shared" si="25"/>
        <v>0</v>
      </c>
      <c r="K95" s="155">
        <v>0</v>
      </c>
      <c r="L95" s="155">
        <v>0</v>
      </c>
      <c r="M95" s="156">
        <f t="shared" si="26"/>
        <v>0</v>
      </c>
      <c r="N95" s="183">
        <v>0</v>
      </c>
      <c r="O95" s="183">
        <v>0</v>
      </c>
      <c r="P95" s="184">
        <v>0</v>
      </c>
      <c r="Q95" s="184">
        <v>0</v>
      </c>
      <c r="R95" s="139"/>
      <c r="S95" s="158" t="e">
        <f t="shared" si="21"/>
        <v>#DIV/0!</v>
      </c>
      <c r="U95" s="160" t="e">
        <v>#DIV/0!</v>
      </c>
      <c r="W95" s="158" t="e">
        <f t="shared" si="22"/>
        <v>#DIV/0!</v>
      </c>
    </row>
    <row r="96" spans="1:31" s="141" customFormat="1" ht="17.25" customHeight="1">
      <c r="A96" s="150" t="s">
        <v>54</v>
      </c>
      <c r="B96" s="144"/>
      <c r="C96" s="154" t="s">
        <v>161</v>
      </c>
      <c r="D96" s="155">
        <v>0</v>
      </c>
      <c r="E96" s="155">
        <v>0</v>
      </c>
      <c r="F96" s="156">
        <f t="shared" si="24"/>
        <v>0</v>
      </c>
      <c r="G96" s="155">
        <v>0</v>
      </c>
      <c r="H96" s="155">
        <v>0</v>
      </c>
      <c r="I96" s="155">
        <v>0</v>
      </c>
      <c r="J96" s="156">
        <f t="shared" si="25"/>
        <v>0</v>
      </c>
      <c r="K96" s="155">
        <v>0</v>
      </c>
      <c r="L96" s="155">
        <v>0</v>
      </c>
      <c r="M96" s="156">
        <f t="shared" si="26"/>
        <v>0</v>
      </c>
      <c r="N96" s="183"/>
      <c r="O96" s="183"/>
      <c r="P96" s="183"/>
      <c r="Q96" s="183"/>
      <c r="R96" s="139"/>
      <c r="S96" s="158" t="e">
        <f t="shared" si="21"/>
        <v>#DIV/0!</v>
      </c>
      <c r="U96" s="160" t="e">
        <v>#DIV/0!</v>
      </c>
      <c r="W96" s="158" t="e">
        <f t="shared" si="22"/>
        <v>#DIV/0!</v>
      </c>
    </row>
    <row r="97" spans="1:23" s="141" customFormat="1" ht="17.25" customHeight="1">
      <c r="A97" s="150"/>
      <c r="B97" s="153" t="s">
        <v>164</v>
      </c>
      <c r="C97" s="154" t="s">
        <v>163</v>
      </c>
      <c r="D97" s="155">
        <v>0</v>
      </c>
      <c r="E97" s="155">
        <v>0</v>
      </c>
      <c r="F97" s="156">
        <f t="shared" si="24"/>
        <v>0</v>
      </c>
      <c r="G97" s="155">
        <v>0</v>
      </c>
      <c r="H97" s="155">
        <v>0</v>
      </c>
      <c r="I97" s="155">
        <v>0</v>
      </c>
      <c r="J97" s="156">
        <f t="shared" si="25"/>
        <v>0</v>
      </c>
      <c r="K97" s="155">
        <v>0</v>
      </c>
      <c r="L97" s="155">
        <v>0</v>
      </c>
      <c r="M97" s="156">
        <f t="shared" si="26"/>
        <v>0</v>
      </c>
      <c r="N97" s="183">
        <v>0</v>
      </c>
      <c r="O97" s="183">
        <v>0</v>
      </c>
      <c r="P97" s="184">
        <v>0</v>
      </c>
      <c r="Q97" s="184">
        <v>0</v>
      </c>
      <c r="R97" s="139"/>
      <c r="S97" s="158" t="e">
        <f t="shared" si="21"/>
        <v>#DIV/0!</v>
      </c>
      <c r="U97" s="160" t="e">
        <v>#DIV/0!</v>
      </c>
      <c r="W97" s="158" t="e">
        <f t="shared" si="22"/>
        <v>#DIV/0!</v>
      </c>
    </row>
    <row r="98" spans="1:23" s="141" customFormat="1" ht="17.25" customHeight="1">
      <c r="A98" s="150"/>
      <c r="B98" s="144"/>
      <c r="C98" s="154" t="s">
        <v>161</v>
      </c>
      <c r="D98" s="156">
        <f>D94+D96</f>
        <v>0</v>
      </c>
      <c r="E98" s="156">
        <f>E94+E96</f>
        <v>0</v>
      </c>
      <c r="F98" s="156">
        <f t="shared" si="24"/>
        <v>0</v>
      </c>
      <c r="G98" s="156">
        <f t="shared" ref="G98:I99" si="28">G94+G96</f>
        <v>0</v>
      </c>
      <c r="H98" s="156">
        <f t="shared" si="28"/>
        <v>0</v>
      </c>
      <c r="I98" s="156">
        <f t="shared" si="28"/>
        <v>0</v>
      </c>
      <c r="J98" s="156">
        <f t="shared" si="25"/>
        <v>0</v>
      </c>
      <c r="K98" s="156">
        <f>K94+K96</f>
        <v>0</v>
      </c>
      <c r="L98" s="156">
        <v>0</v>
      </c>
      <c r="M98" s="156">
        <f t="shared" si="26"/>
        <v>0</v>
      </c>
      <c r="N98" s="183"/>
      <c r="O98" s="183"/>
      <c r="P98" s="183"/>
      <c r="Q98" s="183"/>
      <c r="R98" s="139"/>
      <c r="S98" s="158" t="e">
        <f t="shared" si="21"/>
        <v>#DIV/0!</v>
      </c>
      <c r="U98" s="160" t="e">
        <v>#DIV/0!</v>
      </c>
      <c r="W98" s="158" t="e">
        <f t="shared" si="22"/>
        <v>#DIV/0!</v>
      </c>
    </row>
    <row r="99" spans="1:23" s="141" customFormat="1" ht="17.25" customHeight="1">
      <c r="A99" s="153"/>
      <c r="B99" s="153" t="s">
        <v>16</v>
      </c>
      <c r="C99" s="154" t="s">
        <v>163</v>
      </c>
      <c r="D99" s="156">
        <f>D95+D97</f>
        <v>0</v>
      </c>
      <c r="E99" s="156">
        <f>E95+E97</f>
        <v>0</v>
      </c>
      <c r="F99" s="156">
        <f t="shared" si="24"/>
        <v>0</v>
      </c>
      <c r="G99" s="156">
        <f t="shared" si="28"/>
        <v>0</v>
      </c>
      <c r="H99" s="156">
        <f t="shared" si="28"/>
        <v>0</v>
      </c>
      <c r="I99" s="156">
        <f t="shared" si="28"/>
        <v>0</v>
      </c>
      <c r="J99" s="156">
        <f t="shared" si="25"/>
        <v>0</v>
      </c>
      <c r="K99" s="156">
        <f>K95+K97</f>
        <v>0</v>
      </c>
      <c r="L99" s="156">
        <f>L95+L97</f>
        <v>0</v>
      </c>
      <c r="M99" s="156">
        <f t="shared" si="26"/>
        <v>0</v>
      </c>
      <c r="N99" s="183">
        <v>0</v>
      </c>
      <c r="O99" s="183">
        <v>0</v>
      </c>
      <c r="P99" s="184">
        <v>0</v>
      </c>
      <c r="Q99" s="184">
        <v>0</v>
      </c>
      <c r="R99" s="139"/>
      <c r="S99" s="158" t="e">
        <f t="shared" si="21"/>
        <v>#DIV/0!</v>
      </c>
      <c r="U99" s="160" t="e">
        <v>#DIV/0!</v>
      </c>
      <c r="W99" s="158" t="e">
        <f t="shared" si="22"/>
        <v>#DIV/0!</v>
      </c>
    </row>
    <row r="100" spans="1:23" ht="17.25" customHeight="1">
      <c r="A100" s="144"/>
      <c r="B100" s="144"/>
      <c r="C100" s="154" t="s">
        <v>161</v>
      </c>
      <c r="D100" s="155">
        <v>0</v>
      </c>
      <c r="E100" s="155">
        <v>0</v>
      </c>
      <c r="F100" s="156">
        <f t="shared" si="24"/>
        <v>0</v>
      </c>
      <c r="G100" s="155">
        <v>0</v>
      </c>
      <c r="H100" s="155">
        <v>0</v>
      </c>
      <c r="I100" s="155">
        <v>0</v>
      </c>
      <c r="J100" s="156">
        <f t="shared" si="25"/>
        <v>0</v>
      </c>
      <c r="K100" s="155">
        <v>0</v>
      </c>
      <c r="L100" s="155">
        <v>0</v>
      </c>
      <c r="M100" s="156">
        <f t="shared" si="26"/>
        <v>0</v>
      </c>
      <c r="N100" s="183"/>
      <c r="O100" s="183"/>
      <c r="P100" s="183"/>
      <c r="Q100" s="183"/>
      <c r="R100" s="139"/>
      <c r="S100" s="158" t="e">
        <f t="shared" si="21"/>
        <v>#DIV/0!</v>
      </c>
      <c r="U100" s="163" t="e">
        <v>#DIV/0!</v>
      </c>
      <c r="W100" s="158" t="e">
        <f t="shared" si="22"/>
        <v>#DIV/0!</v>
      </c>
    </row>
    <row r="101" spans="1:23" ht="17.25" customHeight="1">
      <c r="A101" s="150"/>
      <c r="B101" s="153" t="s">
        <v>162</v>
      </c>
      <c r="C101" s="154" t="s">
        <v>163</v>
      </c>
      <c r="D101" s="155">
        <v>0</v>
      </c>
      <c r="E101" s="155">
        <v>0</v>
      </c>
      <c r="F101" s="156">
        <f t="shared" si="24"/>
        <v>0</v>
      </c>
      <c r="G101" s="155">
        <v>0</v>
      </c>
      <c r="H101" s="155">
        <v>0</v>
      </c>
      <c r="I101" s="155">
        <v>0</v>
      </c>
      <c r="J101" s="156">
        <f t="shared" si="25"/>
        <v>0</v>
      </c>
      <c r="K101" s="155">
        <v>0</v>
      </c>
      <c r="L101" s="155">
        <v>0</v>
      </c>
      <c r="M101" s="156">
        <f t="shared" si="26"/>
        <v>0</v>
      </c>
      <c r="N101" s="183">
        <v>0</v>
      </c>
      <c r="O101" s="183">
        <v>0</v>
      </c>
      <c r="P101" s="184">
        <v>0</v>
      </c>
      <c r="Q101" s="184">
        <v>0</v>
      </c>
      <c r="R101" s="139"/>
      <c r="S101" s="158" t="e">
        <f t="shared" si="21"/>
        <v>#DIV/0!</v>
      </c>
      <c r="U101" s="163" t="e">
        <v>#DIV/0!</v>
      </c>
      <c r="W101" s="158" t="e">
        <f t="shared" si="22"/>
        <v>#DIV/0!</v>
      </c>
    </row>
    <row r="102" spans="1:23" ht="17.25" customHeight="1">
      <c r="A102" s="150" t="s">
        <v>176</v>
      </c>
      <c r="B102" s="144"/>
      <c r="C102" s="154" t="s">
        <v>161</v>
      </c>
      <c r="D102" s="155">
        <v>0</v>
      </c>
      <c r="E102" s="155">
        <v>0</v>
      </c>
      <c r="F102" s="156">
        <f t="shared" si="24"/>
        <v>0</v>
      </c>
      <c r="G102" s="155">
        <v>0</v>
      </c>
      <c r="H102" s="155">
        <v>0</v>
      </c>
      <c r="I102" s="155">
        <v>0</v>
      </c>
      <c r="J102" s="156">
        <f t="shared" si="25"/>
        <v>0</v>
      </c>
      <c r="K102" s="155">
        <v>0</v>
      </c>
      <c r="L102" s="155">
        <v>0</v>
      </c>
      <c r="M102" s="156">
        <f t="shared" si="26"/>
        <v>0</v>
      </c>
      <c r="N102" s="183"/>
      <c r="O102" s="183"/>
      <c r="P102" s="183"/>
      <c r="Q102" s="183"/>
      <c r="R102" s="139"/>
      <c r="S102" s="158" t="e">
        <f t="shared" si="21"/>
        <v>#DIV/0!</v>
      </c>
      <c r="U102" s="163" t="e">
        <v>#DIV/0!</v>
      </c>
      <c r="W102" s="158" t="e">
        <f t="shared" si="22"/>
        <v>#DIV/0!</v>
      </c>
    </row>
    <row r="103" spans="1:23" ht="17.25" customHeight="1">
      <c r="A103" s="150" t="s">
        <v>43</v>
      </c>
      <c r="B103" s="153" t="s">
        <v>164</v>
      </c>
      <c r="C103" s="154" t="s">
        <v>163</v>
      </c>
      <c r="D103" s="155">
        <v>0</v>
      </c>
      <c r="E103" s="155">
        <v>0</v>
      </c>
      <c r="F103" s="156">
        <f t="shared" si="24"/>
        <v>0</v>
      </c>
      <c r="G103" s="155">
        <v>0</v>
      </c>
      <c r="H103" s="155">
        <v>0</v>
      </c>
      <c r="I103" s="155">
        <v>0</v>
      </c>
      <c r="J103" s="156">
        <f t="shared" si="25"/>
        <v>0</v>
      </c>
      <c r="K103" s="155">
        <v>0</v>
      </c>
      <c r="L103" s="155">
        <v>0</v>
      </c>
      <c r="M103" s="156">
        <f t="shared" si="26"/>
        <v>0</v>
      </c>
      <c r="N103" s="183">
        <v>0</v>
      </c>
      <c r="O103" s="183">
        <v>0</v>
      </c>
      <c r="P103" s="184">
        <v>0</v>
      </c>
      <c r="Q103" s="184">
        <v>0</v>
      </c>
      <c r="R103" s="139"/>
      <c r="S103" s="158" t="e">
        <f t="shared" si="21"/>
        <v>#DIV/0!</v>
      </c>
      <c r="U103" s="163" t="e">
        <v>#DIV/0!</v>
      </c>
      <c r="W103" s="158" t="e">
        <f t="shared" si="22"/>
        <v>#DIV/0!</v>
      </c>
    </row>
    <row r="104" spans="1:23" ht="17.25" customHeight="1">
      <c r="A104" s="150"/>
      <c r="B104" s="144"/>
      <c r="C104" s="154" t="s">
        <v>161</v>
      </c>
      <c r="D104" s="156">
        <f>D100+D102</f>
        <v>0</v>
      </c>
      <c r="E104" s="156">
        <f>E100+E102</f>
        <v>0</v>
      </c>
      <c r="F104" s="156">
        <f t="shared" si="24"/>
        <v>0</v>
      </c>
      <c r="G104" s="156">
        <v>0</v>
      </c>
      <c r="H104" s="156">
        <v>0</v>
      </c>
      <c r="I104" s="156">
        <v>0</v>
      </c>
      <c r="J104" s="156">
        <f t="shared" si="25"/>
        <v>0</v>
      </c>
      <c r="K104" s="156">
        <f>K100+K102</f>
        <v>0</v>
      </c>
      <c r="L104" s="156">
        <f>L100+L102</f>
        <v>0</v>
      </c>
      <c r="M104" s="156">
        <f t="shared" si="26"/>
        <v>0</v>
      </c>
      <c r="N104" s="183"/>
      <c r="O104" s="183"/>
      <c r="P104" s="183"/>
      <c r="Q104" s="183"/>
      <c r="R104" s="139"/>
      <c r="S104" s="158" t="e">
        <f t="shared" si="21"/>
        <v>#DIV/0!</v>
      </c>
      <c r="U104" s="163" t="e">
        <v>#DIV/0!</v>
      </c>
      <c r="W104" s="158" t="e">
        <f t="shared" si="22"/>
        <v>#DIV/0!</v>
      </c>
    </row>
    <row r="105" spans="1:23" ht="17.25" customHeight="1">
      <c r="A105" s="153"/>
      <c r="B105" s="153" t="s">
        <v>16</v>
      </c>
      <c r="C105" s="154" t="s">
        <v>163</v>
      </c>
      <c r="D105" s="156">
        <f>D101+D103</f>
        <v>0</v>
      </c>
      <c r="E105" s="156">
        <f>E101+E103</f>
        <v>0</v>
      </c>
      <c r="F105" s="156">
        <f t="shared" si="24"/>
        <v>0</v>
      </c>
      <c r="G105" s="156">
        <f>G101+G103</f>
        <v>0</v>
      </c>
      <c r="H105" s="156">
        <f>H101+H103</f>
        <v>0</v>
      </c>
      <c r="I105" s="156">
        <f>I101+I103</f>
        <v>0</v>
      </c>
      <c r="J105" s="159">
        <f t="shared" si="25"/>
        <v>0</v>
      </c>
      <c r="K105" s="156">
        <f>K101+K103</f>
        <v>0</v>
      </c>
      <c r="L105" s="156">
        <f>L101+L103</f>
        <v>0</v>
      </c>
      <c r="M105" s="159">
        <f t="shared" si="26"/>
        <v>0</v>
      </c>
      <c r="N105" s="183">
        <v>0</v>
      </c>
      <c r="O105" s="183">
        <v>0</v>
      </c>
      <c r="P105" s="184">
        <v>0</v>
      </c>
      <c r="Q105" s="184">
        <v>0</v>
      </c>
      <c r="R105" s="139"/>
      <c r="S105" s="158" t="e">
        <f t="shared" si="21"/>
        <v>#DIV/0!</v>
      </c>
      <c r="U105" s="163" t="e">
        <v>#DIV/0!</v>
      </c>
      <c r="W105" s="158" t="e">
        <f t="shared" si="22"/>
        <v>#DIV/0!</v>
      </c>
    </row>
    <row r="106" spans="1:23" ht="17.25" customHeight="1">
      <c r="A106" s="144"/>
      <c r="B106" s="144"/>
      <c r="C106" s="154" t="s">
        <v>161</v>
      </c>
      <c r="D106" s="155">
        <v>0</v>
      </c>
      <c r="E106" s="155">
        <v>24</v>
      </c>
      <c r="F106" s="159">
        <v>0</v>
      </c>
      <c r="G106" s="155">
        <v>0</v>
      </c>
      <c r="H106" s="155">
        <v>0</v>
      </c>
      <c r="I106" s="155">
        <v>0</v>
      </c>
      <c r="J106" s="159">
        <v>0</v>
      </c>
      <c r="K106" s="155">
        <v>0</v>
      </c>
      <c r="L106" s="155">
        <v>0</v>
      </c>
      <c r="M106" s="159">
        <v>0</v>
      </c>
      <c r="N106" s="183"/>
      <c r="O106" s="183"/>
      <c r="P106" s="183"/>
      <c r="Q106" s="183"/>
      <c r="R106" s="139"/>
      <c r="S106" s="158" t="e">
        <f t="shared" si="21"/>
        <v>#DIV/0!</v>
      </c>
      <c r="U106" s="163" t="e">
        <v>#DIV/0!</v>
      </c>
      <c r="W106" s="158" t="e">
        <f t="shared" si="22"/>
        <v>#DIV/0!</v>
      </c>
    </row>
    <row r="107" spans="1:23" ht="17.25" customHeight="1">
      <c r="A107" s="150" t="s">
        <v>171</v>
      </c>
      <c r="B107" s="153" t="s">
        <v>162</v>
      </c>
      <c r="C107" s="154" t="s">
        <v>163</v>
      </c>
      <c r="D107" s="155">
        <v>0</v>
      </c>
      <c r="E107" s="155">
        <v>135063417</v>
      </c>
      <c r="F107" s="159">
        <v>0</v>
      </c>
      <c r="G107" s="155">
        <v>0</v>
      </c>
      <c r="H107" s="155">
        <v>0</v>
      </c>
      <c r="I107" s="155">
        <v>0</v>
      </c>
      <c r="J107" s="159">
        <v>0</v>
      </c>
      <c r="K107" s="155">
        <v>0</v>
      </c>
      <c r="L107" s="155">
        <v>0</v>
      </c>
      <c r="M107" s="159">
        <v>0</v>
      </c>
      <c r="N107" s="183">
        <v>0</v>
      </c>
      <c r="O107" s="183">
        <v>0</v>
      </c>
      <c r="P107" s="184">
        <v>0</v>
      </c>
      <c r="Q107" s="184">
        <v>0</v>
      </c>
      <c r="R107" s="139"/>
      <c r="S107" s="158" t="e">
        <f t="shared" si="21"/>
        <v>#DIV/0!</v>
      </c>
      <c r="U107" s="163" t="e">
        <v>#DIV/0!</v>
      </c>
      <c r="W107" s="158" t="e">
        <f t="shared" si="22"/>
        <v>#DIV/0!</v>
      </c>
    </row>
    <row r="108" spans="1:23" ht="17.25" customHeight="1">
      <c r="A108" s="150"/>
      <c r="B108" s="144"/>
      <c r="C108" s="154" t="s">
        <v>161</v>
      </c>
      <c r="D108" s="155">
        <v>0</v>
      </c>
      <c r="E108" s="155">
        <v>0</v>
      </c>
      <c r="F108" s="159">
        <v>0</v>
      </c>
      <c r="G108" s="155">
        <v>0</v>
      </c>
      <c r="H108" s="155">
        <v>0</v>
      </c>
      <c r="I108" s="155">
        <v>0</v>
      </c>
      <c r="J108" s="159">
        <v>0</v>
      </c>
      <c r="K108" s="155">
        <v>0</v>
      </c>
      <c r="L108" s="155">
        <v>0</v>
      </c>
      <c r="M108" s="159">
        <v>0</v>
      </c>
      <c r="N108" s="183"/>
      <c r="O108" s="183"/>
      <c r="P108" s="183"/>
      <c r="Q108" s="183"/>
      <c r="R108" s="139"/>
      <c r="S108" s="158" t="e">
        <f t="shared" si="21"/>
        <v>#DIV/0!</v>
      </c>
      <c r="U108" s="163" t="e">
        <v>#DIV/0!</v>
      </c>
      <c r="W108" s="158" t="e">
        <f t="shared" si="22"/>
        <v>#DIV/0!</v>
      </c>
    </row>
    <row r="109" spans="1:23" ht="17.25" customHeight="1">
      <c r="A109" s="150" t="s">
        <v>52</v>
      </c>
      <c r="B109" s="153" t="s">
        <v>164</v>
      </c>
      <c r="C109" s="154" t="s">
        <v>163</v>
      </c>
      <c r="D109" s="155">
        <v>0</v>
      </c>
      <c r="E109" s="155">
        <v>0</v>
      </c>
      <c r="F109" s="159">
        <v>0</v>
      </c>
      <c r="G109" s="155">
        <v>0</v>
      </c>
      <c r="H109" s="155">
        <v>0</v>
      </c>
      <c r="I109" s="155">
        <v>0</v>
      </c>
      <c r="J109" s="159">
        <v>0</v>
      </c>
      <c r="K109" s="155">
        <v>0</v>
      </c>
      <c r="L109" s="155">
        <v>0</v>
      </c>
      <c r="M109" s="159">
        <v>0</v>
      </c>
      <c r="N109" s="183">
        <v>0</v>
      </c>
      <c r="O109" s="183">
        <v>0</v>
      </c>
      <c r="P109" s="184">
        <v>0</v>
      </c>
      <c r="Q109" s="184">
        <v>0</v>
      </c>
      <c r="R109" s="139"/>
      <c r="S109" s="158" t="e">
        <f t="shared" si="21"/>
        <v>#DIV/0!</v>
      </c>
      <c r="U109" s="163" t="e">
        <v>#DIV/0!</v>
      </c>
      <c r="W109" s="158" t="e">
        <f t="shared" si="22"/>
        <v>#DIV/0!</v>
      </c>
    </row>
    <row r="110" spans="1:23" ht="17.25" customHeight="1">
      <c r="A110" s="150"/>
      <c r="B110" s="144"/>
      <c r="C110" s="154" t="s">
        <v>161</v>
      </c>
      <c r="D110" s="156">
        <f>D106+D108</f>
        <v>0</v>
      </c>
      <c r="E110" s="156">
        <f>E106+E108</f>
        <v>24</v>
      </c>
      <c r="F110" s="159">
        <v>0</v>
      </c>
      <c r="G110" s="159">
        <v>0</v>
      </c>
      <c r="H110" s="159">
        <v>0</v>
      </c>
      <c r="I110" s="159">
        <v>0</v>
      </c>
      <c r="J110" s="159">
        <v>0</v>
      </c>
      <c r="K110" s="159">
        <v>0</v>
      </c>
      <c r="L110" s="159">
        <v>0</v>
      </c>
      <c r="M110" s="159">
        <v>0</v>
      </c>
      <c r="N110" s="183"/>
      <c r="O110" s="183"/>
      <c r="P110" s="183"/>
      <c r="Q110" s="183"/>
      <c r="R110" s="139"/>
      <c r="S110" s="158" t="e">
        <f t="shared" si="21"/>
        <v>#DIV/0!</v>
      </c>
      <c r="U110" s="163" t="e">
        <v>#DIV/0!</v>
      </c>
      <c r="W110" s="158" t="e">
        <f t="shared" si="22"/>
        <v>#DIV/0!</v>
      </c>
    </row>
    <row r="111" spans="1:23" ht="17.25" customHeight="1">
      <c r="A111" s="153"/>
      <c r="B111" s="153" t="s">
        <v>16</v>
      </c>
      <c r="C111" s="154" t="s">
        <v>163</v>
      </c>
      <c r="D111" s="156">
        <f>D107+D109</f>
        <v>0</v>
      </c>
      <c r="E111" s="156">
        <f>E107+E109</f>
        <v>135063417</v>
      </c>
      <c r="F111" s="159">
        <v>0</v>
      </c>
      <c r="G111" s="159">
        <v>0</v>
      </c>
      <c r="H111" s="159">
        <v>0</v>
      </c>
      <c r="I111" s="159">
        <v>0</v>
      </c>
      <c r="J111" s="159">
        <v>0</v>
      </c>
      <c r="K111" s="159">
        <v>0</v>
      </c>
      <c r="L111" s="159">
        <v>0</v>
      </c>
      <c r="M111" s="159">
        <v>0</v>
      </c>
      <c r="N111" s="183">
        <v>0</v>
      </c>
      <c r="O111" s="183">
        <v>0</v>
      </c>
      <c r="P111" s="184">
        <v>0</v>
      </c>
      <c r="Q111" s="184">
        <v>0</v>
      </c>
      <c r="R111" s="139"/>
      <c r="S111" s="158" t="e">
        <f t="shared" si="21"/>
        <v>#DIV/0!</v>
      </c>
      <c r="U111" s="163" t="e">
        <v>#DIV/0!</v>
      </c>
      <c r="W111" s="158" t="e">
        <f t="shared" si="22"/>
        <v>#DIV/0!</v>
      </c>
    </row>
    <row r="112" spans="1:23" ht="17.25" customHeight="1">
      <c r="A112" s="144"/>
      <c r="B112" s="144"/>
      <c r="C112" s="154" t="s">
        <v>161</v>
      </c>
      <c r="D112" s="490">
        <v>195</v>
      </c>
      <c r="E112" s="490">
        <v>195</v>
      </c>
      <c r="F112" s="159">
        <f t="shared" ref="F112:F123" si="29">D112-E112</f>
        <v>0</v>
      </c>
      <c r="G112" s="155">
        <v>0</v>
      </c>
      <c r="H112" s="491">
        <v>0</v>
      </c>
      <c r="I112" s="155">
        <v>0</v>
      </c>
      <c r="J112" s="156">
        <f t="shared" ref="J112:J123" si="30">E112+G112+H112+I112</f>
        <v>195</v>
      </c>
      <c r="K112" s="155">
        <v>0</v>
      </c>
      <c r="L112" s="155">
        <v>0</v>
      </c>
      <c r="M112" s="159">
        <f t="shared" ref="M112:M123" si="31">D112-J112-K112-L112</f>
        <v>0</v>
      </c>
      <c r="N112" s="183"/>
      <c r="O112" s="183"/>
      <c r="P112" s="183"/>
      <c r="Q112" s="183"/>
      <c r="R112" s="139"/>
      <c r="S112" s="158">
        <f t="shared" si="21"/>
        <v>100</v>
      </c>
      <c r="U112" s="163">
        <v>96.132596685082873</v>
      </c>
      <c r="W112" s="158">
        <f t="shared" si="22"/>
        <v>3.8674033149171265</v>
      </c>
    </row>
    <row r="113" spans="1:31" ht="17.25" customHeight="1">
      <c r="A113" s="150"/>
      <c r="B113" s="153" t="s">
        <v>162</v>
      </c>
      <c r="C113" s="154" t="s">
        <v>163</v>
      </c>
      <c r="D113" s="490">
        <v>236830572</v>
      </c>
      <c r="E113" s="490">
        <v>236830572</v>
      </c>
      <c r="F113" s="156">
        <f t="shared" si="29"/>
        <v>0</v>
      </c>
      <c r="G113" s="155">
        <v>0</v>
      </c>
      <c r="H113" s="491">
        <v>0</v>
      </c>
      <c r="I113" s="155">
        <v>0</v>
      </c>
      <c r="J113" s="156">
        <f t="shared" si="30"/>
        <v>236830572</v>
      </c>
      <c r="K113" s="155">
        <v>0</v>
      </c>
      <c r="L113" s="155">
        <v>0</v>
      </c>
      <c r="M113" s="159">
        <f t="shared" si="31"/>
        <v>0</v>
      </c>
      <c r="N113" s="183">
        <v>96.6</v>
      </c>
      <c r="O113" s="183">
        <v>105.8</v>
      </c>
      <c r="P113" s="184">
        <v>100</v>
      </c>
      <c r="Q113" s="184">
        <v>100</v>
      </c>
      <c r="R113" s="139"/>
      <c r="S113" s="158">
        <f t="shared" si="21"/>
        <v>100</v>
      </c>
      <c r="U113" s="163">
        <v>97.484707348071595</v>
      </c>
      <c r="W113" s="158">
        <f t="shared" si="22"/>
        <v>2.5152926519284051</v>
      </c>
    </row>
    <row r="114" spans="1:31" ht="17.25" customHeight="1">
      <c r="A114" s="150" t="s">
        <v>52</v>
      </c>
      <c r="B114" s="144"/>
      <c r="C114" s="154" t="s">
        <v>161</v>
      </c>
      <c r="D114" s="155">
        <v>0</v>
      </c>
      <c r="E114" s="155">
        <v>0</v>
      </c>
      <c r="F114" s="156">
        <f t="shared" si="29"/>
        <v>0</v>
      </c>
      <c r="G114" s="155">
        <v>0</v>
      </c>
      <c r="H114" s="155">
        <v>0</v>
      </c>
      <c r="I114" s="155">
        <v>0</v>
      </c>
      <c r="J114" s="156">
        <f t="shared" si="30"/>
        <v>0</v>
      </c>
      <c r="K114" s="155">
        <v>0</v>
      </c>
      <c r="L114" s="155">
        <v>0</v>
      </c>
      <c r="M114" s="156">
        <f t="shared" si="31"/>
        <v>0</v>
      </c>
      <c r="N114" s="183"/>
      <c r="O114" s="183"/>
      <c r="P114" s="183"/>
      <c r="Q114" s="183"/>
      <c r="R114" s="139"/>
      <c r="S114" s="158" t="e">
        <f t="shared" si="21"/>
        <v>#DIV/0!</v>
      </c>
      <c r="U114" s="163">
        <v>0</v>
      </c>
      <c r="W114" s="158" t="e">
        <f t="shared" si="22"/>
        <v>#DIV/0!</v>
      </c>
    </row>
    <row r="115" spans="1:31" ht="17.25" customHeight="1">
      <c r="A115" s="150"/>
      <c r="B115" s="153" t="s">
        <v>164</v>
      </c>
      <c r="C115" s="154" t="s">
        <v>163</v>
      </c>
      <c r="D115" s="155">
        <v>0</v>
      </c>
      <c r="E115" s="155">
        <v>0</v>
      </c>
      <c r="F115" s="156">
        <f t="shared" si="29"/>
        <v>0</v>
      </c>
      <c r="G115" s="155">
        <v>0</v>
      </c>
      <c r="H115" s="155">
        <v>0</v>
      </c>
      <c r="I115" s="155">
        <v>0</v>
      </c>
      <c r="J115" s="156">
        <f t="shared" si="30"/>
        <v>0</v>
      </c>
      <c r="K115" s="155">
        <v>0</v>
      </c>
      <c r="L115" s="155">
        <v>0</v>
      </c>
      <c r="M115" s="156">
        <f t="shared" si="31"/>
        <v>0</v>
      </c>
      <c r="N115" s="183">
        <v>0</v>
      </c>
      <c r="O115" s="183">
        <v>0</v>
      </c>
      <c r="P115" s="184">
        <v>0</v>
      </c>
      <c r="Q115" s="184">
        <v>0</v>
      </c>
      <c r="R115" s="139"/>
      <c r="S115" s="158" t="e">
        <f t="shared" si="21"/>
        <v>#DIV/0!</v>
      </c>
      <c r="U115" s="163">
        <v>0</v>
      </c>
      <c r="W115" s="158" t="e">
        <f t="shared" si="22"/>
        <v>#DIV/0!</v>
      </c>
    </row>
    <row r="116" spans="1:31" ht="17.25" customHeight="1">
      <c r="A116" s="150"/>
      <c r="B116" s="144"/>
      <c r="C116" s="154" t="s">
        <v>161</v>
      </c>
      <c r="D116" s="156">
        <f>D112+D114</f>
        <v>195</v>
      </c>
      <c r="E116" s="156">
        <f>E112+E114</f>
        <v>195</v>
      </c>
      <c r="F116" s="156">
        <f t="shared" si="29"/>
        <v>0</v>
      </c>
      <c r="G116" s="156">
        <f t="shared" ref="G116:I117" si="32">G112+G114</f>
        <v>0</v>
      </c>
      <c r="H116" s="156">
        <f t="shared" si="32"/>
        <v>0</v>
      </c>
      <c r="I116" s="156">
        <f t="shared" si="32"/>
        <v>0</v>
      </c>
      <c r="J116" s="156">
        <f t="shared" si="30"/>
        <v>195</v>
      </c>
      <c r="K116" s="156">
        <f>K112+K114</f>
        <v>0</v>
      </c>
      <c r="L116" s="156">
        <f>L112+L114</f>
        <v>0</v>
      </c>
      <c r="M116" s="156">
        <f t="shared" si="31"/>
        <v>0</v>
      </c>
      <c r="N116" s="183"/>
      <c r="O116" s="183"/>
      <c r="P116" s="183"/>
      <c r="Q116" s="183"/>
      <c r="R116" s="139"/>
      <c r="S116" s="158">
        <f t="shared" si="21"/>
        <v>100</v>
      </c>
      <c r="U116" s="163">
        <v>94.565217391304344</v>
      </c>
      <c r="W116" s="158">
        <f t="shared" si="22"/>
        <v>5.4347826086956559</v>
      </c>
    </row>
    <row r="117" spans="1:31" ht="17.25" customHeight="1">
      <c r="A117" s="153"/>
      <c r="B117" s="153" t="s">
        <v>16</v>
      </c>
      <c r="C117" s="154" t="s">
        <v>163</v>
      </c>
      <c r="D117" s="156">
        <f>D113+D115</f>
        <v>236830572</v>
      </c>
      <c r="E117" s="156">
        <f>E113+E115</f>
        <v>236830572</v>
      </c>
      <c r="F117" s="156">
        <f t="shared" si="29"/>
        <v>0</v>
      </c>
      <c r="G117" s="156">
        <f t="shared" si="32"/>
        <v>0</v>
      </c>
      <c r="H117" s="156">
        <f t="shared" si="32"/>
        <v>0</v>
      </c>
      <c r="I117" s="156">
        <f t="shared" si="32"/>
        <v>0</v>
      </c>
      <c r="J117" s="156">
        <f t="shared" si="30"/>
        <v>236830572</v>
      </c>
      <c r="K117" s="156">
        <f>K113+K115</f>
        <v>0</v>
      </c>
      <c r="L117" s="156">
        <f>L113+L115</f>
        <v>0</v>
      </c>
      <c r="M117" s="156">
        <f t="shared" si="31"/>
        <v>0</v>
      </c>
      <c r="N117" s="183">
        <v>96.6</v>
      </c>
      <c r="O117" s="183">
        <v>105.8</v>
      </c>
      <c r="P117" s="184">
        <v>100</v>
      </c>
      <c r="Q117" s="184">
        <v>100</v>
      </c>
      <c r="R117" s="139"/>
      <c r="S117" s="158">
        <f t="shared" si="21"/>
        <v>100</v>
      </c>
      <c r="U117" s="163">
        <v>97.100814476043311</v>
      </c>
      <c r="W117" s="158">
        <f t="shared" si="22"/>
        <v>2.8991855239566888</v>
      </c>
    </row>
    <row r="118" spans="1:31" ht="17.25" customHeight="1">
      <c r="A118" s="144"/>
      <c r="B118" s="144"/>
      <c r="C118" s="154" t="s">
        <v>161</v>
      </c>
      <c r="D118" s="496">
        <v>32</v>
      </c>
      <c r="E118" s="496">
        <v>32</v>
      </c>
      <c r="F118" s="156">
        <f t="shared" si="29"/>
        <v>0</v>
      </c>
      <c r="G118" s="155">
        <v>0</v>
      </c>
      <c r="H118" s="155">
        <v>0</v>
      </c>
      <c r="I118" s="155">
        <v>0</v>
      </c>
      <c r="J118" s="156">
        <f t="shared" si="30"/>
        <v>32</v>
      </c>
      <c r="K118" s="155">
        <v>0</v>
      </c>
      <c r="L118" s="155">
        <v>0</v>
      </c>
      <c r="M118" s="156">
        <f t="shared" si="31"/>
        <v>0</v>
      </c>
      <c r="N118" s="183"/>
      <c r="O118" s="183"/>
      <c r="P118" s="183"/>
      <c r="Q118" s="183"/>
      <c r="R118" s="139">
        <v>96.5</v>
      </c>
      <c r="S118" s="158">
        <v>100</v>
      </c>
      <c r="T118" s="162">
        <v>100</v>
      </c>
      <c r="U118" s="163">
        <v>100</v>
      </c>
      <c r="W118" s="158">
        <f t="shared" si="22"/>
        <v>0</v>
      </c>
    </row>
    <row r="119" spans="1:31" ht="17.25" customHeight="1">
      <c r="A119" s="150"/>
      <c r="B119" s="153" t="s">
        <v>162</v>
      </c>
      <c r="C119" s="154" t="s">
        <v>163</v>
      </c>
      <c r="D119" s="496">
        <v>2391900</v>
      </c>
      <c r="E119" s="496">
        <v>2391900</v>
      </c>
      <c r="F119" s="156">
        <f t="shared" si="29"/>
        <v>0</v>
      </c>
      <c r="G119" s="155">
        <v>0</v>
      </c>
      <c r="H119" s="155">
        <v>0</v>
      </c>
      <c r="I119" s="155">
        <v>0</v>
      </c>
      <c r="J119" s="156">
        <f t="shared" si="30"/>
        <v>2391900</v>
      </c>
      <c r="K119" s="155">
        <v>0</v>
      </c>
      <c r="L119" s="155">
        <v>0</v>
      </c>
      <c r="M119" s="156">
        <f t="shared" si="31"/>
        <v>0</v>
      </c>
      <c r="N119" s="183">
        <v>99</v>
      </c>
      <c r="O119" s="183">
        <v>90.2</v>
      </c>
      <c r="P119" s="184">
        <v>100</v>
      </c>
      <c r="Q119" s="184">
        <v>100</v>
      </c>
      <c r="R119" s="139"/>
      <c r="S119" s="158">
        <f t="shared" si="21"/>
        <v>100</v>
      </c>
      <c r="U119" s="163">
        <v>100</v>
      </c>
      <c r="W119" s="158">
        <f t="shared" si="22"/>
        <v>0</v>
      </c>
    </row>
    <row r="120" spans="1:31" ht="17.25" customHeight="1">
      <c r="A120" s="150" t="s">
        <v>177</v>
      </c>
      <c r="B120" s="144"/>
      <c r="C120" s="154" t="s">
        <v>161</v>
      </c>
      <c r="D120" s="155">
        <v>0</v>
      </c>
      <c r="E120" s="155">
        <v>0</v>
      </c>
      <c r="F120" s="156">
        <f t="shared" si="29"/>
        <v>0</v>
      </c>
      <c r="G120" s="155">
        <v>0</v>
      </c>
      <c r="H120" s="155">
        <v>0</v>
      </c>
      <c r="I120" s="155">
        <v>0</v>
      </c>
      <c r="J120" s="156">
        <f t="shared" si="30"/>
        <v>0</v>
      </c>
      <c r="K120" s="155">
        <v>0</v>
      </c>
      <c r="L120" s="155">
        <v>0</v>
      </c>
      <c r="M120" s="156">
        <f t="shared" si="31"/>
        <v>0</v>
      </c>
      <c r="N120" s="183"/>
      <c r="O120" s="183"/>
      <c r="P120" s="183"/>
      <c r="Q120" s="183"/>
      <c r="R120" s="139"/>
      <c r="S120" s="158" t="e">
        <f t="shared" si="21"/>
        <v>#DIV/0!</v>
      </c>
      <c r="U120" s="163" t="e">
        <v>#DIV/0!</v>
      </c>
      <c r="W120" s="158" t="e">
        <f t="shared" si="22"/>
        <v>#DIV/0!</v>
      </c>
    </row>
    <row r="121" spans="1:31" ht="17.25" customHeight="1">
      <c r="A121" s="150"/>
      <c r="B121" s="153" t="s">
        <v>164</v>
      </c>
      <c r="C121" s="154" t="s">
        <v>163</v>
      </c>
      <c r="D121" s="155">
        <v>0</v>
      </c>
      <c r="E121" s="155">
        <v>0</v>
      </c>
      <c r="F121" s="156">
        <f t="shared" si="29"/>
        <v>0</v>
      </c>
      <c r="G121" s="155">
        <v>0</v>
      </c>
      <c r="H121" s="155">
        <v>0</v>
      </c>
      <c r="I121" s="155">
        <v>0</v>
      </c>
      <c r="J121" s="156">
        <f t="shared" si="30"/>
        <v>0</v>
      </c>
      <c r="K121" s="155">
        <v>0</v>
      </c>
      <c r="L121" s="155">
        <v>0</v>
      </c>
      <c r="M121" s="156">
        <f t="shared" si="31"/>
        <v>0</v>
      </c>
      <c r="N121" s="183">
        <v>0</v>
      </c>
      <c r="O121" s="183">
        <v>0</v>
      </c>
      <c r="P121" s="184">
        <v>0</v>
      </c>
      <c r="Q121" s="184">
        <v>0</v>
      </c>
      <c r="R121" s="139"/>
      <c r="S121" s="158" t="e">
        <f t="shared" si="21"/>
        <v>#DIV/0!</v>
      </c>
      <c r="U121" s="163" t="e">
        <v>#DIV/0!</v>
      </c>
      <c r="W121" s="158" t="e">
        <f t="shared" si="22"/>
        <v>#DIV/0!</v>
      </c>
    </row>
    <row r="122" spans="1:31" ht="17.25" customHeight="1">
      <c r="A122" s="150"/>
      <c r="B122" s="144"/>
      <c r="C122" s="154" t="s">
        <v>161</v>
      </c>
      <c r="D122" s="156">
        <f>D118+D120</f>
        <v>32</v>
      </c>
      <c r="E122" s="156">
        <f>E118+E120</f>
        <v>32</v>
      </c>
      <c r="F122" s="156">
        <f t="shared" si="29"/>
        <v>0</v>
      </c>
      <c r="G122" s="156">
        <f t="shared" ref="G122:I123" si="33">G118+G120</f>
        <v>0</v>
      </c>
      <c r="H122" s="156">
        <f t="shared" si="33"/>
        <v>0</v>
      </c>
      <c r="I122" s="156">
        <f t="shared" si="33"/>
        <v>0</v>
      </c>
      <c r="J122" s="156">
        <f t="shared" si="30"/>
        <v>32</v>
      </c>
      <c r="K122" s="156">
        <f>K118+K120</f>
        <v>0</v>
      </c>
      <c r="L122" s="156">
        <f>L118+L120</f>
        <v>0</v>
      </c>
      <c r="M122" s="156">
        <f t="shared" si="31"/>
        <v>0</v>
      </c>
      <c r="N122" s="183"/>
      <c r="O122" s="183"/>
      <c r="P122" s="183"/>
      <c r="Q122" s="183"/>
      <c r="R122" s="139"/>
      <c r="S122" s="158">
        <f t="shared" si="21"/>
        <v>100</v>
      </c>
      <c r="U122" s="163">
        <v>100</v>
      </c>
      <c r="W122" s="158">
        <f t="shared" si="22"/>
        <v>0</v>
      </c>
    </row>
    <row r="123" spans="1:31" ht="17.25" customHeight="1">
      <c r="A123" s="153"/>
      <c r="B123" s="153" t="s">
        <v>16</v>
      </c>
      <c r="C123" s="154" t="s">
        <v>163</v>
      </c>
      <c r="D123" s="156">
        <f>D119+D121</f>
        <v>2391900</v>
      </c>
      <c r="E123" s="156">
        <f>E119+E121</f>
        <v>2391900</v>
      </c>
      <c r="F123" s="156">
        <f t="shared" si="29"/>
        <v>0</v>
      </c>
      <c r="G123" s="156">
        <f t="shared" si="33"/>
        <v>0</v>
      </c>
      <c r="H123" s="156">
        <f t="shared" si="33"/>
        <v>0</v>
      </c>
      <c r="I123" s="156">
        <f t="shared" si="33"/>
        <v>0</v>
      </c>
      <c r="J123" s="156">
        <f t="shared" si="30"/>
        <v>2391900</v>
      </c>
      <c r="K123" s="156">
        <f>K119+K121</f>
        <v>0</v>
      </c>
      <c r="L123" s="156">
        <f>L119+L121</f>
        <v>0</v>
      </c>
      <c r="M123" s="156">
        <f t="shared" si="31"/>
        <v>0</v>
      </c>
      <c r="N123" s="183">
        <v>99</v>
      </c>
      <c r="O123" s="183">
        <v>90.2</v>
      </c>
      <c r="P123" s="184">
        <v>100</v>
      </c>
      <c r="Q123" s="184">
        <v>100</v>
      </c>
      <c r="R123" s="139"/>
      <c r="S123" s="158">
        <f t="shared" si="21"/>
        <v>100</v>
      </c>
      <c r="U123" s="163">
        <v>100</v>
      </c>
      <c r="W123" s="158">
        <f t="shared" si="22"/>
        <v>0</v>
      </c>
    </row>
    <row r="124" spans="1:31" s="137" customFormat="1" ht="19.2">
      <c r="A124" s="136"/>
      <c r="B124" s="136"/>
      <c r="C124" s="136"/>
      <c r="E124" s="138"/>
      <c r="F124" s="565" t="str">
        <f>F1</f>
        <v>令 和 ４ 年 度 に お け る 滞 納 整 理 状 況 調</v>
      </c>
      <c r="G124" s="565"/>
      <c r="H124" s="565"/>
      <c r="I124" s="565"/>
      <c r="J124" s="565"/>
      <c r="L124" s="185" t="s">
        <v>303</v>
      </c>
      <c r="M124" s="138"/>
      <c r="N124" s="178"/>
      <c r="O124" s="178"/>
      <c r="P124" s="178"/>
      <c r="Q124" s="178"/>
      <c r="S124" s="158" t="e">
        <f t="shared" si="21"/>
        <v>#DIV/0!</v>
      </c>
      <c r="U124" s="161" t="e">
        <v>#DIV/0!</v>
      </c>
      <c r="V124" s="140"/>
      <c r="W124" s="158" t="e">
        <f t="shared" si="22"/>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f t="shared" si="21"/>
        <v>#DIV/0!</v>
      </c>
      <c r="U125" s="158" t="e">
        <v>#DIV/0!</v>
      </c>
      <c r="V125" s="139"/>
      <c r="W125" s="158" t="e">
        <f t="shared" si="22"/>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1"/>
        <v>#DIV/0!</v>
      </c>
      <c r="U126" s="158" t="e">
        <v>#DIV/0!</v>
      </c>
      <c r="V126" s="139"/>
      <c r="W126" s="158" t="e">
        <f t="shared" si="22"/>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1"/>
        <v>#VALUE!</v>
      </c>
      <c r="U127" s="158" t="e">
        <v>#VALUE!</v>
      </c>
      <c r="V127" s="139"/>
      <c r="W127" s="158" t="e">
        <f t="shared" si="22"/>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1"/>
        <v>#VALUE!</v>
      </c>
      <c r="U128" s="158" t="e">
        <v>#VALUE!</v>
      </c>
      <c r="V128" s="139"/>
      <c r="W128" s="158" t="e">
        <f t="shared" si="22"/>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9">
        <v>0</v>
      </c>
      <c r="N129" s="183"/>
      <c r="O129" s="183"/>
      <c r="P129" s="183"/>
      <c r="Q129" s="183"/>
      <c r="R129" s="139"/>
      <c r="S129" s="158" t="e">
        <f t="shared" si="21"/>
        <v>#DIV/0!</v>
      </c>
      <c r="U129" s="163" t="e">
        <v>#DIV/0!</v>
      </c>
      <c r="W129" s="158" t="e">
        <f t="shared" si="22"/>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9">
        <v>0</v>
      </c>
      <c r="N130" s="183">
        <v>0</v>
      </c>
      <c r="O130" s="183">
        <v>0</v>
      </c>
      <c r="P130" s="184">
        <v>0</v>
      </c>
      <c r="Q130" s="184">
        <v>0</v>
      </c>
      <c r="R130" s="139"/>
      <c r="S130" s="158" t="e">
        <f t="shared" si="21"/>
        <v>#DIV/0!</v>
      </c>
      <c r="U130" s="163" t="e">
        <v>#DIV/0!</v>
      </c>
      <c r="W130" s="158" t="e">
        <f t="shared" si="22"/>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9">
        <v>0</v>
      </c>
      <c r="N131" s="183"/>
      <c r="O131" s="183"/>
      <c r="P131" s="183"/>
      <c r="Q131" s="183"/>
      <c r="R131" s="139"/>
      <c r="S131" s="158" t="e">
        <f t="shared" si="21"/>
        <v>#DIV/0!</v>
      </c>
      <c r="U131" s="163" t="e">
        <v>#DIV/0!</v>
      </c>
      <c r="W131" s="158" t="e">
        <f t="shared" si="22"/>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9">
        <v>0</v>
      </c>
      <c r="N132" s="183">
        <v>0</v>
      </c>
      <c r="O132" s="183">
        <v>0</v>
      </c>
      <c r="P132" s="184">
        <v>0</v>
      </c>
      <c r="Q132" s="184">
        <v>0</v>
      </c>
      <c r="R132" s="139"/>
      <c r="S132" s="158" t="e">
        <f t="shared" si="21"/>
        <v>#DIV/0!</v>
      </c>
      <c r="U132" s="163" t="e">
        <v>#DIV/0!</v>
      </c>
      <c r="W132" s="158" t="e">
        <f t="shared" si="22"/>
        <v>#DIV/0!</v>
      </c>
    </row>
    <row r="133" spans="1:23" ht="15" customHeight="1">
      <c r="A133" s="150"/>
      <c r="B133" s="144"/>
      <c r="C133" s="154" t="s">
        <v>161</v>
      </c>
      <c r="D133" s="159">
        <f>D129+D131</f>
        <v>0</v>
      </c>
      <c r="E133" s="159">
        <f>E129+E131</f>
        <v>0</v>
      </c>
      <c r="F133" s="159">
        <v>0</v>
      </c>
      <c r="G133" s="159">
        <v>0</v>
      </c>
      <c r="H133" s="159">
        <v>0</v>
      </c>
      <c r="I133" s="159">
        <v>0</v>
      </c>
      <c r="J133" s="159">
        <v>0</v>
      </c>
      <c r="K133" s="159">
        <v>0</v>
      </c>
      <c r="L133" s="159">
        <v>0</v>
      </c>
      <c r="M133" s="159">
        <v>0</v>
      </c>
      <c r="N133" s="183"/>
      <c r="O133" s="183"/>
      <c r="P133" s="183"/>
      <c r="Q133" s="183"/>
      <c r="R133" s="139"/>
      <c r="S133" s="158" t="e">
        <f t="shared" si="21"/>
        <v>#DIV/0!</v>
      </c>
      <c r="U133" s="163" t="e">
        <v>#DIV/0!</v>
      </c>
      <c r="W133" s="158" t="e">
        <f t="shared" si="22"/>
        <v>#DIV/0!</v>
      </c>
    </row>
    <row r="134" spans="1:23" ht="15" customHeight="1">
      <c r="A134" s="153"/>
      <c r="B134" s="153" t="s">
        <v>16</v>
      </c>
      <c r="C134" s="154" t="s">
        <v>163</v>
      </c>
      <c r="D134" s="159">
        <f>D130+D132</f>
        <v>0</v>
      </c>
      <c r="E134" s="159">
        <f>E130+E132</f>
        <v>0</v>
      </c>
      <c r="F134" s="159">
        <v>0</v>
      </c>
      <c r="G134" s="159">
        <v>0</v>
      </c>
      <c r="H134" s="159">
        <v>0</v>
      </c>
      <c r="I134" s="159">
        <v>0</v>
      </c>
      <c r="J134" s="159">
        <v>0</v>
      </c>
      <c r="K134" s="159">
        <v>0</v>
      </c>
      <c r="L134" s="159">
        <v>0</v>
      </c>
      <c r="M134" s="159">
        <v>0</v>
      </c>
      <c r="N134" s="183">
        <v>0</v>
      </c>
      <c r="O134" s="183">
        <v>0</v>
      </c>
      <c r="P134" s="184">
        <v>0</v>
      </c>
      <c r="Q134" s="184">
        <v>0</v>
      </c>
      <c r="R134" s="139"/>
      <c r="S134" s="158" t="e">
        <f t="shared" si="21"/>
        <v>#DIV/0!</v>
      </c>
      <c r="U134" s="163" t="e">
        <v>#DIV/0!</v>
      </c>
      <c r="W134" s="158" t="e">
        <f t="shared" si="22"/>
        <v>#DIV/0!</v>
      </c>
    </row>
    <row r="135" spans="1:23" ht="15" customHeight="1">
      <c r="A135" s="144"/>
      <c r="B135" s="144"/>
      <c r="C135" s="154" t="s">
        <v>161</v>
      </c>
      <c r="D135" s="490">
        <v>27</v>
      </c>
      <c r="E135" s="490">
        <v>27</v>
      </c>
      <c r="F135" s="159">
        <f t="shared" ref="F135:F152" si="34">D135-E135</f>
        <v>0</v>
      </c>
      <c r="G135" s="155">
        <v>0</v>
      </c>
      <c r="H135" s="491">
        <v>0</v>
      </c>
      <c r="I135" s="155">
        <v>0</v>
      </c>
      <c r="J135" s="159">
        <f t="shared" ref="J135:J152" si="35">E135+G135+H135+I135</f>
        <v>27</v>
      </c>
      <c r="K135" s="155">
        <v>0</v>
      </c>
      <c r="L135" s="155">
        <v>0</v>
      </c>
      <c r="M135" s="159">
        <f t="shared" ref="M135:M152" si="36">D135-J135-K135-L135</f>
        <v>0</v>
      </c>
      <c r="N135" s="183"/>
      <c r="O135" s="183"/>
      <c r="P135" s="183"/>
      <c r="Q135" s="183"/>
      <c r="R135" s="139"/>
      <c r="S135" s="158">
        <f t="shared" si="21"/>
        <v>100</v>
      </c>
      <c r="U135" s="163">
        <v>89.65517241379311</v>
      </c>
      <c r="W135" s="158">
        <f t="shared" si="22"/>
        <v>10.34482758620689</v>
      </c>
    </row>
    <row r="136" spans="1:23" ht="15" customHeight="1">
      <c r="A136" s="150"/>
      <c r="B136" s="153" t="s">
        <v>162</v>
      </c>
      <c r="C136" s="154" t="s">
        <v>163</v>
      </c>
      <c r="D136" s="490">
        <v>5156744</v>
      </c>
      <c r="E136" s="490">
        <v>5156744</v>
      </c>
      <c r="F136" s="159">
        <f t="shared" si="34"/>
        <v>0</v>
      </c>
      <c r="G136" s="155">
        <v>0</v>
      </c>
      <c r="H136" s="491">
        <v>0</v>
      </c>
      <c r="I136" s="155">
        <v>0</v>
      </c>
      <c r="J136" s="159">
        <f t="shared" si="35"/>
        <v>5156744</v>
      </c>
      <c r="K136" s="155">
        <v>0</v>
      </c>
      <c r="L136" s="155">
        <v>0</v>
      </c>
      <c r="M136" s="159">
        <f t="shared" si="36"/>
        <v>0</v>
      </c>
      <c r="N136" s="183">
        <v>80.2</v>
      </c>
      <c r="O136" s="183">
        <v>92.5</v>
      </c>
      <c r="P136" s="184">
        <v>100</v>
      </c>
      <c r="Q136" s="184">
        <v>100</v>
      </c>
      <c r="R136" s="139"/>
      <c r="S136" s="158">
        <f t="shared" si="21"/>
        <v>100</v>
      </c>
      <c r="U136" s="163">
        <v>99.852760815483535</v>
      </c>
      <c r="W136" s="158">
        <f t="shared" si="22"/>
        <v>0.14723918451646512</v>
      </c>
    </row>
    <row r="137" spans="1:23" ht="15" customHeight="1">
      <c r="A137" s="150" t="s">
        <v>179</v>
      </c>
      <c r="B137" s="144"/>
      <c r="C137" s="154" t="s">
        <v>161</v>
      </c>
      <c r="D137" s="155">
        <v>0</v>
      </c>
      <c r="E137" s="155">
        <v>0</v>
      </c>
      <c r="F137" s="159">
        <f t="shared" si="34"/>
        <v>0</v>
      </c>
      <c r="G137" s="155">
        <v>0</v>
      </c>
      <c r="H137" s="155">
        <v>0</v>
      </c>
      <c r="I137" s="155">
        <v>0</v>
      </c>
      <c r="J137" s="159">
        <f t="shared" si="35"/>
        <v>0</v>
      </c>
      <c r="K137" s="155">
        <v>0</v>
      </c>
      <c r="L137" s="155">
        <v>0</v>
      </c>
      <c r="M137" s="159">
        <f t="shared" si="36"/>
        <v>0</v>
      </c>
      <c r="N137" s="183"/>
      <c r="O137" s="183"/>
      <c r="P137" s="183"/>
      <c r="Q137" s="183"/>
      <c r="R137" s="139"/>
      <c r="S137" s="158" t="e">
        <f t="shared" si="21"/>
        <v>#DIV/0!</v>
      </c>
      <c r="U137" s="163" t="e">
        <v>#DIV/0!</v>
      </c>
      <c r="W137" s="158" t="e">
        <f t="shared" si="22"/>
        <v>#DIV/0!</v>
      </c>
    </row>
    <row r="138" spans="1:23" ht="15" customHeight="1">
      <c r="A138" s="150"/>
      <c r="B138" s="153" t="s">
        <v>164</v>
      </c>
      <c r="C138" s="154" t="s">
        <v>163</v>
      </c>
      <c r="D138" s="155">
        <v>0</v>
      </c>
      <c r="E138" s="155">
        <v>0</v>
      </c>
      <c r="F138" s="159">
        <f t="shared" si="34"/>
        <v>0</v>
      </c>
      <c r="G138" s="155">
        <v>0</v>
      </c>
      <c r="H138" s="155">
        <v>0</v>
      </c>
      <c r="I138" s="155">
        <v>0</v>
      </c>
      <c r="J138" s="159">
        <f t="shared" si="35"/>
        <v>0</v>
      </c>
      <c r="K138" s="155">
        <v>0</v>
      </c>
      <c r="L138" s="155">
        <v>0</v>
      </c>
      <c r="M138" s="159">
        <f t="shared" si="36"/>
        <v>0</v>
      </c>
      <c r="N138" s="183">
        <v>0</v>
      </c>
      <c r="O138" s="183">
        <v>0</v>
      </c>
      <c r="P138" s="184">
        <v>0</v>
      </c>
      <c r="Q138" s="184">
        <v>0</v>
      </c>
      <c r="R138" s="139"/>
      <c r="S138" s="158" t="e">
        <f t="shared" si="21"/>
        <v>#DIV/0!</v>
      </c>
      <c r="U138" s="163" t="e">
        <v>#DIV/0!</v>
      </c>
      <c r="W138" s="158" t="e">
        <f t="shared" si="22"/>
        <v>#DIV/0!</v>
      </c>
    </row>
    <row r="139" spans="1:23" ht="15" customHeight="1">
      <c r="A139" s="150"/>
      <c r="B139" s="144"/>
      <c r="C139" s="154" t="s">
        <v>161</v>
      </c>
      <c r="D139" s="156">
        <f>D135+D137</f>
        <v>27</v>
      </c>
      <c r="E139" s="156">
        <f>E135+E137</f>
        <v>27</v>
      </c>
      <c r="F139" s="159">
        <f t="shared" si="34"/>
        <v>0</v>
      </c>
      <c r="G139" s="156">
        <f t="shared" ref="G139:I140" si="37">G135+G137</f>
        <v>0</v>
      </c>
      <c r="H139" s="156">
        <f t="shared" si="37"/>
        <v>0</v>
      </c>
      <c r="I139" s="156">
        <f t="shared" si="37"/>
        <v>0</v>
      </c>
      <c r="J139" s="159">
        <f t="shared" si="35"/>
        <v>27</v>
      </c>
      <c r="K139" s="156">
        <f>K135+K137</f>
        <v>0</v>
      </c>
      <c r="L139" s="156">
        <f>L135+L137</f>
        <v>0</v>
      </c>
      <c r="M139" s="159">
        <f t="shared" si="36"/>
        <v>0</v>
      </c>
      <c r="N139" s="183"/>
      <c r="O139" s="183"/>
      <c r="P139" s="183"/>
      <c r="Q139" s="183"/>
      <c r="R139" s="139"/>
      <c r="S139" s="158">
        <f t="shared" si="21"/>
        <v>100</v>
      </c>
      <c r="U139" s="163">
        <v>89.65517241379311</v>
      </c>
      <c r="W139" s="158">
        <f t="shared" si="22"/>
        <v>10.34482758620689</v>
      </c>
    </row>
    <row r="140" spans="1:23" ht="15" customHeight="1">
      <c r="A140" s="153"/>
      <c r="B140" s="153" t="s">
        <v>16</v>
      </c>
      <c r="C140" s="154" t="s">
        <v>163</v>
      </c>
      <c r="D140" s="156">
        <f>D136+D138</f>
        <v>5156744</v>
      </c>
      <c r="E140" s="156">
        <f>E136+E138</f>
        <v>5156744</v>
      </c>
      <c r="F140" s="159">
        <f t="shared" si="34"/>
        <v>0</v>
      </c>
      <c r="G140" s="156">
        <f t="shared" si="37"/>
        <v>0</v>
      </c>
      <c r="H140" s="156">
        <f t="shared" si="37"/>
        <v>0</v>
      </c>
      <c r="I140" s="156">
        <f t="shared" si="37"/>
        <v>0</v>
      </c>
      <c r="J140" s="159">
        <f t="shared" si="35"/>
        <v>5156744</v>
      </c>
      <c r="K140" s="156">
        <f>K136+K138</f>
        <v>0</v>
      </c>
      <c r="L140" s="156">
        <f>L136+L138</f>
        <v>0</v>
      </c>
      <c r="M140" s="159">
        <f t="shared" si="36"/>
        <v>0</v>
      </c>
      <c r="N140" s="183">
        <v>80.2</v>
      </c>
      <c r="O140" s="183">
        <v>92.5</v>
      </c>
      <c r="P140" s="184">
        <v>100</v>
      </c>
      <c r="Q140" s="184">
        <v>100</v>
      </c>
      <c r="R140" s="139"/>
      <c r="S140" s="158">
        <f t="shared" si="21"/>
        <v>100</v>
      </c>
      <c r="U140" s="163">
        <v>99.852760815483535</v>
      </c>
      <c r="W140" s="158">
        <f t="shared" si="22"/>
        <v>0.14723918451646512</v>
      </c>
    </row>
    <row r="141" spans="1:23" ht="15" customHeight="1">
      <c r="A141" s="144"/>
      <c r="B141" s="144"/>
      <c r="C141" s="154" t="s">
        <v>161</v>
      </c>
      <c r="D141" s="155">
        <v>0</v>
      </c>
      <c r="E141" s="155">
        <v>0</v>
      </c>
      <c r="F141" s="159">
        <f t="shared" si="34"/>
        <v>0</v>
      </c>
      <c r="G141" s="155">
        <v>0</v>
      </c>
      <c r="H141" s="155">
        <v>0</v>
      </c>
      <c r="I141" s="155">
        <v>0</v>
      </c>
      <c r="J141" s="159">
        <f t="shared" si="35"/>
        <v>0</v>
      </c>
      <c r="K141" s="155">
        <v>0</v>
      </c>
      <c r="L141" s="155">
        <v>0</v>
      </c>
      <c r="M141" s="159">
        <f t="shared" si="36"/>
        <v>0</v>
      </c>
      <c r="N141" s="183"/>
      <c r="O141" s="183"/>
      <c r="P141" s="183"/>
      <c r="Q141" s="183"/>
      <c r="R141" s="139"/>
      <c r="S141" s="158" t="e">
        <f t="shared" ref="S141:S176" si="38">E141/D141*100</f>
        <v>#DIV/0!</v>
      </c>
      <c r="U141" s="163" t="e">
        <v>#DIV/0!</v>
      </c>
      <c r="W141" s="158" t="e">
        <f t="shared" ref="W141:W176" si="39">S141-U141</f>
        <v>#DIV/0!</v>
      </c>
    </row>
    <row r="142" spans="1:23" ht="15" customHeight="1">
      <c r="A142" s="150"/>
      <c r="B142" s="153" t="s">
        <v>162</v>
      </c>
      <c r="C142" s="154" t="s">
        <v>163</v>
      </c>
      <c r="D142" s="155">
        <v>0</v>
      </c>
      <c r="E142" s="155">
        <v>0</v>
      </c>
      <c r="F142" s="159">
        <f t="shared" si="34"/>
        <v>0</v>
      </c>
      <c r="G142" s="155">
        <v>0</v>
      </c>
      <c r="H142" s="155">
        <v>0</v>
      </c>
      <c r="I142" s="155">
        <v>0</v>
      </c>
      <c r="J142" s="159">
        <f t="shared" si="35"/>
        <v>0</v>
      </c>
      <c r="K142" s="155">
        <v>0</v>
      </c>
      <c r="L142" s="155">
        <v>0</v>
      </c>
      <c r="M142" s="159">
        <f t="shared" si="36"/>
        <v>0</v>
      </c>
      <c r="N142" s="183">
        <v>0</v>
      </c>
      <c r="O142" s="183">
        <v>0</v>
      </c>
      <c r="P142" s="184">
        <v>0</v>
      </c>
      <c r="Q142" s="184">
        <v>0</v>
      </c>
      <c r="R142" s="139"/>
      <c r="S142" s="158" t="e">
        <f t="shared" si="38"/>
        <v>#DIV/0!</v>
      </c>
      <c r="U142" s="163" t="e">
        <v>#DIV/0!</v>
      </c>
      <c r="W142" s="158" t="e">
        <f t="shared" si="39"/>
        <v>#DIV/0!</v>
      </c>
    </row>
    <row r="143" spans="1:23" ht="15" customHeight="1">
      <c r="A143" s="150" t="s">
        <v>55</v>
      </c>
      <c r="B143" s="144"/>
      <c r="C143" s="154" t="s">
        <v>161</v>
      </c>
      <c r="D143" s="155">
        <v>0</v>
      </c>
      <c r="E143" s="155">
        <v>0</v>
      </c>
      <c r="F143" s="159">
        <f t="shared" si="34"/>
        <v>0</v>
      </c>
      <c r="G143" s="155">
        <v>0</v>
      </c>
      <c r="H143" s="155">
        <v>0</v>
      </c>
      <c r="I143" s="155">
        <v>0</v>
      </c>
      <c r="J143" s="159">
        <f t="shared" si="35"/>
        <v>0</v>
      </c>
      <c r="K143" s="155">
        <v>0</v>
      </c>
      <c r="L143" s="155">
        <v>0</v>
      </c>
      <c r="M143" s="159">
        <f t="shared" si="36"/>
        <v>0</v>
      </c>
      <c r="N143" s="183"/>
      <c r="O143" s="183"/>
      <c r="P143" s="183"/>
      <c r="Q143" s="183"/>
      <c r="R143" s="139"/>
      <c r="S143" s="158" t="e">
        <f t="shared" si="38"/>
        <v>#DIV/0!</v>
      </c>
      <c r="U143" s="163" t="e">
        <v>#DIV/0!</v>
      </c>
      <c r="W143" s="158" t="e">
        <f t="shared" si="39"/>
        <v>#DIV/0!</v>
      </c>
    </row>
    <row r="144" spans="1:23" ht="15" customHeight="1">
      <c r="A144" s="150"/>
      <c r="B144" s="153" t="s">
        <v>164</v>
      </c>
      <c r="C144" s="154" t="s">
        <v>163</v>
      </c>
      <c r="D144" s="155">
        <v>0</v>
      </c>
      <c r="E144" s="155">
        <v>0</v>
      </c>
      <c r="F144" s="159">
        <f t="shared" si="34"/>
        <v>0</v>
      </c>
      <c r="G144" s="155">
        <v>0</v>
      </c>
      <c r="H144" s="155">
        <v>0</v>
      </c>
      <c r="I144" s="155">
        <v>0</v>
      </c>
      <c r="J144" s="159">
        <f t="shared" si="35"/>
        <v>0</v>
      </c>
      <c r="K144" s="155">
        <v>0</v>
      </c>
      <c r="L144" s="155">
        <v>0</v>
      </c>
      <c r="M144" s="159">
        <f t="shared" si="36"/>
        <v>0</v>
      </c>
      <c r="N144" s="183">
        <v>0</v>
      </c>
      <c r="O144" s="183">
        <v>0</v>
      </c>
      <c r="P144" s="184">
        <v>0</v>
      </c>
      <c r="Q144" s="184">
        <v>0</v>
      </c>
      <c r="R144" s="139"/>
      <c r="S144" s="158" t="e">
        <f t="shared" si="38"/>
        <v>#DIV/0!</v>
      </c>
      <c r="U144" s="163" t="e">
        <v>#DIV/0!</v>
      </c>
      <c r="W144" s="158" t="e">
        <f t="shared" si="39"/>
        <v>#DIV/0!</v>
      </c>
    </row>
    <row r="145" spans="1:23" ht="15" customHeight="1">
      <c r="A145" s="150"/>
      <c r="B145" s="144"/>
      <c r="C145" s="154" t="s">
        <v>161</v>
      </c>
      <c r="D145" s="156">
        <f>D141+D143</f>
        <v>0</v>
      </c>
      <c r="E145" s="156">
        <f>E141+E143</f>
        <v>0</v>
      </c>
      <c r="F145" s="159">
        <f t="shared" si="34"/>
        <v>0</v>
      </c>
      <c r="G145" s="156">
        <f t="shared" ref="G145:I146" si="40">G141+G143</f>
        <v>0</v>
      </c>
      <c r="H145" s="156">
        <f t="shared" si="40"/>
        <v>0</v>
      </c>
      <c r="I145" s="156">
        <f t="shared" si="40"/>
        <v>0</v>
      </c>
      <c r="J145" s="159">
        <f t="shared" si="35"/>
        <v>0</v>
      </c>
      <c r="K145" s="156">
        <f>K141+K143</f>
        <v>0</v>
      </c>
      <c r="L145" s="156">
        <f>L141+L143</f>
        <v>0</v>
      </c>
      <c r="M145" s="159">
        <f t="shared" si="36"/>
        <v>0</v>
      </c>
      <c r="N145" s="183"/>
      <c r="O145" s="183"/>
      <c r="P145" s="183"/>
      <c r="Q145" s="183"/>
      <c r="R145" s="139"/>
      <c r="S145" s="158" t="e">
        <f t="shared" si="38"/>
        <v>#DIV/0!</v>
      </c>
      <c r="U145" s="163" t="e">
        <v>#DIV/0!</v>
      </c>
      <c r="W145" s="158" t="e">
        <f t="shared" si="39"/>
        <v>#DIV/0!</v>
      </c>
    </row>
    <row r="146" spans="1:23" ht="15" customHeight="1">
      <c r="A146" s="153"/>
      <c r="B146" s="153" t="s">
        <v>16</v>
      </c>
      <c r="C146" s="154" t="s">
        <v>163</v>
      </c>
      <c r="D146" s="156">
        <f>D142+D144</f>
        <v>0</v>
      </c>
      <c r="E146" s="156">
        <f>E142+E144</f>
        <v>0</v>
      </c>
      <c r="F146" s="159">
        <f t="shared" si="34"/>
        <v>0</v>
      </c>
      <c r="G146" s="156">
        <f t="shared" si="40"/>
        <v>0</v>
      </c>
      <c r="H146" s="156">
        <f t="shared" si="40"/>
        <v>0</v>
      </c>
      <c r="I146" s="156">
        <f t="shared" si="40"/>
        <v>0</v>
      </c>
      <c r="J146" s="159">
        <f t="shared" si="35"/>
        <v>0</v>
      </c>
      <c r="K146" s="156">
        <f>K142+K144</f>
        <v>0</v>
      </c>
      <c r="L146" s="156">
        <f>L142+L144</f>
        <v>0</v>
      </c>
      <c r="M146" s="159">
        <f t="shared" si="36"/>
        <v>0</v>
      </c>
      <c r="N146" s="183">
        <v>0</v>
      </c>
      <c r="O146" s="183">
        <v>0</v>
      </c>
      <c r="P146" s="184">
        <v>0</v>
      </c>
      <c r="Q146" s="184">
        <v>0</v>
      </c>
      <c r="R146" s="139"/>
      <c r="S146" s="158" t="e">
        <f t="shared" si="38"/>
        <v>#DIV/0!</v>
      </c>
      <c r="U146" s="163" t="e">
        <v>#DIV/0!</v>
      </c>
      <c r="W146" s="158" t="e">
        <f t="shared" si="39"/>
        <v>#DIV/0!</v>
      </c>
    </row>
    <row r="147" spans="1:23" ht="15" customHeight="1">
      <c r="A147" s="144"/>
      <c r="B147" s="144"/>
      <c r="C147" s="154" t="s">
        <v>161</v>
      </c>
      <c r="D147" s="155">
        <v>0</v>
      </c>
      <c r="E147" s="155">
        <v>0</v>
      </c>
      <c r="F147" s="159">
        <f t="shared" si="34"/>
        <v>0</v>
      </c>
      <c r="G147" s="155">
        <v>0</v>
      </c>
      <c r="H147" s="155">
        <v>0</v>
      </c>
      <c r="I147" s="155">
        <v>0</v>
      </c>
      <c r="J147" s="159">
        <f t="shared" si="35"/>
        <v>0</v>
      </c>
      <c r="K147" s="155">
        <v>0</v>
      </c>
      <c r="L147" s="155">
        <v>0</v>
      </c>
      <c r="M147" s="159">
        <f t="shared" si="36"/>
        <v>0</v>
      </c>
      <c r="N147" s="183"/>
      <c r="O147" s="183"/>
      <c r="P147" s="183"/>
      <c r="Q147" s="183"/>
      <c r="R147" s="139"/>
      <c r="S147" s="158" t="e">
        <f t="shared" si="38"/>
        <v>#DIV/0!</v>
      </c>
      <c r="U147" s="163" t="e">
        <v>#DIV/0!</v>
      </c>
      <c r="W147" s="158" t="e">
        <f t="shared" si="39"/>
        <v>#DIV/0!</v>
      </c>
    </row>
    <row r="148" spans="1:23" ht="15" customHeight="1">
      <c r="A148" s="150"/>
      <c r="B148" s="153" t="s">
        <v>162</v>
      </c>
      <c r="C148" s="154" t="s">
        <v>163</v>
      </c>
      <c r="D148" s="155">
        <v>0</v>
      </c>
      <c r="E148" s="155">
        <v>0</v>
      </c>
      <c r="F148" s="159">
        <f t="shared" si="34"/>
        <v>0</v>
      </c>
      <c r="G148" s="155">
        <v>0</v>
      </c>
      <c r="H148" s="155">
        <v>0</v>
      </c>
      <c r="I148" s="155">
        <v>0</v>
      </c>
      <c r="J148" s="159">
        <f t="shared" si="35"/>
        <v>0</v>
      </c>
      <c r="K148" s="155">
        <v>0</v>
      </c>
      <c r="L148" s="155">
        <v>0</v>
      </c>
      <c r="M148" s="159">
        <f t="shared" si="36"/>
        <v>0</v>
      </c>
      <c r="N148" s="183">
        <v>0</v>
      </c>
      <c r="O148" s="183">
        <v>0</v>
      </c>
      <c r="P148" s="184">
        <v>0</v>
      </c>
      <c r="Q148" s="184">
        <v>0</v>
      </c>
      <c r="R148" s="139"/>
      <c r="S148" s="158" t="e">
        <f t="shared" si="38"/>
        <v>#DIV/0!</v>
      </c>
      <c r="U148" s="163" t="e">
        <v>#DIV/0!</v>
      </c>
      <c r="W148" s="158" t="e">
        <f t="shared" si="39"/>
        <v>#DIV/0!</v>
      </c>
    </row>
    <row r="149" spans="1:23" ht="15" customHeight="1">
      <c r="A149" s="150" t="s">
        <v>49</v>
      </c>
      <c r="B149" s="144"/>
      <c r="C149" s="154" t="s">
        <v>161</v>
      </c>
      <c r="D149" s="155">
        <v>0</v>
      </c>
      <c r="E149" s="155">
        <v>0</v>
      </c>
      <c r="F149" s="159">
        <f t="shared" si="34"/>
        <v>0</v>
      </c>
      <c r="G149" s="155">
        <v>0</v>
      </c>
      <c r="H149" s="155">
        <v>0</v>
      </c>
      <c r="I149" s="155">
        <v>0</v>
      </c>
      <c r="J149" s="159">
        <f t="shared" si="35"/>
        <v>0</v>
      </c>
      <c r="K149" s="155">
        <v>0</v>
      </c>
      <c r="L149" s="155">
        <v>0</v>
      </c>
      <c r="M149" s="159">
        <f t="shared" si="36"/>
        <v>0</v>
      </c>
      <c r="N149" s="183"/>
      <c r="O149" s="183"/>
      <c r="P149" s="183"/>
      <c r="Q149" s="183"/>
      <c r="R149" s="139"/>
      <c r="S149" s="158" t="e">
        <f t="shared" si="38"/>
        <v>#DIV/0!</v>
      </c>
      <c r="U149" s="163" t="e">
        <v>#DIV/0!</v>
      </c>
      <c r="W149" s="158" t="e">
        <f t="shared" si="39"/>
        <v>#DIV/0!</v>
      </c>
    </row>
    <row r="150" spans="1:23" ht="15" customHeight="1">
      <c r="A150" s="150"/>
      <c r="B150" s="153" t="s">
        <v>164</v>
      </c>
      <c r="C150" s="154" t="s">
        <v>163</v>
      </c>
      <c r="D150" s="155">
        <v>0</v>
      </c>
      <c r="E150" s="155">
        <v>0</v>
      </c>
      <c r="F150" s="159">
        <f t="shared" si="34"/>
        <v>0</v>
      </c>
      <c r="G150" s="155">
        <v>0</v>
      </c>
      <c r="H150" s="155">
        <v>0</v>
      </c>
      <c r="I150" s="155">
        <v>0</v>
      </c>
      <c r="J150" s="159">
        <f t="shared" si="35"/>
        <v>0</v>
      </c>
      <c r="K150" s="155">
        <v>0</v>
      </c>
      <c r="L150" s="155">
        <v>0</v>
      </c>
      <c r="M150" s="159">
        <f t="shared" si="36"/>
        <v>0</v>
      </c>
      <c r="N150" s="183">
        <v>0</v>
      </c>
      <c r="O150" s="183">
        <v>0</v>
      </c>
      <c r="P150" s="184">
        <v>0</v>
      </c>
      <c r="Q150" s="184">
        <v>0</v>
      </c>
      <c r="R150" s="139"/>
      <c r="S150" s="158" t="e">
        <f t="shared" si="38"/>
        <v>#DIV/0!</v>
      </c>
      <c r="U150" s="163" t="e">
        <v>#DIV/0!</v>
      </c>
      <c r="W150" s="158" t="e">
        <f t="shared" si="39"/>
        <v>#DIV/0!</v>
      </c>
    </row>
    <row r="151" spans="1:23" ht="15" customHeight="1">
      <c r="A151" s="150"/>
      <c r="B151" s="144"/>
      <c r="C151" s="154" t="s">
        <v>161</v>
      </c>
      <c r="D151" s="156">
        <f>D147+D149</f>
        <v>0</v>
      </c>
      <c r="E151" s="156">
        <f>E147+E149</f>
        <v>0</v>
      </c>
      <c r="F151" s="159">
        <f t="shared" si="34"/>
        <v>0</v>
      </c>
      <c r="G151" s="156">
        <f t="shared" ref="G151:I152" si="41">G147+G149</f>
        <v>0</v>
      </c>
      <c r="H151" s="156">
        <f t="shared" si="41"/>
        <v>0</v>
      </c>
      <c r="I151" s="156">
        <f t="shared" si="41"/>
        <v>0</v>
      </c>
      <c r="J151" s="159">
        <f t="shared" si="35"/>
        <v>0</v>
      </c>
      <c r="K151" s="156">
        <f>K147+K149</f>
        <v>0</v>
      </c>
      <c r="L151" s="156">
        <f>L147+L149</f>
        <v>0</v>
      </c>
      <c r="M151" s="159">
        <f t="shared" si="36"/>
        <v>0</v>
      </c>
      <c r="N151" s="183"/>
      <c r="O151" s="183"/>
      <c r="P151" s="183"/>
      <c r="Q151" s="183"/>
      <c r="R151" s="139"/>
      <c r="S151" s="158" t="e">
        <f t="shared" si="38"/>
        <v>#DIV/0!</v>
      </c>
      <c r="U151" s="163" t="e">
        <v>#DIV/0!</v>
      </c>
      <c r="W151" s="158" t="e">
        <f t="shared" si="39"/>
        <v>#DIV/0!</v>
      </c>
    </row>
    <row r="152" spans="1:23" ht="15" customHeight="1">
      <c r="A152" s="153"/>
      <c r="B152" s="153" t="s">
        <v>16</v>
      </c>
      <c r="C152" s="154" t="s">
        <v>163</v>
      </c>
      <c r="D152" s="156">
        <f>D148+D150</f>
        <v>0</v>
      </c>
      <c r="E152" s="156">
        <f>E148+E150</f>
        <v>0</v>
      </c>
      <c r="F152" s="159">
        <f t="shared" si="34"/>
        <v>0</v>
      </c>
      <c r="G152" s="156">
        <f t="shared" si="41"/>
        <v>0</v>
      </c>
      <c r="H152" s="156">
        <f t="shared" si="41"/>
        <v>0</v>
      </c>
      <c r="I152" s="156">
        <f t="shared" si="41"/>
        <v>0</v>
      </c>
      <c r="J152" s="159">
        <f t="shared" si="35"/>
        <v>0</v>
      </c>
      <c r="K152" s="156">
        <f>K148+K150</f>
        <v>0</v>
      </c>
      <c r="L152" s="156">
        <f>L148+L150</f>
        <v>0</v>
      </c>
      <c r="M152" s="159">
        <f t="shared" si="36"/>
        <v>0</v>
      </c>
      <c r="N152" s="183">
        <v>0</v>
      </c>
      <c r="O152" s="183">
        <v>0</v>
      </c>
      <c r="P152" s="184">
        <v>0</v>
      </c>
      <c r="Q152" s="184">
        <v>0</v>
      </c>
      <c r="R152" s="139"/>
      <c r="S152" s="158" t="e">
        <f t="shared" si="38"/>
        <v>#DIV/0!</v>
      </c>
      <c r="U152" s="163" t="e">
        <v>#DIV/0!</v>
      </c>
      <c r="W152" s="158" t="e">
        <f t="shared" si="39"/>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8"/>
        <v>#DIV/0!</v>
      </c>
      <c r="U153" s="163" t="e">
        <v>#DIV/0!</v>
      </c>
      <c r="W153" s="158" t="e">
        <f t="shared" si="39"/>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184">
        <v>0</v>
      </c>
      <c r="Q154" s="184">
        <v>0</v>
      </c>
      <c r="R154" s="139"/>
      <c r="S154" s="158" t="e">
        <f t="shared" si="38"/>
        <v>#DIV/0!</v>
      </c>
      <c r="U154" s="163" t="e">
        <v>#DIV/0!</v>
      </c>
      <c r="W154" s="158" t="e">
        <f t="shared" si="39"/>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8"/>
        <v>#DIV/0!</v>
      </c>
      <c r="U155" s="163" t="e">
        <v>#DIV/0!</v>
      </c>
      <c r="W155" s="158" t="e">
        <f t="shared" si="39"/>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184">
        <v>0</v>
      </c>
      <c r="Q156" s="184">
        <v>0</v>
      </c>
      <c r="R156" s="139"/>
      <c r="S156" s="158" t="e">
        <f t="shared" si="38"/>
        <v>#DIV/0!</v>
      </c>
      <c r="U156" s="163" t="e">
        <v>#DIV/0!</v>
      </c>
      <c r="W156" s="158" t="e">
        <f t="shared" si="39"/>
        <v>#DIV/0!</v>
      </c>
    </row>
    <row r="157" spans="1:23" ht="15" customHeight="1">
      <c r="A157" s="150" t="s">
        <v>181</v>
      </c>
      <c r="B157" s="144"/>
      <c r="C157" s="154" t="s">
        <v>161</v>
      </c>
      <c r="D157" s="156">
        <f>D153+D155</f>
        <v>0</v>
      </c>
      <c r="E157" s="156">
        <f>E153+E155</f>
        <v>0</v>
      </c>
      <c r="F157" s="159">
        <v>0</v>
      </c>
      <c r="G157" s="159">
        <v>0</v>
      </c>
      <c r="H157" s="159">
        <v>0</v>
      </c>
      <c r="I157" s="159">
        <v>0</v>
      </c>
      <c r="J157" s="159">
        <v>0</v>
      </c>
      <c r="K157" s="159">
        <v>0</v>
      </c>
      <c r="L157" s="159">
        <v>0</v>
      </c>
      <c r="M157" s="159">
        <v>0</v>
      </c>
      <c r="N157" s="183"/>
      <c r="O157" s="183"/>
      <c r="P157" s="183"/>
      <c r="Q157" s="183"/>
      <c r="R157" s="139"/>
      <c r="S157" s="158" t="e">
        <f t="shared" si="38"/>
        <v>#DIV/0!</v>
      </c>
      <c r="U157" s="163" t="e">
        <v>#DIV/0!</v>
      </c>
      <c r="W157" s="158" t="e">
        <f t="shared" si="39"/>
        <v>#DIV/0!</v>
      </c>
    </row>
    <row r="158" spans="1:23" ht="15" customHeight="1">
      <c r="A158" s="153"/>
      <c r="B158" s="153" t="s">
        <v>16</v>
      </c>
      <c r="C158" s="154" t="s">
        <v>163</v>
      </c>
      <c r="D158" s="156">
        <f>D154+D156</f>
        <v>0</v>
      </c>
      <c r="E158" s="156">
        <f>E154+E156</f>
        <v>0</v>
      </c>
      <c r="F158" s="159">
        <v>0</v>
      </c>
      <c r="G158" s="159">
        <v>0</v>
      </c>
      <c r="H158" s="159">
        <v>0</v>
      </c>
      <c r="I158" s="159">
        <v>0</v>
      </c>
      <c r="J158" s="159">
        <v>0</v>
      </c>
      <c r="K158" s="159">
        <v>0</v>
      </c>
      <c r="L158" s="159">
        <v>0</v>
      </c>
      <c r="M158" s="159">
        <v>0</v>
      </c>
      <c r="N158" s="183">
        <v>0</v>
      </c>
      <c r="O158" s="183">
        <v>0</v>
      </c>
      <c r="P158" s="184">
        <v>0</v>
      </c>
      <c r="Q158" s="184">
        <v>0</v>
      </c>
      <c r="R158" s="139"/>
      <c r="S158" s="158" t="e">
        <f t="shared" si="38"/>
        <v>#DIV/0!</v>
      </c>
      <c r="U158" s="163" t="e">
        <v>#DIV/0!</v>
      </c>
      <c r="W158" s="158" t="e">
        <f t="shared" si="39"/>
        <v>#DIV/0!</v>
      </c>
    </row>
    <row r="159" spans="1:23" ht="15" customHeight="1">
      <c r="A159" s="144"/>
      <c r="B159" s="144"/>
      <c r="C159" s="154" t="s">
        <v>161</v>
      </c>
      <c r="D159" s="155">
        <v>0</v>
      </c>
      <c r="E159" s="155">
        <v>0</v>
      </c>
      <c r="F159" s="159">
        <f t="shared" ref="F159:F164" si="42">D159-E159</f>
        <v>0</v>
      </c>
      <c r="G159" s="155">
        <v>0</v>
      </c>
      <c r="H159" s="155">
        <v>0</v>
      </c>
      <c r="I159" s="155">
        <v>0</v>
      </c>
      <c r="J159" s="159">
        <f t="shared" ref="J159:J164" si="43">E159+G159+H159+I159</f>
        <v>0</v>
      </c>
      <c r="K159" s="155">
        <v>0</v>
      </c>
      <c r="L159" s="155">
        <v>0</v>
      </c>
      <c r="M159" s="159">
        <f t="shared" ref="M159:M164" si="44">D159-J159-K159-L159</f>
        <v>0</v>
      </c>
      <c r="N159" s="183"/>
      <c r="O159" s="183"/>
      <c r="P159" s="183"/>
      <c r="Q159" s="183"/>
      <c r="R159" s="139"/>
      <c r="S159" s="158" t="e">
        <f t="shared" si="38"/>
        <v>#DIV/0!</v>
      </c>
      <c r="U159" s="163" t="e">
        <v>#DIV/0!</v>
      </c>
      <c r="W159" s="158" t="e">
        <f t="shared" si="39"/>
        <v>#DIV/0!</v>
      </c>
    </row>
    <row r="160" spans="1:23" ht="15" customHeight="1">
      <c r="A160" s="150"/>
      <c r="B160" s="153" t="s">
        <v>162</v>
      </c>
      <c r="C160" s="154" t="s">
        <v>163</v>
      </c>
      <c r="D160" s="155">
        <v>0</v>
      </c>
      <c r="E160" s="155">
        <v>0</v>
      </c>
      <c r="F160" s="159">
        <f t="shared" si="42"/>
        <v>0</v>
      </c>
      <c r="G160" s="155">
        <v>0</v>
      </c>
      <c r="H160" s="155">
        <v>0</v>
      </c>
      <c r="I160" s="155">
        <v>0</v>
      </c>
      <c r="J160" s="159">
        <f t="shared" si="43"/>
        <v>0</v>
      </c>
      <c r="K160" s="155">
        <v>0</v>
      </c>
      <c r="L160" s="155">
        <v>0</v>
      </c>
      <c r="M160" s="159">
        <f t="shared" si="44"/>
        <v>0</v>
      </c>
      <c r="N160" s="183">
        <v>0</v>
      </c>
      <c r="O160" s="183">
        <v>0</v>
      </c>
      <c r="P160" s="184">
        <v>0</v>
      </c>
      <c r="Q160" s="184">
        <v>0</v>
      </c>
      <c r="R160" s="139"/>
      <c r="S160" s="158" t="e">
        <f t="shared" si="38"/>
        <v>#DIV/0!</v>
      </c>
      <c r="U160" s="163" t="e">
        <v>#DIV/0!</v>
      </c>
      <c r="W160" s="158" t="e">
        <f t="shared" si="39"/>
        <v>#DIV/0!</v>
      </c>
    </row>
    <row r="161" spans="1:23" ht="15" customHeight="1">
      <c r="A161" s="150" t="s">
        <v>180</v>
      </c>
      <c r="B161" s="144"/>
      <c r="C161" s="154" t="s">
        <v>161</v>
      </c>
      <c r="D161" s="155">
        <v>0</v>
      </c>
      <c r="E161" s="155">
        <v>0</v>
      </c>
      <c r="F161" s="159">
        <f t="shared" si="42"/>
        <v>0</v>
      </c>
      <c r="G161" s="155">
        <v>0</v>
      </c>
      <c r="H161" s="155">
        <v>0</v>
      </c>
      <c r="I161" s="155">
        <v>0</v>
      </c>
      <c r="J161" s="159">
        <f t="shared" si="43"/>
        <v>0</v>
      </c>
      <c r="K161" s="155">
        <v>0</v>
      </c>
      <c r="L161" s="155">
        <v>0</v>
      </c>
      <c r="M161" s="159">
        <f t="shared" si="44"/>
        <v>0</v>
      </c>
      <c r="N161" s="183"/>
      <c r="O161" s="183"/>
      <c r="P161" s="183"/>
      <c r="Q161" s="183"/>
      <c r="R161" s="139"/>
      <c r="S161" s="158" t="e">
        <f t="shared" si="38"/>
        <v>#DIV/0!</v>
      </c>
      <c r="U161" s="163" t="e">
        <v>#DIV/0!</v>
      </c>
      <c r="W161" s="158" t="e">
        <f t="shared" si="39"/>
        <v>#DIV/0!</v>
      </c>
    </row>
    <row r="162" spans="1:23" ht="15" customHeight="1">
      <c r="A162" s="150" t="s">
        <v>181</v>
      </c>
      <c r="B162" s="153" t="s">
        <v>164</v>
      </c>
      <c r="C162" s="154" t="s">
        <v>163</v>
      </c>
      <c r="D162" s="155">
        <v>0</v>
      </c>
      <c r="E162" s="155">
        <v>0</v>
      </c>
      <c r="F162" s="159">
        <f t="shared" si="42"/>
        <v>0</v>
      </c>
      <c r="G162" s="155">
        <v>0</v>
      </c>
      <c r="H162" s="155">
        <v>0</v>
      </c>
      <c r="I162" s="155">
        <v>0</v>
      </c>
      <c r="J162" s="159">
        <f t="shared" si="43"/>
        <v>0</v>
      </c>
      <c r="K162" s="155">
        <v>0</v>
      </c>
      <c r="L162" s="155">
        <v>0</v>
      </c>
      <c r="M162" s="159">
        <f t="shared" si="44"/>
        <v>0</v>
      </c>
      <c r="N162" s="183">
        <v>0</v>
      </c>
      <c r="O162" s="183">
        <v>0</v>
      </c>
      <c r="P162" s="184">
        <v>0</v>
      </c>
      <c r="Q162" s="184">
        <v>0</v>
      </c>
      <c r="R162" s="139"/>
      <c r="S162" s="158" t="e">
        <f t="shared" si="38"/>
        <v>#DIV/0!</v>
      </c>
      <c r="U162" s="163" t="e">
        <v>#DIV/0!</v>
      </c>
      <c r="W162" s="158" t="e">
        <f t="shared" si="39"/>
        <v>#DIV/0!</v>
      </c>
    </row>
    <row r="163" spans="1:23" ht="15" customHeight="1">
      <c r="A163" s="150"/>
      <c r="B163" s="144"/>
      <c r="C163" s="154" t="s">
        <v>161</v>
      </c>
      <c r="D163" s="156">
        <f>D159+D161</f>
        <v>0</v>
      </c>
      <c r="E163" s="156">
        <f>E159+E161</f>
        <v>0</v>
      </c>
      <c r="F163" s="159">
        <f t="shared" si="42"/>
        <v>0</v>
      </c>
      <c r="G163" s="156">
        <f t="shared" ref="G163:I164" si="45">G159+G161</f>
        <v>0</v>
      </c>
      <c r="H163" s="156">
        <f t="shared" si="45"/>
        <v>0</v>
      </c>
      <c r="I163" s="156">
        <f t="shared" si="45"/>
        <v>0</v>
      </c>
      <c r="J163" s="159">
        <f t="shared" si="43"/>
        <v>0</v>
      </c>
      <c r="K163" s="156">
        <f>K159+K161</f>
        <v>0</v>
      </c>
      <c r="L163" s="156">
        <f>L159+L161</f>
        <v>0</v>
      </c>
      <c r="M163" s="159">
        <f t="shared" si="44"/>
        <v>0</v>
      </c>
      <c r="N163" s="183"/>
      <c r="O163" s="183"/>
      <c r="P163" s="183"/>
      <c r="Q163" s="183"/>
      <c r="R163" s="139"/>
      <c r="S163" s="158" t="e">
        <f t="shared" si="38"/>
        <v>#DIV/0!</v>
      </c>
      <c r="U163" s="163" t="e">
        <v>#DIV/0!</v>
      </c>
      <c r="W163" s="158" t="e">
        <f t="shared" si="39"/>
        <v>#DIV/0!</v>
      </c>
    </row>
    <row r="164" spans="1:23" ht="15" customHeight="1">
      <c r="A164" s="153"/>
      <c r="B164" s="153" t="s">
        <v>16</v>
      </c>
      <c r="C164" s="154" t="s">
        <v>163</v>
      </c>
      <c r="D164" s="156">
        <f>D160+D162</f>
        <v>0</v>
      </c>
      <c r="E164" s="156">
        <f>E160+E162</f>
        <v>0</v>
      </c>
      <c r="F164" s="159">
        <f t="shared" si="42"/>
        <v>0</v>
      </c>
      <c r="G164" s="156">
        <f t="shared" si="45"/>
        <v>0</v>
      </c>
      <c r="H164" s="156">
        <f t="shared" si="45"/>
        <v>0</v>
      </c>
      <c r="I164" s="156">
        <f t="shared" si="45"/>
        <v>0</v>
      </c>
      <c r="J164" s="159">
        <f t="shared" si="43"/>
        <v>0</v>
      </c>
      <c r="K164" s="156">
        <f>K160+K162</f>
        <v>0</v>
      </c>
      <c r="L164" s="156">
        <f>L160+L162</f>
        <v>0</v>
      </c>
      <c r="M164" s="159">
        <f t="shared" si="44"/>
        <v>0</v>
      </c>
      <c r="N164" s="183">
        <v>0</v>
      </c>
      <c r="O164" s="183">
        <v>0</v>
      </c>
      <c r="P164" s="184">
        <v>0</v>
      </c>
      <c r="Q164" s="184">
        <v>0</v>
      </c>
      <c r="R164" s="139"/>
      <c r="S164" s="158" t="e">
        <f t="shared" si="38"/>
        <v>#DIV/0!</v>
      </c>
      <c r="U164" s="163" t="e">
        <v>#DIV/0!</v>
      </c>
      <c r="W164" s="158" t="e">
        <f t="shared" si="39"/>
        <v>#DIV/0!</v>
      </c>
    </row>
    <row r="165" spans="1:23" ht="15" customHeight="1">
      <c r="A165" s="144"/>
      <c r="B165" s="144"/>
      <c r="C165" s="154" t="s">
        <v>161</v>
      </c>
      <c r="D165" s="498">
        <f t="shared" ref="D165:E168" si="46">D53+D106+D129+D153</f>
        <v>0</v>
      </c>
      <c r="E165" s="498">
        <f t="shared" si="46"/>
        <v>24</v>
      </c>
      <c r="F165" s="159">
        <v>0</v>
      </c>
      <c r="G165" s="155">
        <v>0</v>
      </c>
      <c r="H165" s="155">
        <v>0</v>
      </c>
      <c r="I165" s="155">
        <v>0</v>
      </c>
      <c r="J165" s="159">
        <v>0</v>
      </c>
      <c r="K165" s="155">
        <v>0</v>
      </c>
      <c r="L165" s="155">
        <v>0</v>
      </c>
      <c r="M165" s="159">
        <v>0</v>
      </c>
      <c r="N165" s="183"/>
      <c r="O165" s="183"/>
      <c r="P165" s="183"/>
      <c r="Q165" s="183"/>
      <c r="R165" s="139"/>
      <c r="S165" s="158" t="e">
        <f t="shared" si="38"/>
        <v>#DIV/0!</v>
      </c>
      <c r="U165" s="163" t="e">
        <v>#DIV/0!</v>
      </c>
      <c r="W165" s="158" t="e">
        <f t="shared" si="39"/>
        <v>#DIV/0!</v>
      </c>
    </row>
    <row r="166" spans="1:23" ht="15" customHeight="1">
      <c r="A166" s="150" t="s">
        <v>171</v>
      </c>
      <c r="B166" s="153" t="s">
        <v>162</v>
      </c>
      <c r="C166" s="154" t="s">
        <v>163</v>
      </c>
      <c r="D166" s="498">
        <f t="shared" si="46"/>
        <v>0</v>
      </c>
      <c r="E166" s="498">
        <f t="shared" si="46"/>
        <v>135063417</v>
      </c>
      <c r="F166" s="159">
        <v>0</v>
      </c>
      <c r="G166" s="155">
        <v>0</v>
      </c>
      <c r="H166" s="155">
        <v>0</v>
      </c>
      <c r="I166" s="155">
        <v>0</v>
      </c>
      <c r="J166" s="159">
        <v>0</v>
      </c>
      <c r="K166" s="155">
        <v>0</v>
      </c>
      <c r="L166" s="155">
        <v>0</v>
      </c>
      <c r="M166" s="159">
        <v>0</v>
      </c>
      <c r="N166" s="183">
        <v>0</v>
      </c>
      <c r="O166" s="183">
        <v>0</v>
      </c>
      <c r="P166" s="184">
        <v>0</v>
      </c>
      <c r="Q166" s="184">
        <v>0</v>
      </c>
      <c r="R166" s="139"/>
      <c r="S166" s="158" t="e">
        <f t="shared" si="38"/>
        <v>#DIV/0!</v>
      </c>
      <c r="U166" s="163" t="e">
        <v>#DIV/0!</v>
      </c>
      <c r="W166" s="158" t="e">
        <f t="shared" si="39"/>
        <v>#DIV/0!</v>
      </c>
    </row>
    <row r="167" spans="1:23" ht="15" customHeight="1">
      <c r="A167" s="150"/>
      <c r="B167" s="144"/>
      <c r="C167" s="154" t="s">
        <v>161</v>
      </c>
      <c r="D167" s="498">
        <f t="shared" si="46"/>
        <v>0</v>
      </c>
      <c r="E167" s="498">
        <f t="shared" si="46"/>
        <v>0</v>
      </c>
      <c r="F167" s="159">
        <v>0</v>
      </c>
      <c r="G167" s="155">
        <v>0</v>
      </c>
      <c r="H167" s="155">
        <v>0</v>
      </c>
      <c r="I167" s="155">
        <v>0</v>
      </c>
      <c r="J167" s="159">
        <v>0</v>
      </c>
      <c r="K167" s="155">
        <v>0</v>
      </c>
      <c r="L167" s="155">
        <v>0</v>
      </c>
      <c r="M167" s="159">
        <v>0</v>
      </c>
      <c r="N167" s="183"/>
      <c r="O167" s="183"/>
      <c r="P167" s="183"/>
      <c r="Q167" s="183"/>
      <c r="R167" s="139"/>
      <c r="S167" s="158" t="e">
        <f t="shared" si="38"/>
        <v>#DIV/0!</v>
      </c>
      <c r="U167" s="163" t="e">
        <v>#DIV/0!</v>
      </c>
      <c r="W167" s="158" t="e">
        <f t="shared" si="39"/>
        <v>#DIV/0!</v>
      </c>
    </row>
    <row r="168" spans="1:23" ht="15" customHeight="1">
      <c r="A168" s="150" t="s">
        <v>182</v>
      </c>
      <c r="B168" s="153" t="s">
        <v>164</v>
      </c>
      <c r="C168" s="154" t="s">
        <v>163</v>
      </c>
      <c r="D168" s="498">
        <f t="shared" si="46"/>
        <v>0</v>
      </c>
      <c r="E168" s="498">
        <f t="shared" si="46"/>
        <v>0</v>
      </c>
      <c r="F168" s="159">
        <v>0</v>
      </c>
      <c r="G168" s="155">
        <v>0</v>
      </c>
      <c r="H168" s="155">
        <v>0</v>
      </c>
      <c r="I168" s="155">
        <v>0</v>
      </c>
      <c r="J168" s="159">
        <v>0</v>
      </c>
      <c r="K168" s="155">
        <v>0</v>
      </c>
      <c r="L168" s="155">
        <v>0</v>
      </c>
      <c r="M168" s="159">
        <v>0</v>
      </c>
      <c r="N168" s="183">
        <v>0</v>
      </c>
      <c r="O168" s="183">
        <v>0</v>
      </c>
      <c r="P168" s="184">
        <v>0</v>
      </c>
      <c r="Q168" s="184">
        <v>0</v>
      </c>
      <c r="R168" s="139"/>
      <c r="S168" s="158" t="e">
        <f t="shared" si="38"/>
        <v>#DIV/0!</v>
      </c>
      <c r="U168" s="163" t="e">
        <v>#DIV/0!</v>
      </c>
      <c r="W168" s="158" t="e">
        <f t="shared" si="39"/>
        <v>#DIV/0!</v>
      </c>
    </row>
    <row r="169" spans="1:23" ht="15" customHeight="1">
      <c r="A169" s="150"/>
      <c r="B169" s="144"/>
      <c r="C169" s="154" t="s">
        <v>161</v>
      </c>
      <c r="D169" s="156">
        <f>D165+D167</f>
        <v>0</v>
      </c>
      <c r="E169" s="156">
        <f>E165+E167</f>
        <v>24</v>
      </c>
      <c r="F169" s="159">
        <v>0</v>
      </c>
      <c r="G169" s="159">
        <v>0</v>
      </c>
      <c r="H169" s="159">
        <v>0</v>
      </c>
      <c r="I169" s="159">
        <v>0</v>
      </c>
      <c r="J169" s="159">
        <v>0</v>
      </c>
      <c r="K169" s="159">
        <v>0</v>
      </c>
      <c r="L169" s="159">
        <v>0</v>
      </c>
      <c r="M169" s="159">
        <v>0</v>
      </c>
      <c r="N169" s="183"/>
      <c r="O169" s="183"/>
      <c r="P169" s="183"/>
      <c r="Q169" s="183"/>
      <c r="R169" s="139"/>
      <c r="S169" s="158" t="e">
        <f t="shared" si="38"/>
        <v>#DIV/0!</v>
      </c>
      <c r="U169" s="163" t="e">
        <v>#DIV/0!</v>
      </c>
      <c r="W169" s="158" t="e">
        <f t="shared" si="39"/>
        <v>#DIV/0!</v>
      </c>
    </row>
    <row r="170" spans="1:23" ht="15" customHeight="1">
      <c r="A170" s="153"/>
      <c r="B170" s="153" t="s">
        <v>16</v>
      </c>
      <c r="C170" s="154" t="s">
        <v>163</v>
      </c>
      <c r="D170" s="156">
        <f>D166+D168</f>
        <v>0</v>
      </c>
      <c r="E170" s="156">
        <f>E166+E168</f>
        <v>135063417</v>
      </c>
      <c r="F170" s="159">
        <v>0</v>
      </c>
      <c r="G170" s="159">
        <v>0</v>
      </c>
      <c r="H170" s="159">
        <v>0</v>
      </c>
      <c r="I170" s="159">
        <v>0</v>
      </c>
      <c r="J170" s="159">
        <v>0</v>
      </c>
      <c r="K170" s="159">
        <v>0</v>
      </c>
      <c r="L170" s="159">
        <v>0</v>
      </c>
      <c r="M170" s="159">
        <v>0</v>
      </c>
      <c r="N170" s="183">
        <v>0</v>
      </c>
      <c r="O170" s="183">
        <v>0</v>
      </c>
      <c r="P170" s="184">
        <v>0</v>
      </c>
      <c r="Q170" s="184">
        <v>0</v>
      </c>
      <c r="R170" s="139"/>
      <c r="S170" s="158" t="e">
        <f t="shared" si="38"/>
        <v>#DIV/0!</v>
      </c>
      <c r="U170" s="163" t="e">
        <v>#DIV/0!</v>
      </c>
      <c r="W170" s="158" t="e">
        <f t="shared" si="39"/>
        <v>#DIV/0!</v>
      </c>
    </row>
    <row r="171" spans="1:23" ht="15" customHeight="1">
      <c r="A171" s="144"/>
      <c r="B171" s="144"/>
      <c r="C171" s="154" t="s">
        <v>161</v>
      </c>
      <c r="D171" s="156">
        <f>D6+D12+D18+D24+D30+D36+D47+D59+D65+D71+D77+D88+D94+D100+D112+D118+D135+D147+D159+D141</f>
        <v>412278</v>
      </c>
      <c r="E171" s="156">
        <f t="shared" ref="E171:M171" si="47">E6+E12+E18+E24+E30+E36+E47+E59+E65+E71+E77+E88+E94+E100+E112+E118+E135+E147+E159+E141</f>
        <v>105867</v>
      </c>
      <c r="F171" s="156">
        <f t="shared" si="47"/>
        <v>306411</v>
      </c>
      <c r="G171" s="156">
        <f t="shared" si="47"/>
        <v>154</v>
      </c>
      <c r="H171" s="156">
        <f t="shared" si="47"/>
        <v>18655</v>
      </c>
      <c r="I171" s="156">
        <f t="shared" si="47"/>
        <v>284001</v>
      </c>
      <c r="J171" s="156">
        <f t="shared" si="47"/>
        <v>408677</v>
      </c>
      <c r="K171" s="156">
        <f t="shared" si="47"/>
        <v>0</v>
      </c>
      <c r="L171" s="156">
        <f t="shared" si="47"/>
        <v>77</v>
      </c>
      <c r="M171" s="156">
        <f t="shared" si="47"/>
        <v>3524</v>
      </c>
      <c r="N171" s="183"/>
      <c r="O171" s="183"/>
      <c r="P171" s="183"/>
      <c r="Q171" s="183"/>
      <c r="R171" s="139"/>
      <c r="S171" s="158">
        <f t="shared" si="38"/>
        <v>25.678546999839913</v>
      </c>
      <c r="U171" s="163">
        <v>21.65544079539816</v>
      </c>
      <c r="W171" s="158">
        <f t="shared" si="39"/>
        <v>4.0231062044417527</v>
      </c>
    </row>
    <row r="172" spans="1:23" ht="15" customHeight="1">
      <c r="A172" s="150"/>
      <c r="B172" s="153" t="s">
        <v>162</v>
      </c>
      <c r="C172" s="154" t="s">
        <v>163</v>
      </c>
      <c r="D172" s="156">
        <f t="shared" ref="D172:M174" si="48">D7+D13+D19+D25+D31+D37+D48+D60+D66+D72+D78+D89+D95+D101+D113+D119+D136+D148+D160+D142</f>
        <v>21377436420</v>
      </c>
      <c r="E172" s="156">
        <f t="shared" si="48"/>
        <v>10686451374</v>
      </c>
      <c r="F172" s="156">
        <f t="shared" si="48"/>
        <v>10690985046</v>
      </c>
      <c r="G172" s="156">
        <f t="shared" si="48"/>
        <v>5143821</v>
      </c>
      <c r="H172" s="156">
        <f t="shared" si="48"/>
        <v>802421537</v>
      </c>
      <c r="I172" s="156">
        <f t="shared" si="48"/>
        <v>9783803675</v>
      </c>
      <c r="J172" s="156">
        <f t="shared" si="48"/>
        <v>21277820407</v>
      </c>
      <c r="K172" s="156">
        <f t="shared" si="48"/>
        <v>0</v>
      </c>
      <c r="L172" s="156">
        <f t="shared" si="48"/>
        <v>609569</v>
      </c>
      <c r="M172" s="156">
        <f>M7+M13+M19+M25+M31+M37+M48+M60+M66+M72+M78+M89+M95+M101+M113+M119+M136+M148+M160+M142</f>
        <v>99006444</v>
      </c>
      <c r="N172" s="183">
        <v>103.1</v>
      </c>
      <c r="O172" s="183">
        <v>108.4</v>
      </c>
      <c r="P172" s="184">
        <v>99.5</v>
      </c>
      <c r="Q172" s="184">
        <v>99.5</v>
      </c>
      <c r="R172" s="139"/>
      <c r="S172" s="158">
        <f t="shared" si="38"/>
        <v>49.989396127975951</v>
      </c>
      <c r="U172" s="163">
        <v>41.558583187721105</v>
      </c>
      <c r="W172" s="158">
        <f t="shared" si="39"/>
        <v>8.430812940254846</v>
      </c>
    </row>
    <row r="173" spans="1:23" ht="15" customHeight="1">
      <c r="A173" s="150" t="s">
        <v>182</v>
      </c>
      <c r="B173" s="144"/>
      <c r="C173" s="154" t="s">
        <v>161</v>
      </c>
      <c r="D173" s="156">
        <f t="shared" si="48"/>
        <v>12863</v>
      </c>
      <c r="E173" s="156">
        <f t="shared" si="48"/>
        <v>0</v>
      </c>
      <c r="F173" s="156">
        <f t="shared" si="48"/>
        <v>12795</v>
      </c>
      <c r="G173" s="156">
        <f t="shared" si="48"/>
        <v>24</v>
      </c>
      <c r="H173" s="156">
        <f t="shared" si="48"/>
        <v>60</v>
      </c>
      <c r="I173" s="156">
        <f t="shared" si="48"/>
        <v>4252</v>
      </c>
      <c r="J173" s="156">
        <f t="shared" si="48"/>
        <v>4336</v>
      </c>
      <c r="K173" s="156">
        <f t="shared" si="48"/>
        <v>0</v>
      </c>
      <c r="L173" s="156">
        <f t="shared" si="48"/>
        <v>1300</v>
      </c>
      <c r="M173" s="156">
        <f t="shared" si="48"/>
        <v>7227</v>
      </c>
      <c r="N173" s="183"/>
      <c r="O173" s="183"/>
      <c r="P173" s="183"/>
      <c r="Q173" s="183"/>
      <c r="R173" s="139"/>
      <c r="S173" s="158">
        <f t="shared" si="38"/>
        <v>0</v>
      </c>
      <c r="U173" s="163">
        <v>2.5078998846366054E-3</v>
      </c>
      <c r="W173" s="158">
        <f t="shared" si="39"/>
        <v>-2.5078998846366054E-3</v>
      </c>
    </row>
    <row r="174" spans="1:23" ht="15" customHeight="1">
      <c r="A174" s="150"/>
      <c r="B174" s="153" t="s">
        <v>164</v>
      </c>
      <c r="C174" s="154" t="s">
        <v>163</v>
      </c>
      <c r="D174" s="156">
        <f t="shared" si="48"/>
        <v>281911753</v>
      </c>
      <c r="E174" s="156">
        <f t="shared" si="48"/>
        <v>0</v>
      </c>
      <c r="F174" s="156">
        <f t="shared" si="48"/>
        <v>281911753</v>
      </c>
      <c r="G174" s="156">
        <f t="shared" si="48"/>
        <v>670919</v>
      </c>
      <c r="H174" s="156">
        <f t="shared" si="48"/>
        <v>4019679</v>
      </c>
      <c r="I174" s="156">
        <f t="shared" si="48"/>
        <v>74243110</v>
      </c>
      <c r="J174" s="156">
        <f t="shared" si="48"/>
        <v>78933708</v>
      </c>
      <c r="K174" s="156">
        <f t="shared" si="48"/>
        <v>0</v>
      </c>
      <c r="L174" s="156">
        <f t="shared" si="48"/>
        <v>19029740</v>
      </c>
      <c r="M174" s="156">
        <f t="shared" si="48"/>
        <v>183948305</v>
      </c>
      <c r="N174" s="183">
        <v>92</v>
      </c>
      <c r="O174" s="183">
        <v>94.6</v>
      </c>
      <c r="P174" s="184">
        <v>27.999438533518678</v>
      </c>
      <c r="Q174" s="184">
        <v>32.1</v>
      </c>
      <c r="R174" s="139"/>
      <c r="S174" s="158">
        <f t="shared" si="38"/>
        <v>0</v>
      </c>
      <c r="U174" s="163">
        <v>2.2135043198703544E-3</v>
      </c>
      <c r="W174" s="158">
        <f t="shared" si="39"/>
        <v>-2.2135043198703544E-3</v>
      </c>
    </row>
    <row r="175" spans="1:23" ht="15" customHeight="1">
      <c r="A175" s="150"/>
      <c r="B175" s="144"/>
      <c r="C175" s="154" t="s">
        <v>161</v>
      </c>
      <c r="D175" s="156">
        <f>D171+D173</f>
        <v>425141</v>
      </c>
      <c r="E175" s="156">
        <f>E171+E173</f>
        <v>105867</v>
      </c>
      <c r="F175" s="156">
        <f>D175-E175</f>
        <v>319274</v>
      </c>
      <c r="G175" s="156">
        <f t="shared" ref="G175:I176" si="49">G171+G173</f>
        <v>178</v>
      </c>
      <c r="H175" s="156">
        <f t="shared" si="49"/>
        <v>18715</v>
      </c>
      <c r="I175" s="159">
        <f t="shared" si="49"/>
        <v>288253</v>
      </c>
      <c r="J175" s="159">
        <f>E175+G175+H175+I175</f>
        <v>413013</v>
      </c>
      <c r="K175" s="156">
        <f>K171+K173</f>
        <v>0</v>
      </c>
      <c r="L175" s="156">
        <f>L171+L173</f>
        <v>1377</v>
      </c>
      <c r="M175" s="156">
        <f>D175-J175-K175-L175</f>
        <v>10751</v>
      </c>
      <c r="N175" s="183"/>
      <c r="O175" s="183"/>
      <c r="P175" s="183"/>
      <c r="Q175" s="183"/>
      <c r="R175" s="139"/>
      <c r="S175" s="158">
        <f t="shared" si="38"/>
        <v>24.901620874015915</v>
      </c>
      <c r="U175" s="163">
        <v>19.838460534789068</v>
      </c>
      <c r="W175" s="158">
        <f t="shared" si="39"/>
        <v>5.0631603392268474</v>
      </c>
    </row>
    <row r="176" spans="1:23" ht="15" customHeight="1">
      <c r="A176" s="153"/>
      <c r="B176" s="153" t="s">
        <v>16</v>
      </c>
      <c r="C176" s="154" t="s">
        <v>163</v>
      </c>
      <c r="D176" s="156">
        <f>D172+D174</f>
        <v>21659348173</v>
      </c>
      <c r="E176" s="156">
        <f>E172+E174</f>
        <v>10686451374</v>
      </c>
      <c r="F176" s="156">
        <f>D176-E176</f>
        <v>10972896799</v>
      </c>
      <c r="G176" s="156">
        <f t="shared" si="49"/>
        <v>5814740</v>
      </c>
      <c r="H176" s="156">
        <f t="shared" si="49"/>
        <v>806441216</v>
      </c>
      <c r="I176" s="156">
        <f t="shared" si="49"/>
        <v>9858046785</v>
      </c>
      <c r="J176" s="156">
        <f>E176+G176+H176+I176</f>
        <v>21356754115</v>
      </c>
      <c r="K176" s="156">
        <f>K172+K174</f>
        <v>0</v>
      </c>
      <c r="L176" s="156">
        <f>L172+L174</f>
        <v>19639309</v>
      </c>
      <c r="M176" s="156">
        <f>D176-J176-K176-L176</f>
        <v>282954749</v>
      </c>
      <c r="N176" s="183">
        <v>103</v>
      </c>
      <c r="O176" s="183">
        <v>108.2</v>
      </c>
      <c r="P176" s="184">
        <v>98.6</v>
      </c>
      <c r="Q176" s="184">
        <v>98.6</v>
      </c>
      <c r="R176" s="139"/>
      <c r="S176" s="158">
        <f t="shared" si="38"/>
        <v>49.338748740931464</v>
      </c>
      <c r="U176" s="163">
        <v>40.032213525622964</v>
      </c>
      <c r="W176" s="158">
        <f t="shared" si="39"/>
        <v>9.3065352153085001</v>
      </c>
    </row>
    <row r="177" spans="1:18" ht="17.25" customHeight="1">
      <c r="A177" s="139"/>
      <c r="B177" s="139"/>
      <c r="C177" s="139"/>
      <c r="D177" s="139"/>
      <c r="E177" s="139"/>
      <c r="F177" s="139"/>
      <c r="G177" s="139"/>
      <c r="H177" s="139"/>
      <c r="I177" s="139"/>
      <c r="J177" s="139"/>
      <c r="K177" s="139"/>
      <c r="L177" s="139"/>
      <c r="M177" s="139"/>
      <c r="N177" s="187"/>
      <c r="O177" s="187"/>
      <c r="P177" s="187"/>
      <c r="Q177" s="187"/>
      <c r="R177" s="139"/>
    </row>
    <row r="178" spans="1:18" ht="17.25" customHeight="1">
      <c r="A178" s="139"/>
      <c r="B178" s="139"/>
      <c r="C178" s="139"/>
      <c r="D178" s="139"/>
      <c r="E178" s="139"/>
      <c r="F178" s="139"/>
      <c r="G178" s="139"/>
      <c r="H178" s="139"/>
      <c r="I178" s="139"/>
      <c r="J178" s="139"/>
      <c r="K178" s="139"/>
      <c r="L178" s="139"/>
      <c r="M178" s="139"/>
      <c r="N178" s="187"/>
      <c r="O178" s="187"/>
      <c r="P178" s="187"/>
      <c r="Q178" s="187"/>
      <c r="R178" s="139"/>
    </row>
    <row r="179" spans="1:18" ht="17.25" customHeight="1">
      <c r="A179" s="139"/>
      <c r="B179" s="139"/>
      <c r="C179" s="139"/>
      <c r="D179" s="139"/>
      <c r="E179" s="139"/>
      <c r="F179" s="139"/>
      <c r="G179" s="139"/>
      <c r="H179" s="139"/>
      <c r="I179" s="139"/>
      <c r="J179" s="139"/>
      <c r="K179" s="139"/>
      <c r="L179" s="139"/>
      <c r="M179" s="139"/>
      <c r="N179" s="187"/>
      <c r="O179" s="187"/>
      <c r="P179" s="187"/>
      <c r="Q179" s="187"/>
      <c r="R179" s="139"/>
    </row>
    <row r="180" spans="1:18" ht="17.25" customHeight="1">
      <c r="A180" s="139"/>
      <c r="B180" s="139"/>
      <c r="C180" s="139"/>
      <c r="D180" s="139"/>
      <c r="E180" s="139"/>
      <c r="F180" s="139"/>
      <c r="G180" s="139"/>
      <c r="H180" s="139"/>
      <c r="I180" s="139"/>
      <c r="J180" s="139"/>
      <c r="K180" s="139"/>
      <c r="L180" s="139"/>
      <c r="M180" s="139"/>
      <c r="N180" s="187"/>
      <c r="O180" s="187"/>
      <c r="P180" s="187"/>
      <c r="Q180" s="187"/>
      <c r="R180" s="139"/>
    </row>
    <row r="181" spans="1:18" ht="17.25" customHeight="1">
      <c r="A181" s="139"/>
      <c r="B181" s="139"/>
      <c r="C181" s="139"/>
      <c r="D181" s="139"/>
      <c r="E181" s="139"/>
      <c r="F181" s="139"/>
      <c r="G181" s="139"/>
      <c r="H181" s="139"/>
      <c r="I181" s="139"/>
      <c r="J181" s="139"/>
      <c r="K181" s="139"/>
      <c r="L181" s="139"/>
      <c r="M181" s="139"/>
      <c r="N181" s="187"/>
      <c r="O181" s="187"/>
      <c r="P181" s="187"/>
      <c r="Q181" s="187"/>
      <c r="R181" s="139"/>
    </row>
    <row r="182" spans="1:18" ht="17.25" customHeight="1">
      <c r="A182" s="139"/>
      <c r="B182" s="139"/>
      <c r="C182" s="139"/>
      <c r="D182" s="139"/>
      <c r="E182" s="139"/>
      <c r="F182" s="139"/>
      <c r="G182" s="139"/>
      <c r="H182" s="139"/>
      <c r="I182" s="139"/>
      <c r="J182" s="139"/>
      <c r="K182" s="139"/>
      <c r="L182" s="139"/>
      <c r="M182" s="139"/>
      <c r="N182" s="187"/>
      <c r="O182" s="187"/>
      <c r="P182" s="187"/>
      <c r="Q182" s="187"/>
      <c r="R182" s="139"/>
    </row>
    <row r="183" spans="1:18" ht="17.25" customHeight="1">
      <c r="A183" s="139"/>
      <c r="B183" s="139"/>
      <c r="C183" s="139"/>
      <c r="D183" s="139"/>
      <c r="E183" s="139"/>
      <c r="F183" s="139"/>
      <c r="G183" s="139"/>
      <c r="H183" s="139"/>
      <c r="I183" s="139"/>
      <c r="J183" s="139"/>
      <c r="K183" s="139"/>
      <c r="L183" s="139"/>
      <c r="M183" s="139"/>
      <c r="N183" s="187"/>
      <c r="O183" s="187"/>
      <c r="P183" s="187"/>
      <c r="Q183" s="187"/>
      <c r="R183" s="139"/>
    </row>
    <row r="184" spans="1:18" ht="17.25" customHeight="1">
      <c r="A184" s="139"/>
      <c r="B184" s="139"/>
      <c r="C184" s="139"/>
      <c r="D184" s="139"/>
      <c r="E184" s="139"/>
      <c r="F184" s="139"/>
      <c r="G184" s="139"/>
      <c r="H184" s="139"/>
      <c r="I184" s="139"/>
      <c r="J184" s="139"/>
      <c r="K184" s="139"/>
      <c r="L184" s="139"/>
      <c r="M184" s="139"/>
      <c r="N184" s="187"/>
      <c r="O184" s="187"/>
      <c r="P184" s="187"/>
      <c r="Q184" s="187"/>
      <c r="R184" s="139"/>
    </row>
    <row r="185" spans="1:18" ht="17.25" customHeight="1">
      <c r="A185" s="139"/>
      <c r="B185" s="139"/>
      <c r="C185" s="139"/>
      <c r="D185" s="139"/>
      <c r="E185" s="139"/>
      <c r="F185" s="139"/>
      <c r="G185" s="139"/>
      <c r="H185" s="139"/>
      <c r="I185" s="139"/>
      <c r="J185" s="139"/>
      <c r="K185" s="139"/>
      <c r="L185" s="139"/>
      <c r="M185" s="139"/>
      <c r="N185" s="187"/>
      <c r="O185" s="187"/>
      <c r="P185" s="187"/>
      <c r="Q185" s="187"/>
      <c r="R185" s="139"/>
    </row>
    <row r="186" spans="1:18" ht="17.25" customHeight="1">
      <c r="A186" s="139"/>
      <c r="B186" s="139"/>
      <c r="C186" s="139"/>
      <c r="D186" s="139"/>
      <c r="E186" s="139"/>
      <c r="F186" s="139"/>
      <c r="G186" s="139"/>
      <c r="H186" s="139"/>
      <c r="I186" s="139"/>
      <c r="J186" s="139"/>
      <c r="K186" s="139"/>
      <c r="L186" s="139"/>
      <c r="M186" s="139"/>
      <c r="N186" s="187"/>
      <c r="O186" s="187"/>
      <c r="P186" s="187"/>
      <c r="Q186" s="187"/>
      <c r="R186" s="139"/>
    </row>
    <row r="187" spans="1:18" ht="17.25" customHeight="1">
      <c r="A187" s="139"/>
      <c r="B187" s="139"/>
      <c r="C187" s="139"/>
      <c r="D187" s="139"/>
      <c r="E187" s="139"/>
      <c r="F187" s="139"/>
      <c r="G187" s="139"/>
      <c r="H187" s="139"/>
      <c r="I187" s="139"/>
      <c r="J187" s="139"/>
      <c r="K187" s="139"/>
      <c r="L187" s="139"/>
      <c r="M187" s="139"/>
      <c r="N187" s="187"/>
      <c r="O187" s="187"/>
      <c r="P187" s="187"/>
      <c r="Q187" s="187"/>
      <c r="R187" s="139"/>
    </row>
    <row r="188" spans="1:18" ht="17.25" customHeight="1">
      <c r="A188" s="139"/>
      <c r="B188" s="139"/>
      <c r="C188" s="139"/>
      <c r="D188" s="139"/>
      <c r="E188" s="139"/>
      <c r="F188" s="139"/>
      <c r="G188" s="139"/>
      <c r="H188" s="139"/>
      <c r="I188" s="139"/>
      <c r="J188" s="139"/>
      <c r="K188" s="139"/>
      <c r="L188" s="139"/>
      <c r="M188" s="139"/>
      <c r="N188" s="187"/>
      <c r="O188" s="187"/>
      <c r="P188" s="187"/>
      <c r="Q188" s="187"/>
      <c r="R188" s="139"/>
    </row>
    <row r="189" spans="1:18" ht="17.25" customHeight="1">
      <c r="A189" s="139"/>
      <c r="B189" s="139"/>
      <c r="C189" s="139"/>
      <c r="D189" s="139"/>
      <c r="E189" s="139"/>
      <c r="F189" s="139"/>
      <c r="G189" s="139"/>
      <c r="H189" s="139"/>
      <c r="I189" s="139"/>
      <c r="J189" s="139"/>
      <c r="K189" s="139"/>
      <c r="L189" s="139"/>
      <c r="M189" s="139"/>
      <c r="N189" s="187"/>
      <c r="O189" s="187"/>
      <c r="P189" s="187"/>
    </row>
    <row r="190" spans="1:18" ht="17.25" customHeight="1">
      <c r="A190" s="139"/>
      <c r="B190" s="139"/>
      <c r="C190" s="139"/>
      <c r="D190" s="139"/>
      <c r="E190" s="139"/>
      <c r="F190" s="139"/>
      <c r="G190" s="139"/>
      <c r="H190" s="139"/>
      <c r="I190" s="139"/>
      <c r="J190" s="139"/>
      <c r="K190" s="139"/>
      <c r="L190" s="139"/>
      <c r="M190" s="139"/>
      <c r="N190" s="187"/>
      <c r="O190" s="187"/>
      <c r="P190" s="187"/>
    </row>
    <row r="191" spans="1:18" ht="17.25" customHeight="1">
      <c r="A191" s="139"/>
      <c r="B191" s="139"/>
      <c r="C191" s="139"/>
      <c r="D191" s="139"/>
      <c r="E191" s="139"/>
      <c r="F191" s="139"/>
      <c r="G191" s="139"/>
      <c r="H191" s="139"/>
      <c r="I191" s="139"/>
      <c r="J191" s="139"/>
      <c r="K191" s="139"/>
      <c r="L191" s="139"/>
      <c r="M191" s="139"/>
      <c r="N191" s="187"/>
      <c r="O191" s="187"/>
      <c r="P191" s="187"/>
    </row>
    <row r="192" spans="1:18"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76" fitToHeight="0" orientation="landscape" r:id="rId1"/>
  <headerFooter alignWithMargins="0"/>
  <rowBreaks count="3" manualBreakCount="3">
    <brk id="41" max="16383" man="1"/>
    <brk id="82" max="16" man="1"/>
    <brk id="123" max="16383" man="1"/>
  </rowBreaks>
  <drawing r:id="rId2"/>
  <legacyDrawing r:id="rId3"/>
  <controls>
    <mc:AlternateContent xmlns:mc="http://schemas.openxmlformats.org/markup-compatibility/2006">
      <mc:Choice Requires="x14">
        <control shapeId="15361" r:id="rId4" name="CommandButton1">
          <controlPr defaultSize="0" print="0" autoLine="0" r:id="rId5">
            <anchor moveWithCells="1">
              <from>
                <xdr:col>0</xdr:col>
                <xdr:colOff>0</xdr:colOff>
                <xdr:row>4</xdr:row>
                <xdr:rowOff>0</xdr:rowOff>
              </from>
              <to>
                <xdr:col>1</xdr:col>
                <xdr:colOff>30480</xdr:colOff>
                <xdr:row>5</xdr:row>
                <xdr:rowOff>144780</xdr:rowOff>
              </to>
            </anchor>
          </controlPr>
        </control>
      </mc:Choice>
      <mc:Fallback>
        <control shapeId="15361" r:id="rId4" name="CommandButton1"/>
      </mc:Fallback>
    </mc:AlternateContent>
    <mc:AlternateContent xmlns:mc="http://schemas.openxmlformats.org/markup-compatibility/2006">
      <mc:Choice Requires="x14">
        <control shapeId="15362" r:id="rId6" name="CommandButton2">
          <controlPr defaultSize="0" print="0" autoLine="0" r:id="rId7">
            <anchor moveWithCells="1">
              <from>
                <xdr:col>1</xdr:col>
                <xdr:colOff>30480</xdr:colOff>
                <xdr:row>4</xdr:row>
                <xdr:rowOff>0</xdr:rowOff>
              </from>
              <to>
                <xdr:col>3</xdr:col>
                <xdr:colOff>358140</xdr:colOff>
                <xdr:row>5</xdr:row>
                <xdr:rowOff>144780</xdr:rowOff>
              </to>
            </anchor>
          </controlPr>
        </control>
      </mc:Choice>
      <mc:Fallback>
        <control shapeId="15362" r:id="rId6" name="CommandButton2"/>
      </mc:Fallback>
    </mc:AlternateContent>
  </control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D5FA-2B11-4DF5-AF4E-63DDB28160A0}">
  <sheetPr codeName="Sheet8">
    <pageSetUpPr fitToPage="1"/>
  </sheetPr>
  <dimension ref="A1:AE192"/>
  <sheetViews>
    <sheetView zoomScale="85" zoomScaleNormal="85" zoomScaleSheetLayoutView="75" workbookViewId="0">
      <pane xSplit="3" ySplit="5" topLeftCell="D165"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tr">
        <f>決８長崎!F1</f>
        <v>令 和 ４ 年 度 に お け る 滞 納 整 理 状 況 調</v>
      </c>
      <c r="G1" s="565"/>
      <c r="H1" s="565"/>
      <c r="I1" s="565"/>
      <c r="J1" s="565"/>
      <c r="L1" s="177" t="s">
        <v>301</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288212</v>
      </c>
      <c r="E6" s="155">
        <v>0</v>
      </c>
      <c r="F6" s="156">
        <f t="shared" ref="F6:F41" si="0">D6-E6</f>
        <v>288212</v>
      </c>
      <c r="G6" s="155">
        <v>0</v>
      </c>
      <c r="H6" s="155">
        <v>0</v>
      </c>
      <c r="I6" s="155">
        <v>284552</v>
      </c>
      <c r="J6" s="156">
        <f t="shared" ref="J6:J41" si="1">E6+G6+H6+I6</f>
        <v>284552</v>
      </c>
      <c r="K6" s="155">
        <v>0</v>
      </c>
      <c r="L6" s="155">
        <v>16</v>
      </c>
      <c r="M6" s="156">
        <f t="shared" ref="M6:M41" si="2">D6-J6-K6-L6</f>
        <v>3644</v>
      </c>
      <c r="N6" s="183"/>
      <c r="O6" s="183"/>
      <c r="P6" s="183"/>
      <c r="Q6" s="183"/>
    </row>
    <row r="7" spans="1:31" s="139" customFormat="1" ht="17.25" customHeight="1">
      <c r="A7" s="150"/>
      <c r="B7" s="153" t="s">
        <v>162</v>
      </c>
      <c r="C7" s="154" t="s">
        <v>163</v>
      </c>
      <c r="D7" s="490">
        <v>10303559194</v>
      </c>
      <c r="E7" s="155">
        <v>0</v>
      </c>
      <c r="F7" s="156">
        <f t="shared" si="0"/>
        <v>10303559194</v>
      </c>
      <c r="G7" s="155">
        <v>0</v>
      </c>
      <c r="H7" s="155">
        <v>0</v>
      </c>
      <c r="I7" s="155">
        <v>10198236192</v>
      </c>
      <c r="J7" s="156">
        <f t="shared" si="1"/>
        <v>10198236192</v>
      </c>
      <c r="K7" s="155">
        <v>0</v>
      </c>
      <c r="L7" s="155">
        <v>303434</v>
      </c>
      <c r="M7" s="156">
        <f t="shared" si="2"/>
        <v>105019568</v>
      </c>
      <c r="N7" s="183">
        <v>100.9</v>
      </c>
      <c r="O7" s="183">
        <v>98.7</v>
      </c>
      <c r="P7" s="184">
        <v>98.977799806679116</v>
      </c>
      <c r="Q7" s="184">
        <v>99.1</v>
      </c>
    </row>
    <row r="8" spans="1:31" s="139" customFormat="1" ht="17.25" customHeight="1">
      <c r="A8" s="150" t="s">
        <v>45</v>
      </c>
      <c r="B8" s="144"/>
      <c r="C8" s="154" t="s">
        <v>161</v>
      </c>
      <c r="D8" s="490">
        <v>7375</v>
      </c>
      <c r="E8" s="155">
        <v>0</v>
      </c>
      <c r="F8" s="156">
        <f t="shared" si="0"/>
        <v>7375</v>
      </c>
      <c r="G8" s="155">
        <v>0</v>
      </c>
      <c r="H8" s="155">
        <v>0</v>
      </c>
      <c r="I8" s="155">
        <v>2142</v>
      </c>
      <c r="J8" s="156">
        <f t="shared" si="1"/>
        <v>2142</v>
      </c>
      <c r="K8" s="155">
        <v>0</v>
      </c>
      <c r="L8" s="155">
        <v>664</v>
      </c>
      <c r="M8" s="156">
        <f t="shared" si="2"/>
        <v>4569</v>
      </c>
      <c r="N8" s="183"/>
      <c r="O8" s="183"/>
      <c r="P8" s="183"/>
      <c r="Q8" s="183"/>
    </row>
    <row r="9" spans="1:31" s="139" customFormat="1" ht="17.25" customHeight="1">
      <c r="A9" s="157"/>
      <c r="B9" s="153" t="s">
        <v>164</v>
      </c>
      <c r="C9" s="154" t="s">
        <v>163</v>
      </c>
      <c r="D9" s="490">
        <v>245953393</v>
      </c>
      <c r="E9" s="155">
        <v>0</v>
      </c>
      <c r="F9" s="156">
        <f t="shared" si="0"/>
        <v>245953393</v>
      </c>
      <c r="G9" s="155">
        <v>0</v>
      </c>
      <c r="H9" s="155">
        <v>0</v>
      </c>
      <c r="I9" s="155">
        <v>68497376</v>
      </c>
      <c r="J9" s="156">
        <f t="shared" si="1"/>
        <v>68497376</v>
      </c>
      <c r="K9" s="155">
        <v>0</v>
      </c>
      <c r="L9" s="155">
        <v>22172457</v>
      </c>
      <c r="M9" s="156">
        <f t="shared" si="2"/>
        <v>155283560</v>
      </c>
      <c r="N9" s="183">
        <v>96.3</v>
      </c>
      <c r="O9" s="183">
        <v>95.4</v>
      </c>
      <c r="P9" s="184">
        <v>27.849738181900179</v>
      </c>
      <c r="Q9" s="184">
        <v>32.9</v>
      </c>
    </row>
    <row r="10" spans="1:31" s="139" customFormat="1" ht="17.25" customHeight="1">
      <c r="A10" s="150"/>
      <c r="B10" s="144"/>
      <c r="C10" s="154" t="s">
        <v>161</v>
      </c>
      <c r="D10" s="156">
        <f>D6+D8</f>
        <v>295587</v>
      </c>
      <c r="E10" s="156">
        <f>E6+E8</f>
        <v>0</v>
      </c>
      <c r="F10" s="156">
        <f t="shared" si="0"/>
        <v>295587</v>
      </c>
      <c r="G10" s="156">
        <f>G6+G8</f>
        <v>0</v>
      </c>
      <c r="H10" s="156">
        <f>H6+H8</f>
        <v>0</v>
      </c>
      <c r="I10" s="156">
        <f>+I6+I8</f>
        <v>286694</v>
      </c>
      <c r="J10" s="156">
        <f t="shared" si="1"/>
        <v>286694</v>
      </c>
      <c r="K10" s="156">
        <f>K6+K8</f>
        <v>0</v>
      </c>
      <c r="L10" s="156">
        <f>L6+L8</f>
        <v>680</v>
      </c>
      <c r="M10" s="156">
        <f t="shared" si="2"/>
        <v>8213</v>
      </c>
      <c r="N10" s="183"/>
      <c r="O10" s="183"/>
      <c r="P10" s="183"/>
      <c r="Q10" s="183"/>
    </row>
    <row r="11" spans="1:31" s="139" customFormat="1" ht="17.25" customHeight="1">
      <c r="A11" s="153"/>
      <c r="B11" s="153" t="s">
        <v>16</v>
      </c>
      <c r="C11" s="154" t="s">
        <v>163</v>
      </c>
      <c r="D11" s="156">
        <f>D7+D9</f>
        <v>10549512587</v>
      </c>
      <c r="E11" s="156">
        <f>E7+E9</f>
        <v>0</v>
      </c>
      <c r="F11" s="156">
        <f t="shared" si="0"/>
        <v>10549512587</v>
      </c>
      <c r="G11" s="156">
        <f>G7+G9</f>
        <v>0</v>
      </c>
      <c r="H11" s="156">
        <f>H7+H9</f>
        <v>0</v>
      </c>
      <c r="I11" s="156">
        <f>+I7+I9</f>
        <v>10266733568</v>
      </c>
      <c r="J11" s="156">
        <f t="shared" si="1"/>
        <v>10266733568</v>
      </c>
      <c r="K11" s="156">
        <f>K7+K9</f>
        <v>0</v>
      </c>
      <c r="L11" s="156">
        <f>L7+L9</f>
        <v>22475891</v>
      </c>
      <c r="M11" s="156">
        <f t="shared" si="2"/>
        <v>260303128</v>
      </c>
      <c r="N11" s="183">
        <v>100.8</v>
      </c>
      <c r="O11" s="183">
        <v>98.6</v>
      </c>
      <c r="P11" s="184">
        <v>97.319506312088166</v>
      </c>
      <c r="Q11" s="184">
        <v>97.5</v>
      </c>
      <c r="W11" s="158"/>
    </row>
    <row r="12" spans="1:31" s="139" customFormat="1" ht="17.25" customHeight="1">
      <c r="A12" s="144"/>
      <c r="B12" s="144"/>
      <c r="C12" s="154" t="s">
        <v>161</v>
      </c>
      <c r="D12" s="490">
        <v>9728</v>
      </c>
      <c r="E12" s="155">
        <v>8748</v>
      </c>
      <c r="F12" s="156">
        <f t="shared" si="0"/>
        <v>980</v>
      </c>
      <c r="G12" s="491">
        <v>13</v>
      </c>
      <c r="H12" s="491">
        <v>885</v>
      </c>
      <c r="I12" s="155">
        <v>0</v>
      </c>
      <c r="J12" s="156">
        <f t="shared" si="1"/>
        <v>9646</v>
      </c>
      <c r="K12" s="155">
        <v>0</v>
      </c>
      <c r="L12" s="155">
        <v>3</v>
      </c>
      <c r="M12" s="156">
        <f t="shared" si="2"/>
        <v>79</v>
      </c>
      <c r="N12" s="183"/>
      <c r="O12" s="183"/>
      <c r="P12" s="183"/>
      <c r="Q12" s="183"/>
      <c r="S12" s="158">
        <f t="shared" ref="S12:S75" si="3">E12/D12*100</f>
        <v>89.92598684210526</v>
      </c>
      <c r="U12" s="158">
        <v>87.029382191933863</v>
      </c>
      <c r="W12" s="158">
        <f>S12-U12</f>
        <v>2.8966046501713976</v>
      </c>
    </row>
    <row r="13" spans="1:31" s="139" customFormat="1" ht="17.25" customHeight="1">
      <c r="A13" s="150"/>
      <c r="B13" s="153" t="s">
        <v>162</v>
      </c>
      <c r="C13" s="154" t="s">
        <v>163</v>
      </c>
      <c r="D13" s="490">
        <v>572660150</v>
      </c>
      <c r="E13" s="155">
        <v>548982800</v>
      </c>
      <c r="F13" s="156">
        <f t="shared" si="0"/>
        <v>23677350</v>
      </c>
      <c r="G13" s="491">
        <v>226466</v>
      </c>
      <c r="H13" s="491">
        <v>18939605</v>
      </c>
      <c r="I13" s="155">
        <v>0</v>
      </c>
      <c r="J13" s="156">
        <f t="shared" si="1"/>
        <v>568148871</v>
      </c>
      <c r="K13" s="155">
        <v>0</v>
      </c>
      <c r="L13" s="155">
        <v>37724</v>
      </c>
      <c r="M13" s="156">
        <f t="shared" si="2"/>
        <v>4473555</v>
      </c>
      <c r="N13" s="183">
        <v>97.9</v>
      </c>
      <c r="O13" s="183">
        <v>95.8</v>
      </c>
      <c r="P13" s="184">
        <v>99.212224038987173</v>
      </c>
      <c r="Q13" s="184">
        <v>99.8</v>
      </c>
      <c r="S13" s="158">
        <f t="shared" si="3"/>
        <v>95.865374952316827</v>
      </c>
      <c r="U13" s="158">
        <v>96.574306821054137</v>
      </c>
      <c r="W13" s="158">
        <f t="shared" ref="W13:W76" si="4">S13-U13</f>
        <v>-0.7089318687373094</v>
      </c>
    </row>
    <row r="14" spans="1:31" s="139" customFormat="1" ht="17.25" customHeight="1">
      <c r="A14" s="150" t="s">
        <v>46</v>
      </c>
      <c r="B14" s="144"/>
      <c r="C14" s="154" t="s">
        <v>161</v>
      </c>
      <c r="D14" s="490">
        <v>138</v>
      </c>
      <c r="E14" s="155">
        <v>0</v>
      </c>
      <c r="F14" s="156">
        <f t="shared" si="0"/>
        <v>138</v>
      </c>
      <c r="G14" s="491">
        <v>6</v>
      </c>
      <c r="H14" s="491">
        <v>28</v>
      </c>
      <c r="I14" s="155">
        <v>0</v>
      </c>
      <c r="J14" s="156">
        <f t="shared" si="1"/>
        <v>34</v>
      </c>
      <c r="K14" s="155">
        <v>0</v>
      </c>
      <c r="L14" s="155">
        <v>18</v>
      </c>
      <c r="M14" s="156">
        <f t="shared" si="2"/>
        <v>86</v>
      </c>
      <c r="N14" s="504"/>
      <c r="O14" s="504"/>
      <c r="P14" s="183"/>
      <c r="Q14" s="183"/>
      <c r="S14" s="158">
        <f t="shared" si="3"/>
        <v>0</v>
      </c>
      <c r="U14" s="158">
        <v>0</v>
      </c>
      <c r="W14" s="158">
        <f t="shared" si="4"/>
        <v>0</v>
      </c>
    </row>
    <row r="15" spans="1:31" s="139" customFormat="1" ht="17.25" customHeight="1">
      <c r="A15" s="150"/>
      <c r="B15" s="153" t="s">
        <v>164</v>
      </c>
      <c r="C15" s="154" t="s">
        <v>163</v>
      </c>
      <c r="D15" s="490">
        <v>4389277</v>
      </c>
      <c r="E15" s="497">
        <v>0</v>
      </c>
      <c r="F15" s="156">
        <f t="shared" si="0"/>
        <v>4389277</v>
      </c>
      <c r="G15" s="491">
        <v>141261</v>
      </c>
      <c r="H15" s="491">
        <v>714271</v>
      </c>
      <c r="I15" s="155">
        <v>0</v>
      </c>
      <c r="J15" s="156">
        <f t="shared" si="1"/>
        <v>855532</v>
      </c>
      <c r="K15" s="155">
        <v>0</v>
      </c>
      <c r="L15" s="155">
        <v>379696</v>
      </c>
      <c r="M15" s="156">
        <f t="shared" si="2"/>
        <v>3154049</v>
      </c>
      <c r="N15" s="504">
        <v>72.3</v>
      </c>
      <c r="O15" s="504">
        <v>153.30000000000001</v>
      </c>
      <c r="P15" s="184">
        <v>19.491410544378947</v>
      </c>
      <c r="Q15" s="184">
        <v>38.5</v>
      </c>
      <c r="S15" s="158">
        <f t="shared" si="3"/>
        <v>0</v>
      </c>
      <c r="U15" s="158">
        <v>0</v>
      </c>
      <c r="W15" s="158">
        <f t="shared" si="4"/>
        <v>0</v>
      </c>
    </row>
    <row r="16" spans="1:31" s="139" customFormat="1" ht="17.25" customHeight="1">
      <c r="A16" s="150"/>
      <c r="B16" s="144"/>
      <c r="C16" s="154" t="s">
        <v>161</v>
      </c>
      <c r="D16" s="156">
        <f>D12+D14</f>
        <v>9866</v>
      </c>
      <c r="E16" s="156">
        <f>E12+E14</f>
        <v>8748</v>
      </c>
      <c r="F16" s="156">
        <f t="shared" si="0"/>
        <v>1118</v>
      </c>
      <c r="G16" s="156">
        <f t="shared" ref="G16:I17" si="5">G12+G14</f>
        <v>19</v>
      </c>
      <c r="H16" s="156">
        <f t="shared" si="5"/>
        <v>913</v>
      </c>
      <c r="I16" s="156">
        <f t="shared" si="5"/>
        <v>0</v>
      </c>
      <c r="J16" s="156">
        <f t="shared" si="1"/>
        <v>9680</v>
      </c>
      <c r="K16" s="156">
        <f>K12+K14</f>
        <v>0</v>
      </c>
      <c r="L16" s="156">
        <f>L12+L14</f>
        <v>21</v>
      </c>
      <c r="M16" s="156">
        <f t="shared" si="2"/>
        <v>165</v>
      </c>
      <c r="N16" s="183"/>
      <c r="O16" s="183"/>
      <c r="P16" s="183"/>
      <c r="Q16" s="183"/>
      <c r="S16" s="158">
        <f t="shared" si="3"/>
        <v>88.66815325359822</v>
      </c>
      <c r="U16" s="158">
        <v>84.701533108622371</v>
      </c>
      <c r="W16" s="158">
        <f t="shared" si="4"/>
        <v>3.9666201449758489</v>
      </c>
    </row>
    <row r="17" spans="1:31" s="139" customFormat="1" ht="17.25" customHeight="1">
      <c r="A17" s="153"/>
      <c r="B17" s="153" t="s">
        <v>16</v>
      </c>
      <c r="C17" s="154" t="s">
        <v>163</v>
      </c>
      <c r="D17" s="156">
        <f>D13+D15</f>
        <v>577049427</v>
      </c>
      <c r="E17" s="156">
        <f>E13+E15</f>
        <v>548982800</v>
      </c>
      <c r="F17" s="156">
        <f t="shared" si="0"/>
        <v>28066627</v>
      </c>
      <c r="G17" s="156">
        <f t="shared" si="5"/>
        <v>367727</v>
      </c>
      <c r="H17" s="156">
        <f t="shared" si="5"/>
        <v>19653876</v>
      </c>
      <c r="I17" s="156">
        <f t="shared" si="5"/>
        <v>0</v>
      </c>
      <c r="J17" s="156">
        <f t="shared" si="1"/>
        <v>569004403</v>
      </c>
      <c r="K17" s="156">
        <f>K13+K15</f>
        <v>0</v>
      </c>
      <c r="L17" s="156">
        <f>L13+L15</f>
        <v>417420</v>
      </c>
      <c r="M17" s="156">
        <f t="shared" si="2"/>
        <v>7627604</v>
      </c>
      <c r="N17" s="183">
        <v>97.6</v>
      </c>
      <c r="O17" s="183">
        <v>96.1</v>
      </c>
      <c r="P17" s="184">
        <v>98.605834505057047</v>
      </c>
      <c r="Q17" s="184">
        <v>99.2</v>
      </c>
      <c r="S17" s="158">
        <f t="shared" si="3"/>
        <v>95.136183195620788</v>
      </c>
      <c r="U17" s="158">
        <v>96.025170172436574</v>
      </c>
      <c r="W17" s="158">
        <f t="shared" si="4"/>
        <v>-0.88898697681578653</v>
      </c>
    </row>
    <row r="18" spans="1:31" s="139" customFormat="1" ht="17.25" customHeight="1">
      <c r="A18" s="144"/>
      <c r="B18" s="144"/>
      <c r="C18" s="154" t="s">
        <v>161</v>
      </c>
      <c r="D18" s="490">
        <v>165</v>
      </c>
      <c r="E18" s="490">
        <v>164</v>
      </c>
      <c r="F18" s="156">
        <f t="shared" si="0"/>
        <v>1</v>
      </c>
      <c r="G18" s="155">
        <v>0</v>
      </c>
      <c r="H18" s="155">
        <v>1</v>
      </c>
      <c r="I18" s="155">
        <v>0</v>
      </c>
      <c r="J18" s="156">
        <f t="shared" si="1"/>
        <v>165</v>
      </c>
      <c r="K18" s="155">
        <v>0</v>
      </c>
      <c r="L18" s="155">
        <v>0</v>
      </c>
      <c r="M18" s="156">
        <f t="shared" si="2"/>
        <v>0</v>
      </c>
      <c r="N18" s="183"/>
      <c r="O18" s="183"/>
      <c r="P18" s="183"/>
      <c r="Q18" s="183"/>
      <c r="S18" s="158">
        <f t="shared" si="3"/>
        <v>99.393939393939391</v>
      </c>
      <c r="U18" s="158">
        <v>99.465240641711233</v>
      </c>
      <c r="W18" s="158">
        <f t="shared" si="4"/>
        <v>-7.1301247771842213E-2</v>
      </c>
    </row>
    <row r="19" spans="1:31" s="139" customFormat="1" ht="17.25" customHeight="1">
      <c r="A19" s="150"/>
      <c r="B19" s="153" t="s">
        <v>162</v>
      </c>
      <c r="C19" s="154" t="s">
        <v>163</v>
      </c>
      <c r="D19" s="490">
        <v>12083126</v>
      </c>
      <c r="E19" s="490">
        <v>12082296</v>
      </c>
      <c r="F19" s="156">
        <f t="shared" si="0"/>
        <v>830</v>
      </c>
      <c r="G19" s="155">
        <v>0</v>
      </c>
      <c r="H19" s="155">
        <v>830</v>
      </c>
      <c r="I19" s="155">
        <v>0</v>
      </c>
      <c r="J19" s="156">
        <f t="shared" si="1"/>
        <v>12083126</v>
      </c>
      <c r="K19" s="155">
        <v>0</v>
      </c>
      <c r="L19" s="155">
        <v>0</v>
      </c>
      <c r="M19" s="156">
        <f t="shared" si="2"/>
        <v>0</v>
      </c>
      <c r="N19" s="183">
        <v>82.1</v>
      </c>
      <c r="O19" s="183">
        <v>74.7</v>
      </c>
      <c r="P19" s="184">
        <v>100</v>
      </c>
      <c r="Q19" s="184">
        <v>100</v>
      </c>
      <c r="S19" s="158">
        <f t="shared" si="3"/>
        <v>99.993130916618767</v>
      </c>
      <c r="U19" s="158">
        <v>99.809194561484418</v>
      </c>
      <c r="W19" s="158">
        <f t="shared" si="4"/>
        <v>0.18393635513434958</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3"/>
        <v>#DIV/0!</v>
      </c>
      <c r="U20" s="158" t="e">
        <v>#DIV/0!</v>
      </c>
      <c r="W20" s="158" t="e">
        <f t="shared" si="4"/>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184">
        <v>0</v>
      </c>
      <c r="Q21" s="184">
        <v>0</v>
      </c>
      <c r="S21" s="158" t="e">
        <f t="shared" si="3"/>
        <v>#DIV/0!</v>
      </c>
      <c r="U21" s="158" t="e">
        <v>#DIV/0!</v>
      </c>
      <c r="W21" s="158" t="e">
        <f t="shared" si="4"/>
        <v>#DIV/0!</v>
      </c>
    </row>
    <row r="22" spans="1:31" s="141" customFormat="1" ht="17.25" customHeight="1">
      <c r="A22" s="150"/>
      <c r="B22" s="144"/>
      <c r="C22" s="154" t="s">
        <v>161</v>
      </c>
      <c r="D22" s="156">
        <f>D18+D20</f>
        <v>165</v>
      </c>
      <c r="E22" s="156">
        <f>E18+E20</f>
        <v>164</v>
      </c>
      <c r="F22" s="156">
        <f t="shared" si="0"/>
        <v>1</v>
      </c>
      <c r="G22" s="156">
        <f t="shared" ref="G22:I23" si="6">G18+G20</f>
        <v>0</v>
      </c>
      <c r="H22" s="156">
        <f t="shared" si="6"/>
        <v>1</v>
      </c>
      <c r="I22" s="156">
        <f t="shared" si="6"/>
        <v>0</v>
      </c>
      <c r="J22" s="156">
        <f t="shared" si="1"/>
        <v>165</v>
      </c>
      <c r="K22" s="156">
        <f>K18+K20</f>
        <v>0</v>
      </c>
      <c r="L22" s="156">
        <f>L18+L20</f>
        <v>0</v>
      </c>
      <c r="M22" s="156">
        <f t="shared" si="2"/>
        <v>0</v>
      </c>
      <c r="N22" s="183"/>
      <c r="O22" s="183"/>
      <c r="P22" s="183"/>
      <c r="Q22" s="183"/>
      <c r="R22" s="139"/>
      <c r="S22" s="158">
        <f t="shared" si="3"/>
        <v>99.393939393939391</v>
      </c>
      <c r="U22" s="158">
        <v>99.465240641711233</v>
      </c>
      <c r="V22" s="139"/>
      <c r="W22" s="158">
        <f t="shared" si="4"/>
        <v>-7.1301247771842213E-2</v>
      </c>
      <c r="X22" s="139"/>
      <c r="Y22" s="139"/>
      <c r="Z22" s="139"/>
      <c r="AA22" s="139"/>
      <c r="AB22" s="139"/>
      <c r="AC22" s="139"/>
      <c r="AD22" s="139"/>
      <c r="AE22" s="139"/>
    </row>
    <row r="23" spans="1:31" s="141" customFormat="1" ht="17.25" customHeight="1">
      <c r="A23" s="153"/>
      <c r="B23" s="153" t="s">
        <v>16</v>
      </c>
      <c r="C23" s="154" t="s">
        <v>163</v>
      </c>
      <c r="D23" s="156">
        <f>D19+D21</f>
        <v>12083126</v>
      </c>
      <c r="E23" s="156">
        <f>E19+E21</f>
        <v>12082296</v>
      </c>
      <c r="F23" s="156">
        <f t="shared" si="0"/>
        <v>830</v>
      </c>
      <c r="G23" s="156">
        <f t="shared" si="6"/>
        <v>0</v>
      </c>
      <c r="H23" s="156">
        <f t="shared" si="6"/>
        <v>830</v>
      </c>
      <c r="I23" s="156">
        <f t="shared" si="6"/>
        <v>0</v>
      </c>
      <c r="J23" s="156">
        <f t="shared" si="1"/>
        <v>12083126</v>
      </c>
      <c r="K23" s="156">
        <f>K19+K21</f>
        <v>0</v>
      </c>
      <c r="L23" s="156">
        <f>L19+L21</f>
        <v>0</v>
      </c>
      <c r="M23" s="156">
        <f t="shared" si="2"/>
        <v>0</v>
      </c>
      <c r="N23" s="183">
        <v>82.1</v>
      </c>
      <c r="O23" s="183">
        <v>74.7</v>
      </c>
      <c r="P23" s="184">
        <v>100</v>
      </c>
      <c r="Q23" s="184">
        <v>100</v>
      </c>
      <c r="R23" s="139"/>
      <c r="S23" s="158">
        <f t="shared" si="3"/>
        <v>99.993130916618767</v>
      </c>
      <c r="U23" s="158">
        <v>99.809194561484418</v>
      </c>
      <c r="V23" s="139"/>
      <c r="W23" s="158">
        <f t="shared" si="4"/>
        <v>0.18393635513434958</v>
      </c>
      <c r="X23" s="139"/>
      <c r="Y23" s="139"/>
      <c r="Z23" s="139"/>
      <c r="AA23" s="139"/>
      <c r="AB23" s="139"/>
      <c r="AC23" s="139"/>
      <c r="AD23" s="139"/>
      <c r="AE23" s="139"/>
    </row>
    <row r="24" spans="1:31" s="139" customFormat="1" ht="17.25" customHeight="1">
      <c r="A24" s="562" t="s">
        <v>166</v>
      </c>
      <c r="B24" s="144"/>
      <c r="C24" s="154" t="s">
        <v>161</v>
      </c>
      <c r="D24" s="155">
        <v>0</v>
      </c>
      <c r="E24" s="155">
        <v>0</v>
      </c>
      <c r="F24" s="156">
        <f t="shared" si="0"/>
        <v>0</v>
      </c>
      <c r="G24" s="155">
        <v>0</v>
      </c>
      <c r="H24" s="155">
        <v>0</v>
      </c>
      <c r="I24" s="155">
        <v>0</v>
      </c>
      <c r="J24" s="156">
        <f t="shared" si="1"/>
        <v>0</v>
      </c>
      <c r="K24" s="155">
        <v>0</v>
      </c>
      <c r="L24" s="155">
        <v>0</v>
      </c>
      <c r="M24" s="156">
        <f t="shared" si="2"/>
        <v>0</v>
      </c>
      <c r="N24" s="183"/>
      <c r="O24" s="183"/>
      <c r="P24" s="183"/>
      <c r="Q24" s="183"/>
      <c r="S24" s="158" t="e">
        <f t="shared" si="3"/>
        <v>#DIV/0!</v>
      </c>
      <c r="U24" s="158" t="e">
        <v>#DIV/0!</v>
      </c>
      <c r="W24" s="158" t="e">
        <f t="shared" si="4"/>
        <v>#DIV/0!</v>
      </c>
    </row>
    <row r="25" spans="1:31" s="139" customFormat="1" ht="17.25" customHeight="1">
      <c r="A25" s="556"/>
      <c r="B25" s="153" t="s">
        <v>162</v>
      </c>
      <c r="C25" s="154" t="s">
        <v>163</v>
      </c>
      <c r="D25" s="155">
        <v>0</v>
      </c>
      <c r="E25" s="155">
        <v>0</v>
      </c>
      <c r="F25" s="156">
        <f t="shared" si="0"/>
        <v>0</v>
      </c>
      <c r="G25" s="155">
        <v>0</v>
      </c>
      <c r="H25" s="155">
        <v>0</v>
      </c>
      <c r="I25" s="155">
        <v>0</v>
      </c>
      <c r="J25" s="156">
        <f t="shared" si="1"/>
        <v>0</v>
      </c>
      <c r="K25" s="155">
        <v>0</v>
      </c>
      <c r="L25" s="155">
        <v>0</v>
      </c>
      <c r="M25" s="156">
        <f t="shared" si="2"/>
        <v>0</v>
      </c>
      <c r="N25" s="183">
        <v>0</v>
      </c>
      <c r="O25" s="183">
        <v>0</v>
      </c>
      <c r="P25" s="184">
        <v>0</v>
      </c>
      <c r="Q25" s="184">
        <v>0</v>
      </c>
      <c r="S25" s="158" t="e">
        <f t="shared" si="3"/>
        <v>#DIV/0!</v>
      </c>
      <c r="U25" s="158" t="e">
        <v>#DIV/0!</v>
      </c>
      <c r="W25" s="158" t="e">
        <f t="shared" si="4"/>
        <v>#DIV/0!</v>
      </c>
    </row>
    <row r="26" spans="1:31" s="139" customFormat="1" ht="17.25" customHeight="1">
      <c r="A26" s="556"/>
      <c r="B26" s="144"/>
      <c r="C26" s="154" t="s">
        <v>161</v>
      </c>
      <c r="D26" s="155">
        <v>0</v>
      </c>
      <c r="E26" s="155">
        <v>0</v>
      </c>
      <c r="F26" s="156">
        <f t="shared" si="0"/>
        <v>0</v>
      </c>
      <c r="G26" s="155">
        <v>0</v>
      </c>
      <c r="H26" s="155">
        <v>0</v>
      </c>
      <c r="I26" s="155">
        <v>0</v>
      </c>
      <c r="J26" s="156">
        <f t="shared" si="1"/>
        <v>0</v>
      </c>
      <c r="K26" s="155">
        <v>0</v>
      </c>
      <c r="L26" s="155">
        <v>0</v>
      </c>
      <c r="M26" s="156">
        <f t="shared" si="2"/>
        <v>0</v>
      </c>
      <c r="N26" s="183"/>
      <c r="O26" s="183"/>
      <c r="P26" s="183"/>
      <c r="Q26" s="183"/>
      <c r="S26" s="158" t="e">
        <f t="shared" si="3"/>
        <v>#DIV/0!</v>
      </c>
      <c r="U26" s="158" t="e">
        <v>#DIV/0!</v>
      </c>
      <c r="W26" s="158" t="e">
        <f t="shared" si="4"/>
        <v>#DIV/0!</v>
      </c>
    </row>
    <row r="27" spans="1:31" s="139" customFormat="1" ht="17.25" customHeight="1">
      <c r="A27" s="556"/>
      <c r="B27" s="153" t="s">
        <v>164</v>
      </c>
      <c r="C27" s="154" t="s">
        <v>163</v>
      </c>
      <c r="D27" s="155">
        <v>0</v>
      </c>
      <c r="E27" s="155">
        <v>0</v>
      </c>
      <c r="F27" s="156">
        <f t="shared" si="0"/>
        <v>0</v>
      </c>
      <c r="G27" s="155">
        <v>0</v>
      </c>
      <c r="H27" s="155">
        <v>0</v>
      </c>
      <c r="I27" s="155">
        <v>0</v>
      </c>
      <c r="J27" s="156">
        <f t="shared" si="1"/>
        <v>0</v>
      </c>
      <c r="K27" s="155">
        <v>0</v>
      </c>
      <c r="L27" s="155">
        <v>0</v>
      </c>
      <c r="M27" s="156">
        <f t="shared" si="2"/>
        <v>0</v>
      </c>
      <c r="N27" s="183">
        <v>0</v>
      </c>
      <c r="O27" s="183">
        <v>0</v>
      </c>
      <c r="P27" s="184">
        <v>0</v>
      </c>
      <c r="Q27" s="184">
        <v>0</v>
      </c>
      <c r="S27" s="158" t="e">
        <f t="shared" si="3"/>
        <v>#DIV/0!</v>
      </c>
      <c r="U27" s="158" t="e">
        <v>#DIV/0!</v>
      </c>
      <c r="W27" s="158" t="e">
        <f t="shared" si="4"/>
        <v>#DIV/0!</v>
      </c>
    </row>
    <row r="28" spans="1:31" s="141" customFormat="1" ht="17.25" customHeight="1">
      <c r="A28" s="556"/>
      <c r="B28" s="144"/>
      <c r="C28" s="154" t="s">
        <v>161</v>
      </c>
      <c r="D28" s="156">
        <f>D24+D26</f>
        <v>0</v>
      </c>
      <c r="E28" s="156">
        <f>E24+E26</f>
        <v>0</v>
      </c>
      <c r="F28" s="156">
        <f t="shared" si="0"/>
        <v>0</v>
      </c>
      <c r="G28" s="156">
        <f t="shared" ref="G28:I29" si="7">G24+G26</f>
        <v>0</v>
      </c>
      <c r="H28" s="156">
        <f t="shared" si="7"/>
        <v>0</v>
      </c>
      <c r="I28" s="156">
        <f t="shared" si="7"/>
        <v>0</v>
      </c>
      <c r="J28" s="156">
        <f t="shared" si="1"/>
        <v>0</v>
      </c>
      <c r="K28" s="156">
        <f>K24+K26</f>
        <v>0</v>
      </c>
      <c r="L28" s="156">
        <f>L24+L26</f>
        <v>0</v>
      </c>
      <c r="M28" s="156">
        <f t="shared" si="2"/>
        <v>0</v>
      </c>
      <c r="N28" s="183"/>
      <c r="O28" s="183"/>
      <c r="P28" s="183"/>
      <c r="Q28" s="183"/>
      <c r="R28" s="139"/>
      <c r="S28" s="158" t="e">
        <f t="shared" si="3"/>
        <v>#DIV/0!</v>
      </c>
      <c r="U28" s="158" t="e">
        <v>#DIV/0!</v>
      </c>
      <c r="V28" s="139"/>
      <c r="W28" s="158" t="e">
        <f t="shared" si="4"/>
        <v>#DIV/0!</v>
      </c>
      <c r="X28" s="139"/>
      <c r="Y28" s="139"/>
      <c r="Z28" s="139"/>
      <c r="AA28" s="139"/>
      <c r="AB28" s="139"/>
      <c r="AC28" s="139"/>
      <c r="AD28" s="139"/>
      <c r="AE28" s="139"/>
    </row>
    <row r="29" spans="1:31" s="141" customFormat="1" ht="17.25" customHeight="1">
      <c r="A29" s="557"/>
      <c r="B29" s="153" t="s">
        <v>16</v>
      </c>
      <c r="C29" s="154" t="s">
        <v>163</v>
      </c>
      <c r="D29" s="156">
        <f>D25+D27</f>
        <v>0</v>
      </c>
      <c r="E29" s="156">
        <f>E25+E27</f>
        <v>0</v>
      </c>
      <c r="F29" s="156">
        <f t="shared" si="0"/>
        <v>0</v>
      </c>
      <c r="G29" s="156">
        <f t="shared" si="7"/>
        <v>0</v>
      </c>
      <c r="H29" s="156">
        <f t="shared" si="7"/>
        <v>0</v>
      </c>
      <c r="I29" s="156">
        <f t="shared" si="7"/>
        <v>0</v>
      </c>
      <c r="J29" s="156">
        <f t="shared" si="1"/>
        <v>0</v>
      </c>
      <c r="K29" s="156">
        <f>K25+K27</f>
        <v>0</v>
      </c>
      <c r="L29" s="156">
        <f>L25+L27</f>
        <v>0</v>
      </c>
      <c r="M29" s="156">
        <f t="shared" si="2"/>
        <v>0</v>
      </c>
      <c r="N29" s="183">
        <v>0</v>
      </c>
      <c r="O29" s="183">
        <v>0</v>
      </c>
      <c r="P29" s="184">
        <v>0</v>
      </c>
      <c r="Q29" s="184">
        <v>0</v>
      </c>
      <c r="R29" s="139"/>
      <c r="S29" s="158" t="e">
        <f t="shared" si="3"/>
        <v>#DIV/0!</v>
      </c>
      <c r="U29" s="158" t="e">
        <v>#DIV/0!</v>
      </c>
      <c r="V29" s="139"/>
      <c r="W29" s="158" t="e">
        <f t="shared" si="4"/>
        <v>#DIV/0!</v>
      </c>
      <c r="X29" s="139"/>
      <c r="Y29" s="139"/>
      <c r="Z29" s="139"/>
      <c r="AA29" s="139"/>
      <c r="AB29" s="139"/>
      <c r="AC29" s="139"/>
      <c r="AD29" s="139"/>
      <c r="AE29" s="139"/>
    </row>
    <row r="30" spans="1:31" s="139" customFormat="1" ht="17.25" customHeight="1">
      <c r="A30" s="562" t="s">
        <v>167</v>
      </c>
      <c r="B30" s="144"/>
      <c r="C30" s="154" t="s">
        <v>161</v>
      </c>
      <c r="D30" s="155">
        <v>0</v>
      </c>
      <c r="E30" s="155">
        <v>0</v>
      </c>
      <c r="F30" s="156">
        <f t="shared" si="0"/>
        <v>0</v>
      </c>
      <c r="G30" s="155">
        <v>0</v>
      </c>
      <c r="H30" s="155">
        <v>0</v>
      </c>
      <c r="I30" s="155">
        <v>0</v>
      </c>
      <c r="J30" s="156">
        <f t="shared" si="1"/>
        <v>0</v>
      </c>
      <c r="K30" s="155">
        <v>0</v>
      </c>
      <c r="L30" s="155">
        <v>0</v>
      </c>
      <c r="M30" s="156">
        <f t="shared" si="2"/>
        <v>0</v>
      </c>
      <c r="N30" s="183"/>
      <c r="O30" s="183"/>
      <c r="P30" s="183"/>
      <c r="Q30" s="183"/>
      <c r="S30" s="158" t="e">
        <f t="shared" si="3"/>
        <v>#DIV/0!</v>
      </c>
      <c r="U30" s="158" t="e">
        <v>#DIV/0!</v>
      </c>
      <c r="W30" s="158" t="e">
        <f t="shared" si="4"/>
        <v>#DIV/0!</v>
      </c>
    </row>
    <row r="31" spans="1:31" s="139" customFormat="1" ht="17.25" customHeight="1">
      <c r="A31" s="556"/>
      <c r="B31" s="153" t="s">
        <v>162</v>
      </c>
      <c r="C31" s="154" t="s">
        <v>163</v>
      </c>
      <c r="D31" s="155">
        <v>0</v>
      </c>
      <c r="E31" s="155">
        <v>0</v>
      </c>
      <c r="F31" s="156">
        <f t="shared" si="0"/>
        <v>0</v>
      </c>
      <c r="G31" s="155">
        <v>0</v>
      </c>
      <c r="H31" s="155">
        <v>0</v>
      </c>
      <c r="I31" s="155">
        <v>0</v>
      </c>
      <c r="J31" s="156">
        <f t="shared" si="1"/>
        <v>0</v>
      </c>
      <c r="K31" s="155">
        <v>0</v>
      </c>
      <c r="L31" s="155">
        <v>0</v>
      </c>
      <c r="M31" s="156">
        <f t="shared" si="2"/>
        <v>0</v>
      </c>
      <c r="N31" s="183">
        <v>0</v>
      </c>
      <c r="O31" s="183">
        <v>0</v>
      </c>
      <c r="P31" s="184">
        <v>0</v>
      </c>
      <c r="Q31" s="184">
        <v>0</v>
      </c>
      <c r="S31" s="158" t="e">
        <f t="shared" si="3"/>
        <v>#DIV/0!</v>
      </c>
      <c r="U31" s="158" t="e">
        <v>#DIV/0!</v>
      </c>
      <c r="W31" s="158" t="e">
        <f t="shared" si="4"/>
        <v>#DIV/0!</v>
      </c>
    </row>
    <row r="32" spans="1:31" s="139" customFormat="1" ht="17.25" customHeight="1">
      <c r="A32" s="556"/>
      <c r="B32" s="144"/>
      <c r="C32" s="154" t="s">
        <v>161</v>
      </c>
      <c r="D32" s="155">
        <v>0</v>
      </c>
      <c r="E32" s="155">
        <v>0</v>
      </c>
      <c r="F32" s="156">
        <f t="shared" si="0"/>
        <v>0</v>
      </c>
      <c r="G32" s="155">
        <v>0</v>
      </c>
      <c r="H32" s="155">
        <v>0</v>
      </c>
      <c r="I32" s="155">
        <v>0</v>
      </c>
      <c r="J32" s="156">
        <f t="shared" si="1"/>
        <v>0</v>
      </c>
      <c r="K32" s="155">
        <v>0</v>
      </c>
      <c r="L32" s="155">
        <v>0</v>
      </c>
      <c r="M32" s="156">
        <f t="shared" si="2"/>
        <v>0</v>
      </c>
      <c r="N32" s="183"/>
      <c r="O32" s="183"/>
      <c r="P32" s="183"/>
      <c r="Q32" s="183"/>
      <c r="S32" s="158" t="e">
        <f t="shared" si="3"/>
        <v>#DIV/0!</v>
      </c>
      <c r="U32" s="158" t="e">
        <v>#DIV/0!</v>
      </c>
      <c r="W32" s="158" t="e">
        <f t="shared" si="4"/>
        <v>#DIV/0!</v>
      </c>
    </row>
    <row r="33" spans="1:31" s="139" customFormat="1" ht="16.5" customHeight="1">
      <c r="A33" s="556"/>
      <c r="B33" s="153" t="s">
        <v>164</v>
      </c>
      <c r="C33" s="154" t="s">
        <v>163</v>
      </c>
      <c r="D33" s="155">
        <v>0</v>
      </c>
      <c r="E33" s="155">
        <v>0</v>
      </c>
      <c r="F33" s="156">
        <f t="shared" si="0"/>
        <v>0</v>
      </c>
      <c r="G33" s="155">
        <v>0</v>
      </c>
      <c r="H33" s="155">
        <v>0</v>
      </c>
      <c r="I33" s="155">
        <v>0</v>
      </c>
      <c r="J33" s="156">
        <f t="shared" si="1"/>
        <v>0</v>
      </c>
      <c r="K33" s="155">
        <v>0</v>
      </c>
      <c r="L33" s="155">
        <v>0</v>
      </c>
      <c r="M33" s="156">
        <f t="shared" si="2"/>
        <v>0</v>
      </c>
      <c r="N33" s="183">
        <v>0</v>
      </c>
      <c r="O33" s="183">
        <v>0</v>
      </c>
      <c r="P33" s="184">
        <v>0</v>
      </c>
      <c r="Q33" s="184">
        <v>0</v>
      </c>
      <c r="S33" s="158" t="e">
        <f t="shared" si="3"/>
        <v>#DIV/0!</v>
      </c>
      <c r="U33" s="158" t="e">
        <v>#DIV/0!</v>
      </c>
      <c r="W33" s="158" t="e">
        <f t="shared" si="4"/>
        <v>#DIV/0!</v>
      </c>
    </row>
    <row r="34" spans="1:31" s="141" customFormat="1" ht="17.25" customHeight="1">
      <c r="A34" s="556"/>
      <c r="B34" s="144"/>
      <c r="C34" s="154" t="s">
        <v>161</v>
      </c>
      <c r="D34" s="156">
        <f>D30+D32</f>
        <v>0</v>
      </c>
      <c r="E34" s="156">
        <f>E30+E32</f>
        <v>0</v>
      </c>
      <c r="F34" s="156">
        <f t="shared" si="0"/>
        <v>0</v>
      </c>
      <c r="G34" s="156">
        <f t="shared" ref="G34:I35" si="8">G30+G32</f>
        <v>0</v>
      </c>
      <c r="H34" s="156">
        <f t="shared" si="8"/>
        <v>0</v>
      </c>
      <c r="I34" s="156">
        <f t="shared" si="8"/>
        <v>0</v>
      </c>
      <c r="J34" s="156">
        <f t="shared" si="1"/>
        <v>0</v>
      </c>
      <c r="K34" s="156">
        <f>K30+K32</f>
        <v>0</v>
      </c>
      <c r="L34" s="156">
        <f>L30+L32</f>
        <v>0</v>
      </c>
      <c r="M34" s="156">
        <f t="shared" si="2"/>
        <v>0</v>
      </c>
      <c r="N34" s="183"/>
      <c r="O34" s="183"/>
      <c r="P34" s="183"/>
      <c r="Q34" s="183"/>
      <c r="R34" s="139"/>
      <c r="S34" s="158" t="e">
        <f t="shared" si="3"/>
        <v>#DIV/0!</v>
      </c>
      <c r="U34" s="158" t="e">
        <v>#DIV/0!</v>
      </c>
      <c r="V34" s="139"/>
      <c r="W34" s="158" t="e">
        <f t="shared" si="4"/>
        <v>#DIV/0!</v>
      </c>
      <c r="X34" s="139"/>
      <c r="Y34" s="139"/>
      <c r="Z34" s="139"/>
      <c r="AA34" s="139"/>
      <c r="AB34" s="139"/>
      <c r="AC34" s="139"/>
      <c r="AD34" s="139"/>
      <c r="AE34" s="139"/>
    </row>
    <row r="35" spans="1:31" s="141" customFormat="1" ht="17.25" customHeight="1">
      <c r="A35" s="557"/>
      <c r="B35" s="153" t="s">
        <v>16</v>
      </c>
      <c r="C35" s="154" t="s">
        <v>163</v>
      </c>
      <c r="D35" s="156">
        <f>D31+D33</f>
        <v>0</v>
      </c>
      <c r="E35" s="156">
        <f>E31+E33</f>
        <v>0</v>
      </c>
      <c r="F35" s="156">
        <f t="shared" si="0"/>
        <v>0</v>
      </c>
      <c r="G35" s="156">
        <f t="shared" si="8"/>
        <v>0</v>
      </c>
      <c r="H35" s="156">
        <f t="shared" si="8"/>
        <v>0</v>
      </c>
      <c r="I35" s="156">
        <f t="shared" si="8"/>
        <v>0</v>
      </c>
      <c r="J35" s="156">
        <f t="shared" si="1"/>
        <v>0</v>
      </c>
      <c r="K35" s="156">
        <f>K31+K33</f>
        <v>0</v>
      </c>
      <c r="L35" s="156">
        <f>L31+L33</f>
        <v>0</v>
      </c>
      <c r="M35" s="156">
        <f t="shared" si="2"/>
        <v>0</v>
      </c>
      <c r="N35" s="183">
        <v>0</v>
      </c>
      <c r="O35" s="183">
        <v>0</v>
      </c>
      <c r="P35" s="184">
        <v>0</v>
      </c>
      <c r="Q35" s="184">
        <v>0</v>
      </c>
      <c r="R35" s="139"/>
      <c r="S35" s="158" t="e">
        <f t="shared" si="3"/>
        <v>#DIV/0!</v>
      </c>
      <c r="U35" s="158" t="e">
        <v>#DIV/0!</v>
      </c>
      <c r="V35" s="139"/>
      <c r="W35" s="158" t="e">
        <f t="shared" si="4"/>
        <v>#DIV/0!</v>
      </c>
      <c r="X35" s="139"/>
      <c r="Y35" s="139"/>
      <c r="Z35" s="139"/>
      <c r="AA35" s="139"/>
      <c r="AB35" s="139"/>
      <c r="AC35" s="139"/>
      <c r="AD35" s="139"/>
      <c r="AE35" s="139"/>
    </row>
    <row r="36" spans="1:31" s="141" customFormat="1" ht="17.25" customHeight="1">
      <c r="A36" s="144"/>
      <c r="B36" s="144"/>
      <c r="C36" s="154" t="s">
        <v>161</v>
      </c>
      <c r="D36" s="490">
        <v>4570</v>
      </c>
      <c r="E36" s="155">
        <v>3839</v>
      </c>
      <c r="F36" s="156">
        <f t="shared" si="0"/>
        <v>731</v>
      </c>
      <c r="G36" s="491">
        <v>6</v>
      </c>
      <c r="H36" s="491">
        <v>633</v>
      </c>
      <c r="I36" s="155">
        <v>0</v>
      </c>
      <c r="J36" s="156">
        <f t="shared" si="1"/>
        <v>4478</v>
      </c>
      <c r="K36" s="155">
        <v>0</v>
      </c>
      <c r="L36" s="155">
        <v>0</v>
      </c>
      <c r="M36" s="156">
        <f t="shared" si="2"/>
        <v>92</v>
      </c>
      <c r="N36" s="183"/>
      <c r="O36" s="183"/>
      <c r="P36" s="183"/>
      <c r="Q36" s="183"/>
      <c r="R36" s="139"/>
      <c r="S36" s="158">
        <f t="shared" si="3"/>
        <v>84.004376367614881</v>
      </c>
      <c r="U36" s="158">
        <v>81.967213114754102</v>
      </c>
      <c r="V36" s="139"/>
      <c r="W36" s="158">
        <f t="shared" si="4"/>
        <v>2.037163252860779</v>
      </c>
      <c r="X36" s="139"/>
      <c r="Y36" s="139"/>
      <c r="Z36" s="139"/>
      <c r="AA36" s="139"/>
      <c r="AB36" s="139"/>
      <c r="AC36" s="139"/>
      <c r="AD36" s="139"/>
      <c r="AE36" s="139"/>
    </row>
    <row r="37" spans="1:31" s="141" customFormat="1" ht="17.25" customHeight="1">
      <c r="A37" s="150"/>
      <c r="B37" s="153" t="s">
        <v>162</v>
      </c>
      <c r="C37" s="154" t="s">
        <v>163</v>
      </c>
      <c r="D37" s="490">
        <v>392681300</v>
      </c>
      <c r="E37" s="497">
        <v>333467200</v>
      </c>
      <c r="F37" s="156">
        <f t="shared" si="0"/>
        <v>59214100</v>
      </c>
      <c r="G37" s="491">
        <v>158909</v>
      </c>
      <c r="H37" s="491">
        <v>46934591</v>
      </c>
      <c r="I37" s="155">
        <v>0</v>
      </c>
      <c r="J37" s="156">
        <f t="shared" si="1"/>
        <v>380560700</v>
      </c>
      <c r="K37" s="155">
        <v>0</v>
      </c>
      <c r="L37" s="155">
        <v>0</v>
      </c>
      <c r="M37" s="156">
        <f t="shared" si="2"/>
        <v>12120600</v>
      </c>
      <c r="N37" s="183">
        <v>103.7</v>
      </c>
      <c r="O37" s="183">
        <v>111.1</v>
      </c>
      <c r="P37" s="184">
        <v>96.913374790192449</v>
      </c>
      <c r="Q37" s="184">
        <v>97.8</v>
      </c>
      <c r="R37" s="139"/>
      <c r="S37" s="158">
        <f t="shared" si="3"/>
        <v>84.920570447332224</v>
      </c>
      <c r="U37" s="158">
        <v>85.794727276290956</v>
      </c>
      <c r="V37" s="139"/>
      <c r="W37" s="158">
        <f t="shared" si="4"/>
        <v>-0.87415682895873204</v>
      </c>
      <c r="X37" s="139"/>
      <c r="Y37" s="139"/>
      <c r="Z37" s="139"/>
      <c r="AA37" s="139"/>
      <c r="AB37" s="139"/>
      <c r="AC37" s="139"/>
      <c r="AD37" s="139"/>
      <c r="AE37" s="139"/>
    </row>
    <row r="38" spans="1:31" s="141" customFormat="1" ht="17.25" customHeight="1">
      <c r="A38" s="150" t="s">
        <v>47</v>
      </c>
      <c r="B38" s="144"/>
      <c r="C38" s="154" t="s">
        <v>161</v>
      </c>
      <c r="D38" s="496">
        <v>86</v>
      </c>
      <c r="E38" s="155">
        <v>0</v>
      </c>
      <c r="F38" s="156">
        <f t="shared" si="0"/>
        <v>86</v>
      </c>
      <c r="G38" s="491">
        <v>5</v>
      </c>
      <c r="H38" s="491">
        <v>24</v>
      </c>
      <c r="I38" s="155">
        <v>0</v>
      </c>
      <c r="J38" s="156">
        <f t="shared" si="1"/>
        <v>29</v>
      </c>
      <c r="K38" s="155">
        <v>0</v>
      </c>
      <c r="L38" s="155">
        <v>5</v>
      </c>
      <c r="M38" s="156">
        <f t="shared" si="2"/>
        <v>52</v>
      </c>
      <c r="N38" s="183"/>
      <c r="O38" s="183"/>
      <c r="P38" s="183"/>
      <c r="Q38" s="183"/>
      <c r="R38" s="139"/>
      <c r="S38" s="158">
        <f t="shared" si="3"/>
        <v>0</v>
      </c>
      <c r="U38" s="158">
        <v>0</v>
      </c>
      <c r="V38" s="139"/>
      <c r="W38" s="158">
        <f t="shared" si="4"/>
        <v>0</v>
      </c>
      <c r="X38" s="139"/>
      <c r="Y38" s="139"/>
      <c r="Z38" s="139"/>
      <c r="AA38" s="139"/>
      <c r="AB38" s="139"/>
      <c r="AC38" s="139"/>
      <c r="AD38" s="139"/>
      <c r="AE38" s="139"/>
    </row>
    <row r="39" spans="1:31" s="141" customFormat="1" ht="17.25" customHeight="1">
      <c r="A39" s="150"/>
      <c r="B39" s="153" t="s">
        <v>164</v>
      </c>
      <c r="C39" s="154" t="s">
        <v>163</v>
      </c>
      <c r="D39" s="496">
        <v>12616463</v>
      </c>
      <c r="E39" s="155">
        <v>0</v>
      </c>
      <c r="F39" s="156">
        <f t="shared" si="0"/>
        <v>12616463</v>
      </c>
      <c r="G39" s="491">
        <v>818346</v>
      </c>
      <c r="H39" s="491">
        <v>2206777</v>
      </c>
      <c r="I39" s="155">
        <v>0</v>
      </c>
      <c r="J39" s="156">
        <f t="shared" si="1"/>
        <v>3025123</v>
      </c>
      <c r="K39" s="155">
        <v>0</v>
      </c>
      <c r="L39" s="155">
        <v>630800</v>
      </c>
      <c r="M39" s="156">
        <f t="shared" si="2"/>
        <v>8960540</v>
      </c>
      <c r="N39" s="183">
        <v>184.9</v>
      </c>
      <c r="O39" s="183">
        <v>81.7</v>
      </c>
      <c r="P39" s="184">
        <v>23.977583891776959</v>
      </c>
      <c r="Q39" s="184">
        <v>34.799999999999997</v>
      </c>
      <c r="R39" s="139"/>
      <c r="S39" s="158">
        <f t="shared" si="3"/>
        <v>0</v>
      </c>
      <c r="U39" s="158">
        <v>0</v>
      </c>
      <c r="W39" s="158">
        <f t="shared" si="4"/>
        <v>0</v>
      </c>
    </row>
    <row r="40" spans="1:31" s="141" customFormat="1" ht="17.25" customHeight="1">
      <c r="A40" s="150"/>
      <c r="B40" s="144"/>
      <c r="C40" s="154" t="s">
        <v>161</v>
      </c>
      <c r="D40" s="156">
        <f>D36+D38</f>
        <v>4656</v>
      </c>
      <c r="E40" s="156">
        <f>E36+E38</f>
        <v>3839</v>
      </c>
      <c r="F40" s="156">
        <f t="shared" si="0"/>
        <v>817</v>
      </c>
      <c r="G40" s="156">
        <f t="shared" ref="G40:I41" si="9">G36+G38</f>
        <v>11</v>
      </c>
      <c r="H40" s="156">
        <f t="shared" si="9"/>
        <v>657</v>
      </c>
      <c r="I40" s="156">
        <f t="shared" si="9"/>
        <v>0</v>
      </c>
      <c r="J40" s="156">
        <f t="shared" si="1"/>
        <v>4507</v>
      </c>
      <c r="K40" s="156">
        <f>K36+K38</f>
        <v>0</v>
      </c>
      <c r="L40" s="156">
        <f>L36+L38</f>
        <v>5</v>
      </c>
      <c r="M40" s="156">
        <f t="shared" si="2"/>
        <v>144</v>
      </c>
      <c r="N40" s="183"/>
      <c r="O40" s="183"/>
      <c r="P40" s="183"/>
      <c r="Q40" s="183"/>
      <c r="R40" s="139"/>
      <c r="S40" s="158">
        <f t="shared" si="3"/>
        <v>82.452749140893474</v>
      </c>
      <c r="U40" s="160">
        <v>79.327492304049258</v>
      </c>
      <c r="W40" s="158">
        <f t="shared" si="4"/>
        <v>3.1252568368442155</v>
      </c>
    </row>
    <row r="41" spans="1:31" s="141" customFormat="1" ht="17.25" customHeight="1">
      <c r="A41" s="153"/>
      <c r="B41" s="153" t="s">
        <v>16</v>
      </c>
      <c r="C41" s="154" t="s">
        <v>163</v>
      </c>
      <c r="D41" s="156">
        <f>D37+D39</f>
        <v>405297763</v>
      </c>
      <c r="E41" s="156">
        <f>E37+E39</f>
        <v>333467200</v>
      </c>
      <c r="F41" s="156">
        <f t="shared" si="0"/>
        <v>71830563</v>
      </c>
      <c r="G41" s="156">
        <f t="shared" si="9"/>
        <v>977255</v>
      </c>
      <c r="H41" s="156">
        <f t="shared" si="9"/>
        <v>49141368</v>
      </c>
      <c r="I41" s="156">
        <f t="shared" si="9"/>
        <v>0</v>
      </c>
      <c r="J41" s="156">
        <f t="shared" si="1"/>
        <v>383585823</v>
      </c>
      <c r="K41" s="156">
        <f>K37+K39</f>
        <v>0</v>
      </c>
      <c r="L41" s="156">
        <f>L37+L39</f>
        <v>630800</v>
      </c>
      <c r="M41" s="156">
        <f t="shared" si="2"/>
        <v>21081140</v>
      </c>
      <c r="N41" s="183">
        <v>105.1</v>
      </c>
      <c r="O41" s="183">
        <v>110.4</v>
      </c>
      <c r="P41" s="184">
        <v>94.642965744669056</v>
      </c>
      <c r="Q41" s="184">
        <v>96.7</v>
      </c>
      <c r="R41" s="139"/>
      <c r="S41" s="158">
        <f t="shared" si="3"/>
        <v>82.277088709221431</v>
      </c>
      <c r="U41" s="160">
        <v>82.925804009443269</v>
      </c>
      <c r="W41" s="158">
        <f t="shared" si="4"/>
        <v>-0.64871530022183777</v>
      </c>
    </row>
    <row r="42" spans="1:31" s="137" customFormat="1" ht="19.2">
      <c r="A42" s="136"/>
      <c r="B42" s="136"/>
      <c r="C42" s="136"/>
      <c r="E42" s="138"/>
      <c r="F42" s="565" t="str">
        <f>F1</f>
        <v>令 和 ４ 年 度 に お け る 滞 納 整 理 状 況 調</v>
      </c>
      <c r="G42" s="565"/>
      <c r="H42" s="565"/>
      <c r="I42" s="565"/>
      <c r="J42" s="565"/>
      <c r="L42" s="185" t="s">
        <v>302</v>
      </c>
      <c r="M42" s="138"/>
      <c r="N42" s="178"/>
      <c r="O42" s="178"/>
      <c r="P42" s="178"/>
      <c r="Q42" s="178"/>
      <c r="S42" s="158" t="e">
        <f t="shared" si="3"/>
        <v>#DIV/0!</v>
      </c>
      <c r="U42" s="160" t="e">
        <v>#DIV/0!</v>
      </c>
      <c r="V42" s="140"/>
      <c r="W42" s="158" t="e">
        <f t="shared" si="4"/>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f t="shared" si="3"/>
        <v>#DIV/0!</v>
      </c>
      <c r="U43" s="161" t="e">
        <v>#DIV/0!</v>
      </c>
      <c r="V43" s="139"/>
      <c r="W43" s="158" t="e">
        <f t="shared" si="4"/>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3"/>
        <v>#DIV/0!</v>
      </c>
      <c r="U44" s="158" t="e">
        <v>#DIV/0!</v>
      </c>
      <c r="V44" s="139"/>
      <c r="W44" s="158" t="e">
        <f t="shared" si="4"/>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3"/>
        <v>#VALUE!</v>
      </c>
      <c r="U45" s="158" t="e">
        <v>#VALUE!</v>
      </c>
      <c r="V45" s="139"/>
      <c r="W45" s="158" t="e">
        <f t="shared" si="4"/>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3"/>
        <v>#VALUE!</v>
      </c>
      <c r="U46" s="158" t="e">
        <v>#VALUE!</v>
      </c>
      <c r="V46" s="139"/>
      <c r="W46" s="158" t="e">
        <f t="shared" si="4"/>
        <v>#VALUE!</v>
      </c>
      <c r="X46" s="139"/>
      <c r="Y46" s="139"/>
      <c r="Z46" s="139"/>
      <c r="AA46" s="139"/>
      <c r="AB46" s="139"/>
      <c r="AC46" s="139"/>
      <c r="AD46" s="139"/>
      <c r="AE46" s="139"/>
    </row>
    <row r="47" spans="1:31" s="141" customFormat="1" ht="17.25" customHeight="1">
      <c r="A47" s="144"/>
      <c r="B47" s="144"/>
      <c r="C47" s="154" t="s">
        <v>161</v>
      </c>
      <c r="D47" s="490">
        <v>4684</v>
      </c>
      <c r="E47" s="155">
        <v>4292</v>
      </c>
      <c r="F47" s="156">
        <f t="shared" ref="F47:F52" si="10">D47-E47</f>
        <v>392</v>
      </c>
      <c r="G47" s="155">
        <v>2</v>
      </c>
      <c r="H47" s="491">
        <v>371</v>
      </c>
      <c r="I47" s="155">
        <v>0</v>
      </c>
      <c r="J47" s="156">
        <f t="shared" ref="J47:J52" si="11">E47+G47+H47+I47</f>
        <v>4665</v>
      </c>
      <c r="K47" s="155">
        <v>0</v>
      </c>
      <c r="L47" s="155">
        <v>0</v>
      </c>
      <c r="M47" s="156">
        <f t="shared" ref="M47:M52" si="12">D47-J47-K47-L47</f>
        <v>19</v>
      </c>
      <c r="N47" s="183"/>
      <c r="O47" s="183"/>
      <c r="P47" s="183"/>
      <c r="Q47" s="183"/>
      <c r="R47" s="139"/>
      <c r="S47" s="158">
        <f t="shared" si="3"/>
        <v>91.631084543125525</v>
      </c>
      <c r="U47" s="160">
        <v>89.838172298905278</v>
      </c>
      <c r="W47" s="158">
        <f t="shared" si="4"/>
        <v>1.792912244220247</v>
      </c>
    </row>
    <row r="48" spans="1:31" s="141" customFormat="1" ht="17.25" customHeight="1">
      <c r="A48" s="150"/>
      <c r="B48" s="153" t="s">
        <v>162</v>
      </c>
      <c r="C48" s="154" t="s">
        <v>163</v>
      </c>
      <c r="D48" s="490">
        <v>5466352100</v>
      </c>
      <c r="E48" s="155">
        <v>5317075800</v>
      </c>
      <c r="F48" s="156">
        <f t="shared" si="10"/>
        <v>149276300</v>
      </c>
      <c r="G48" s="155">
        <v>88365</v>
      </c>
      <c r="H48" s="491">
        <v>117443529</v>
      </c>
      <c r="I48" s="155">
        <v>0</v>
      </c>
      <c r="J48" s="156">
        <f t="shared" si="11"/>
        <v>5434607694</v>
      </c>
      <c r="K48" s="155">
        <v>0</v>
      </c>
      <c r="L48" s="155">
        <v>0</v>
      </c>
      <c r="M48" s="156">
        <f t="shared" si="12"/>
        <v>31744406</v>
      </c>
      <c r="N48" s="183">
        <v>109.1</v>
      </c>
      <c r="O48" s="183">
        <v>116.5</v>
      </c>
      <c r="P48" s="184">
        <v>99.419276229937694</v>
      </c>
      <c r="Q48" s="184">
        <v>99.9</v>
      </c>
      <c r="R48" s="139"/>
      <c r="S48" s="158">
        <f t="shared" si="3"/>
        <v>97.269178836833433</v>
      </c>
      <c r="U48" s="160">
        <v>97.254095261544222</v>
      </c>
      <c r="W48" s="158">
        <f t="shared" si="4"/>
        <v>1.5083575289210671E-2</v>
      </c>
    </row>
    <row r="49" spans="1:23" s="141" customFormat="1" ht="17.25" customHeight="1">
      <c r="A49" s="150" t="s">
        <v>48</v>
      </c>
      <c r="B49" s="144"/>
      <c r="C49" s="154" t="s">
        <v>161</v>
      </c>
      <c r="D49" s="490">
        <v>19</v>
      </c>
      <c r="E49" s="155">
        <v>0</v>
      </c>
      <c r="F49" s="156">
        <f t="shared" si="10"/>
        <v>19</v>
      </c>
      <c r="G49" s="500">
        <v>0</v>
      </c>
      <c r="H49" s="491">
        <v>14</v>
      </c>
      <c r="I49" s="155">
        <v>0</v>
      </c>
      <c r="J49" s="156">
        <f t="shared" si="11"/>
        <v>14</v>
      </c>
      <c r="K49" s="155">
        <v>0</v>
      </c>
      <c r="L49" s="155"/>
      <c r="M49" s="156">
        <f t="shared" si="12"/>
        <v>5</v>
      </c>
      <c r="N49" s="183"/>
      <c r="O49" s="183"/>
      <c r="P49" s="183"/>
      <c r="Q49" s="183"/>
      <c r="R49" s="139"/>
      <c r="S49" s="158">
        <f t="shared" si="3"/>
        <v>0</v>
      </c>
      <c r="U49" s="160">
        <v>0</v>
      </c>
      <c r="W49" s="158">
        <f t="shared" si="4"/>
        <v>0</v>
      </c>
    </row>
    <row r="50" spans="1:23" s="141" customFormat="1" ht="17.25" customHeight="1">
      <c r="A50" s="150"/>
      <c r="B50" s="153" t="s">
        <v>164</v>
      </c>
      <c r="C50" s="154" t="s">
        <v>163</v>
      </c>
      <c r="D50" s="490">
        <v>6036244</v>
      </c>
      <c r="E50" s="155">
        <v>0</v>
      </c>
      <c r="F50" s="156">
        <f t="shared" si="10"/>
        <v>6036244</v>
      </c>
      <c r="G50" s="495">
        <v>0</v>
      </c>
      <c r="H50" s="491">
        <v>3199786</v>
      </c>
      <c r="I50" s="155">
        <v>0</v>
      </c>
      <c r="J50" s="156">
        <f t="shared" si="11"/>
        <v>3199786</v>
      </c>
      <c r="K50" s="155">
        <v>0</v>
      </c>
      <c r="L50" s="155"/>
      <c r="M50" s="156">
        <f t="shared" si="12"/>
        <v>2836458</v>
      </c>
      <c r="N50" s="183">
        <v>32.299999999999997</v>
      </c>
      <c r="O50" s="183">
        <v>117.4</v>
      </c>
      <c r="P50" s="184">
        <v>53.009553623080841</v>
      </c>
      <c r="Q50" s="184">
        <v>82.3</v>
      </c>
      <c r="R50" s="139"/>
      <c r="S50" s="158">
        <f t="shared" si="3"/>
        <v>0</v>
      </c>
      <c r="U50" s="160">
        <v>0</v>
      </c>
      <c r="W50" s="158">
        <f t="shared" si="4"/>
        <v>0</v>
      </c>
    </row>
    <row r="51" spans="1:23" s="141" customFormat="1" ht="17.25" customHeight="1">
      <c r="A51" s="150"/>
      <c r="B51" s="144"/>
      <c r="C51" s="154" t="s">
        <v>161</v>
      </c>
      <c r="D51" s="156">
        <f>D47+D49</f>
        <v>4703</v>
      </c>
      <c r="E51" s="156">
        <f>E47+E49</f>
        <v>4292</v>
      </c>
      <c r="F51" s="156">
        <f t="shared" si="10"/>
        <v>411</v>
      </c>
      <c r="G51" s="156">
        <f t="shared" ref="G51:I52" si="13">G47+G49</f>
        <v>2</v>
      </c>
      <c r="H51" s="156">
        <f t="shared" si="13"/>
        <v>385</v>
      </c>
      <c r="I51" s="156">
        <f t="shared" si="13"/>
        <v>0</v>
      </c>
      <c r="J51" s="156">
        <f t="shared" si="11"/>
        <v>4679</v>
      </c>
      <c r="K51" s="156">
        <f>K47+K49</f>
        <v>0</v>
      </c>
      <c r="L51" s="156">
        <f>L47+L49</f>
        <v>0</v>
      </c>
      <c r="M51" s="156">
        <f t="shared" si="12"/>
        <v>24</v>
      </c>
      <c r="N51" s="183"/>
      <c r="O51" s="183"/>
      <c r="P51" s="183"/>
      <c r="Q51" s="183"/>
      <c r="R51" s="139"/>
      <c r="S51" s="158">
        <f t="shared" si="3"/>
        <v>91.260897299595996</v>
      </c>
      <c r="U51" s="160">
        <v>89.075035394053799</v>
      </c>
      <c r="W51" s="158">
        <f t="shared" si="4"/>
        <v>2.1858619055421968</v>
      </c>
    </row>
    <row r="52" spans="1:23" s="141" customFormat="1" ht="17.25" customHeight="1">
      <c r="A52" s="153"/>
      <c r="B52" s="153" t="s">
        <v>16</v>
      </c>
      <c r="C52" s="144" t="s">
        <v>163</v>
      </c>
      <c r="D52" s="156">
        <f>D48+D50</f>
        <v>5472388344</v>
      </c>
      <c r="E52" s="156">
        <f>E48+E50</f>
        <v>5317075800</v>
      </c>
      <c r="F52" s="159">
        <f t="shared" si="10"/>
        <v>155312544</v>
      </c>
      <c r="G52" s="156">
        <f t="shared" si="13"/>
        <v>88365</v>
      </c>
      <c r="H52" s="156">
        <f t="shared" si="13"/>
        <v>120643315</v>
      </c>
      <c r="I52" s="156">
        <f t="shared" si="13"/>
        <v>0</v>
      </c>
      <c r="J52" s="156">
        <f t="shared" si="11"/>
        <v>5437807480</v>
      </c>
      <c r="K52" s="156">
        <f>K48+K50</f>
        <v>0</v>
      </c>
      <c r="L52" s="156">
        <f>L48+L50</f>
        <v>0</v>
      </c>
      <c r="M52" s="156">
        <f t="shared" si="12"/>
        <v>34580864</v>
      </c>
      <c r="N52" s="183">
        <v>108.8</v>
      </c>
      <c r="O52" s="183">
        <v>116.5</v>
      </c>
      <c r="P52" s="184">
        <v>99.368084612673456</v>
      </c>
      <c r="Q52" s="184">
        <v>99.9</v>
      </c>
      <c r="R52" s="139"/>
      <c r="S52" s="158">
        <f t="shared" si="3"/>
        <v>97.161887383772992</v>
      </c>
      <c r="U52" s="160">
        <v>97.173288085193107</v>
      </c>
      <c r="W52" s="158">
        <f t="shared" si="4"/>
        <v>-1.1400701420114956E-2</v>
      </c>
    </row>
    <row r="53" spans="1:23" s="139" customFormat="1" ht="17.25" customHeight="1">
      <c r="A53" s="144"/>
      <c r="B53" s="144"/>
      <c r="C53" s="154" t="s">
        <v>161</v>
      </c>
      <c r="D53" s="155">
        <v>0</v>
      </c>
      <c r="E53" s="155">
        <v>0</v>
      </c>
      <c r="F53" s="159">
        <v>0</v>
      </c>
      <c r="G53" s="155">
        <v>0</v>
      </c>
      <c r="H53" s="155">
        <v>0</v>
      </c>
      <c r="I53" s="155">
        <v>0</v>
      </c>
      <c r="J53" s="159">
        <v>0</v>
      </c>
      <c r="K53" s="155">
        <v>0</v>
      </c>
      <c r="L53" s="155">
        <v>0</v>
      </c>
      <c r="M53" s="159">
        <v>0</v>
      </c>
      <c r="N53" s="183"/>
      <c r="O53" s="183"/>
      <c r="P53" s="183"/>
      <c r="Q53" s="183"/>
      <c r="S53" s="158" t="e">
        <f t="shared" si="3"/>
        <v>#DIV/0!</v>
      </c>
      <c r="U53" s="160" t="e">
        <v>#DIV/0!</v>
      </c>
      <c r="W53" s="158" t="e">
        <f t="shared" si="4"/>
        <v>#DIV/0!</v>
      </c>
    </row>
    <row r="54" spans="1:23" s="141" customFormat="1" ht="17.25" customHeight="1">
      <c r="A54" s="150" t="s">
        <v>171</v>
      </c>
      <c r="B54" s="153" t="s">
        <v>162</v>
      </c>
      <c r="C54" s="154" t="s">
        <v>163</v>
      </c>
      <c r="D54" s="155">
        <v>0</v>
      </c>
      <c r="E54" s="155">
        <v>0</v>
      </c>
      <c r="F54" s="159">
        <v>0</v>
      </c>
      <c r="G54" s="155">
        <v>0</v>
      </c>
      <c r="H54" s="155">
        <v>0</v>
      </c>
      <c r="I54" s="155">
        <v>0</v>
      </c>
      <c r="J54" s="159">
        <v>0</v>
      </c>
      <c r="K54" s="155">
        <v>0</v>
      </c>
      <c r="L54" s="155">
        <v>0</v>
      </c>
      <c r="M54" s="159">
        <v>0</v>
      </c>
      <c r="N54" s="183">
        <v>0</v>
      </c>
      <c r="O54" s="183">
        <v>0</v>
      </c>
      <c r="P54" s="184">
        <v>0</v>
      </c>
      <c r="Q54" s="184">
        <v>0</v>
      </c>
      <c r="R54" s="139"/>
      <c r="S54" s="158" t="e">
        <f t="shared" si="3"/>
        <v>#DIV/0!</v>
      </c>
      <c r="U54" s="158" t="e">
        <v>#DIV/0!</v>
      </c>
      <c r="W54" s="158" t="e">
        <f t="shared" si="4"/>
        <v>#DIV/0!</v>
      </c>
    </row>
    <row r="55" spans="1:23" s="141" customFormat="1" ht="17.25" customHeight="1">
      <c r="A55" s="150"/>
      <c r="B55" s="144"/>
      <c r="C55" s="154" t="s">
        <v>161</v>
      </c>
      <c r="D55" s="155">
        <v>0</v>
      </c>
      <c r="E55" s="155">
        <v>0</v>
      </c>
      <c r="F55" s="159">
        <v>0</v>
      </c>
      <c r="G55" s="155">
        <v>0</v>
      </c>
      <c r="H55" s="155">
        <v>0</v>
      </c>
      <c r="I55" s="155">
        <v>0</v>
      </c>
      <c r="J55" s="159">
        <v>0</v>
      </c>
      <c r="K55" s="155">
        <v>0</v>
      </c>
      <c r="L55" s="155">
        <v>0</v>
      </c>
      <c r="M55" s="159">
        <v>0</v>
      </c>
      <c r="N55" s="183"/>
      <c r="O55" s="183"/>
      <c r="P55" s="183"/>
      <c r="Q55" s="183"/>
      <c r="R55" s="139"/>
      <c r="S55" s="158" t="e">
        <f t="shared" si="3"/>
        <v>#DIV/0!</v>
      </c>
      <c r="U55" s="160" t="e">
        <v>#DIV/0!</v>
      </c>
      <c r="W55" s="158" t="e">
        <f t="shared" si="4"/>
        <v>#DIV/0!</v>
      </c>
    </row>
    <row r="56" spans="1:23" s="141" customFormat="1" ht="17.25" customHeight="1">
      <c r="A56" s="150" t="s">
        <v>50</v>
      </c>
      <c r="B56" s="153" t="s">
        <v>164</v>
      </c>
      <c r="C56" s="154" t="s">
        <v>163</v>
      </c>
      <c r="D56" s="155">
        <v>0</v>
      </c>
      <c r="E56" s="155">
        <v>0</v>
      </c>
      <c r="F56" s="159">
        <v>0</v>
      </c>
      <c r="G56" s="155">
        <v>0</v>
      </c>
      <c r="H56" s="155">
        <v>0</v>
      </c>
      <c r="I56" s="155">
        <v>0</v>
      </c>
      <c r="J56" s="159">
        <v>0</v>
      </c>
      <c r="K56" s="155">
        <v>0</v>
      </c>
      <c r="L56" s="155">
        <v>0</v>
      </c>
      <c r="M56" s="159">
        <v>0</v>
      </c>
      <c r="N56" s="183">
        <v>0</v>
      </c>
      <c r="O56" s="183">
        <v>0</v>
      </c>
      <c r="P56" s="184">
        <v>0</v>
      </c>
      <c r="Q56" s="184">
        <v>0</v>
      </c>
      <c r="R56" s="139"/>
      <c r="S56" s="158" t="e">
        <f t="shared" si="3"/>
        <v>#DIV/0!</v>
      </c>
      <c r="U56" s="160" t="e">
        <v>#DIV/0!</v>
      </c>
      <c r="W56" s="158" t="e">
        <f t="shared" si="4"/>
        <v>#DIV/0!</v>
      </c>
    </row>
    <row r="57" spans="1:23" s="141" customFormat="1" ht="17.25" customHeight="1">
      <c r="A57" s="150"/>
      <c r="B57" s="144"/>
      <c r="C57" s="154" t="s">
        <v>161</v>
      </c>
      <c r="D57" s="159">
        <f>D53+D55</f>
        <v>0</v>
      </c>
      <c r="E57" s="159">
        <f>E53+E55</f>
        <v>0</v>
      </c>
      <c r="F57" s="159">
        <v>0</v>
      </c>
      <c r="G57" s="159">
        <v>0</v>
      </c>
      <c r="H57" s="159">
        <v>0</v>
      </c>
      <c r="I57" s="159">
        <v>0</v>
      </c>
      <c r="J57" s="159">
        <v>0</v>
      </c>
      <c r="K57" s="159">
        <v>0</v>
      </c>
      <c r="L57" s="159">
        <v>0</v>
      </c>
      <c r="M57" s="159">
        <v>0</v>
      </c>
      <c r="N57" s="183"/>
      <c r="O57" s="183"/>
      <c r="P57" s="183"/>
      <c r="Q57" s="183"/>
      <c r="R57" s="139"/>
      <c r="S57" s="158" t="e">
        <f t="shared" si="3"/>
        <v>#DIV/0!</v>
      </c>
      <c r="U57" s="160" t="e">
        <v>#DIV/0!</v>
      </c>
      <c r="W57" s="158" t="e">
        <f t="shared" si="4"/>
        <v>#DIV/0!</v>
      </c>
    </row>
    <row r="58" spans="1:23" s="141" customFormat="1" ht="17.25" customHeight="1">
      <c r="A58" s="153"/>
      <c r="B58" s="153" t="s">
        <v>16</v>
      </c>
      <c r="C58" s="154" t="s">
        <v>163</v>
      </c>
      <c r="D58" s="159">
        <f>D54+D56</f>
        <v>0</v>
      </c>
      <c r="E58" s="159">
        <f>E54+E56</f>
        <v>0</v>
      </c>
      <c r="F58" s="159">
        <v>0</v>
      </c>
      <c r="G58" s="159">
        <v>0</v>
      </c>
      <c r="H58" s="159">
        <v>0</v>
      </c>
      <c r="I58" s="159">
        <v>0</v>
      </c>
      <c r="J58" s="159">
        <v>0</v>
      </c>
      <c r="K58" s="159">
        <v>0</v>
      </c>
      <c r="L58" s="159">
        <v>0</v>
      </c>
      <c r="M58" s="159">
        <v>0</v>
      </c>
      <c r="N58" s="183">
        <v>0</v>
      </c>
      <c r="O58" s="183">
        <v>0</v>
      </c>
      <c r="P58" s="184">
        <v>0</v>
      </c>
      <c r="Q58" s="184">
        <v>0</v>
      </c>
      <c r="R58" s="139"/>
      <c r="S58" s="158" t="e">
        <f t="shared" si="3"/>
        <v>#DIV/0!</v>
      </c>
      <c r="U58" s="160" t="e">
        <v>#DIV/0!</v>
      </c>
      <c r="W58" s="158" t="e">
        <f t="shared" si="4"/>
        <v>#DIV/0!</v>
      </c>
    </row>
    <row r="59" spans="1:23" s="141" customFormat="1" ht="17.25" customHeight="1">
      <c r="A59" s="144"/>
      <c r="B59" s="144"/>
      <c r="C59" s="154" t="s">
        <v>161</v>
      </c>
      <c r="D59" s="496">
        <v>4506</v>
      </c>
      <c r="E59" s="155">
        <v>3946</v>
      </c>
      <c r="F59" s="159">
        <f t="shared" ref="F59:F82" si="14">D59-E59</f>
        <v>560</v>
      </c>
      <c r="G59" s="491">
        <v>6</v>
      </c>
      <c r="H59" s="491">
        <v>523</v>
      </c>
      <c r="I59" s="155">
        <v>0</v>
      </c>
      <c r="J59" s="159">
        <f t="shared" ref="J59:J82" si="15">E59+G59+H59+I59</f>
        <v>4475</v>
      </c>
      <c r="K59" s="155">
        <v>0</v>
      </c>
      <c r="L59" s="155">
        <v>0</v>
      </c>
      <c r="M59" s="159">
        <f t="shared" ref="M59:M82" si="16">D59-J59-K59-L59</f>
        <v>31</v>
      </c>
      <c r="N59" s="183"/>
      <c r="O59" s="183"/>
      <c r="P59" s="183"/>
      <c r="Q59" s="183"/>
      <c r="R59" s="139"/>
      <c r="S59" s="158">
        <f t="shared" si="3"/>
        <v>87.572126054150019</v>
      </c>
      <c r="U59" s="160">
        <v>83.125543635836479</v>
      </c>
      <c r="W59" s="158">
        <f t="shared" si="4"/>
        <v>4.4465824183135396</v>
      </c>
    </row>
    <row r="60" spans="1:23" s="141" customFormat="1" ht="17.25" customHeight="1">
      <c r="A60" s="150"/>
      <c r="B60" s="153" t="s">
        <v>162</v>
      </c>
      <c r="C60" s="154" t="s">
        <v>163</v>
      </c>
      <c r="D60" s="493">
        <v>608475100</v>
      </c>
      <c r="E60" s="497">
        <v>569944900</v>
      </c>
      <c r="F60" s="159">
        <f t="shared" si="14"/>
        <v>38530200</v>
      </c>
      <c r="G60" s="491">
        <v>257400</v>
      </c>
      <c r="H60" s="491">
        <v>34623400</v>
      </c>
      <c r="I60" s="155">
        <v>0</v>
      </c>
      <c r="J60" s="159">
        <f t="shared" si="15"/>
        <v>604825700</v>
      </c>
      <c r="K60" s="155">
        <v>0</v>
      </c>
      <c r="L60" s="155">
        <v>0</v>
      </c>
      <c r="M60" s="159">
        <f t="shared" si="16"/>
        <v>3649400</v>
      </c>
      <c r="N60" s="183">
        <v>114.9</v>
      </c>
      <c r="O60" s="183">
        <v>76.599999999999994</v>
      </c>
      <c r="P60" s="184">
        <v>99.400238399237708</v>
      </c>
      <c r="Q60" s="184">
        <v>99.8</v>
      </c>
      <c r="R60" s="139"/>
      <c r="S60" s="158">
        <f t="shared" si="3"/>
        <v>93.667744168989003</v>
      </c>
      <c r="U60" s="160">
        <v>90.978859056297395</v>
      </c>
      <c r="W60" s="158">
        <f t="shared" si="4"/>
        <v>2.688885112691608</v>
      </c>
    </row>
    <row r="61" spans="1:23" s="141" customFormat="1" ht="17.25" customHeight="1">
      <c r="A61" s="150" t="s">
        <v>50</v>
      </c>
      <c r="B61" s="144"/>
      <c r="C61" s="154" t="s">
        <v>161</v>
      </c>
      <c r="D61" s="490">
        <v>196</v>
      </c>
      <c r="E61" s="155">
        <v>0</v>
      </c>
      <c r="F61" s="156">
        <f t="shared" si="14"/>
        <v>196</v>
      </c>
      <c r="G61" s="491">
        <v>4</v>
      </c>
      <c r="H61" s="491">
        <v>44</v>
      </c>
      <c r="I61" s="155">
        <v>0</v>
      </c>
      <c r="J61" s="156">
        <f t="shared" si="15"/>
        <v>48</v>
      </c>
      <c r="K61" s="155">
        <v>0</v>
      </c>
      <c r="L61" s="155">
        <v>1</v>
      </c>
      <c r="M61" s="156">
        <f t="shared" si="16"/>
        <v>147</v>
      </c>
      <c r="N61" s="183"/>
      <c r="O61" s="183"/>
      <c r="P61" s="183"/>
      <c r="Q61" s="183"/>
      <c r="R61" s="139"/>
      <c r="S61" s="158">
        <f t="shared" si="3"/>
        <v>0</v>
      </c>
      <c r="U61" s="160">
        <v>0.74074074074074081</v>
      </c>
      <c r="W61" s="158">
        <f t="shared" si="4"/>
        <v>-0.74074074074074081</v>
      </c>
    </row>
    <row r="62" spans="1:23" s="141" customFormat="1" ht="17.25" customHeight="1">
      <c r="A62" s="157"/>
      <c r="B62" s="153" t="s">
        <v>164</v>
      </c>
      <c r="C62" s="154" t="s">
        <v>163</v>
      </c>
      <c r="D62" s="490">
        <v>19661608</v>
      </c>
      <c r="E62" s="155">
        <v>0</v>
      </c>
      <c r="F62" s="156">
        <f t="shared" si="14"/>
        <v>19661608</v>
      </c>
      <c r="G62" s="491">
        <v>245048</v>
      </c>
      <c r="H62" s="491">
        <v>2155652</v>
      </c>
      <c r="I62" s="155">
        <v>0</v>
      </c>
      <c r="J62" s="156">
        <f t="shared" si="15"/>
        <v>2400700</v>
      </c>
      <c r="K62" s="155">
        <v>0</v>
      </c>
      <c r="L62" s="155">
        <v>36800</v>
      </c>
      <c r="M62" s="156">
        <f t="shared" si="16"/>
        <v>17224108</v>
      </c>
      <c r="N62" s="183">
        <v>90.4</v>
      </c>
      <c r="O62" s="183">
        <v>106.6</v>
      </c>
      <c r="P62" s="184">
        <v>12.210089835988999</v>
      </c>
      <c r="Q62" s="184">
        <v>10.4</v>
      </c>
      <c r="R62" s="139"/>
      <c r="S62" s="158">
        <f t="shared" si="3"/>
        <v>0</v>
      </c>
      <c r="U62" s="160">
        <v>0.2387626265693524</v>
      </c>
      <c r="W62" s="158">
        <f t="shared" si="4"/>
        <v>-0.2387626265693524</v>
      </c>
    </row>
    <row r="63" spans="1:23" s="141" customFormat="1" ht="17.25" customHeight="1">
      <c r="A63" s="150"/>
      <c r="B63" s="144"/>
      <c r="C63" s="154" t="s">
        <v>161</v>
      </c>
      <c r="D63" s="156">
        <f>D59+D61</f>
        <v>4702</v>
      </c>
      <c r="E63" s="156">
        <f>E59+E61</f>
        <v>3946</v>
      </c>
      <c r="F63" s="156">
        <f t="shared" si="14"/>
        <v>756</v>
      </c>
      <c r="G63" s="156">
        <f t="shared" ref="G63:I64" si="17">G59+G61</f>
        <v>10</v>
      </c>
      <c r="H63" s="156">
        <f t="shared" si="17"/>
        <v>567</v>
      </c>
      <c r="I63" s="156">
        <f t="shared" si="17"/>
        <v>0</v>
      </c>
      <c r="J63" s="156">
        <f t="shared" si="15"/>
        <v>4523</v>
      </c>
      <c r="K63" s="156">
        <f>K59+K61</f>
        <v>0</v>
      </c>
      <c r="L63" s="156">
        <f>L59+L61</f>
        <v>1</v>
      </c>
      <c r="M63" s="156">
        <f t="shared" si="16"/>
        <v>178</v>
      </c>
      <c r="N63" s="183"/>
      <c r="O63" s="183"/>
      <c r="P63" s="183"/>
      <c r="Q63" s="183"/>
      <c r="R63" s="139"/>
      <c r="S63" s="158">
        <f t="shared" si="3"/>
        <v>83.921735431731179</v>
      </c>
      <c r="U63" s="160">
        <v>74.468085106382972</v>
      </c>
      <c r="W63" s="158">
        <f t="shared" si="4"/>
        <v>9.4536503253482067</v>
      </c>
    </row>
    <row r="64" spans="1:23" s="141" customFormat="1" ht="17.25" customHeight="1">
      <c r="A64" s="153"/>
      <c r="B64" s="153" t="s">
        <v>16</v>
      </c>
      <c r="C64" s="154" t="s">
        <v>163</v>
      </c>
      <c r="D64" s="156">
        <f>D60+D62</f>
        <v>628136708</v>
      </c>
      <c r="E64" s="156">
        <f>E60+E62</f>
        <v>569944900</v>
      </c>
      <c r="F64" s="156">
        <f t="shared" si="14"/>
        <v>58191808</v>
      </c>
      <c r="G64" s="156">
        <f t="shared" si="17"/>
        <v>502448</v>
      </c>
      <c r="H64" s="156">
        <f t="shared" si="17"/>
        <v>36779052</v>
      </c>
      <c r="I64" s="156">
        <f t="shared" si="17"/>
        <v>0</v>
      </c>
      <c r="J64" s="156">
        <f t="shared" si="15"/>
        <v>607226400</v>
      </c>
      <c r="K64" s="156">
        <f>K60+K62</f>
        <v>0</v>
      </c>
      <c r="L64" s="156">
        <f>L60+L62</f>
        <v>36800</v>
      </c>
      <c r="M64" s="156">
        <f t="shared" si="16"/>
        <v>20873508</v>
      </c>
      <c r="N64" s="183">
        <v>113.9</v>
      </c>
      <c r="O64" s="183">
        <v>77.400000000000006</v>
      </c>
      <c r="P64" s="184">
        <v>96.671057791451346</v>
      </c>
      <c r="Q64" s="184">
        <v>96.3</v>
      </c>
      <c r="R64" s="139"/>
      <c r="S64" s="158">
        <f t="shared" si="3"/>
        <v>90.735805238117052</v>
      </c>
      <c r="U64" s="160">
        <v>85.862915995687857</v>
      </c>
      <c r="W64" s="158">
        <f t="shared" si="4"/>
        <v>4.8728892424291956</v>
      </c>
    </row>
    <row r="65" spans="1:23" s="141" customFormat="1" ht="17.25" customHeight="1">
      <c r="A65" s="144"/>
      <c r="B65" s="144"/>
      <c r="C65" s="154" t="s">
        <v>161</v>
      </c>
      <c r="D65" s="155">
        <v>0</v>
      </c>
      <c r="E65" s="155">
        <v>0</v>
      </c>
      <c r="F65" s="156">
        <f t="shared" si="14"/>
        <v>0</v>
      </c>
      <c r="G65" s="155">
        <v>0</v>
      </c>
      <c r="H65" s="155">
        <v>0</v>
      </c>
      <c r="I65" s="155">
        <v>0</v>
      </c>
      <c r="J65" s="156">
        <f t="shared" si="15"/>
        <v>0</v>
      </c>
      <c r="K65" s="155">
        <v>0</v>
      </c>
      <c r="L65" s="155">
        <v>0</v>
      </c>
      <c r="M65" s="156">
        <f t="shared" si="16"/>
        <v>0</v>
      </c>
      <c r="N65" s="183"/>
      <c r="O65" s="183"/>
      <c r="P65" s="183"/>
      <c r="Q65" s="183"/>
      <c r="R65" s="139"/>
      <c r="S65" s="158" t="e">
        <f t="shared" si="3"/>
        <v>#DIV/0!</v>
      </c>
      <c r="U65" s="160" t="e">
        <v>#DIV/0!</v>
      </c>
      <c r="W65" s="158" t="e">
        <f t="shared" si="4"/>
        <v>#DIV/0!</v>
      </c>
    </row>
    <row r="66" spans="1:23" s="141" customFormat="1" ht="17.25" customHeight="1">
      <c r="A66" s="150"/>
      <c r="B66" s="153" t="s">
        <v>162</v>
      </c>
      <c r="C66" s="154" t="s">
        <v>163</v>
      </c>
      <c r="D66" s="155">
        <v>0</v>
      </c>
      <c r="E66" s="155">
        <v>0</v>
      </c>
      <c r="F66" s="156">
        <f t="shared" si="14"/>
        <v>0</v>
      </c>
      <c r="G66" s="155">
        <v>0</v>
      </c>
      <c r="H66" s="155">
        <v>0</v>
      </c>
      <c r="I66" s="155">
        <v>0</v>
      </c>
      <c r="J66" s="156">
        <f t="shared" si="15"/>
        <v>0</v>
      </c>
      <c r="K66" s="155">
        <v>0</v>
      </c>
      <c r="L66" s="155">
        <v>0</v>
      </c>
      <c r="M66" s="156">
        <f t="shared" si="16"/>
        <v>0</v>
      </c>
      <c r="N66" s="183">
        <v>0</v>
      </c>
      <c r="O66" s="183">
        <v>0</v>
      </c>
      <c r="P66" s="184">
        <v>0</v>
      </c>
      <c r="Q66" s="184">
        <v>0</v>
      </c>
      <c r="R66" s="139"/>
      <c r="S66" s="158" t="e">
        <f t="shared" si="3"/>
        <v>#DIV/0!</v>
      </c>
      <c r="U66" s="160" t="e">
        <v>#DIV/0!</v>
      </c>
      <c r="W66" s="158" t="e">
        <f t="shared" si="4"/>
        <v>#DIV/0!</v>
      </c>
    </row>
    <row r="67" spans="1:23" s="141" customFormat="1" ht="17.25" customHeight="1">
      <c r="A67" s="150" t="s">
        <v>51</v>
      </c>
      <c r="B67" s="144"/>
      <c r="C67" s="154" t="s">
        <v>161</v>
      </c>
      <c r="D67" s="155">
        <v>0</v>
      </c>
      <c r="E67" s="155">
        <v>0</v>
      </c>
      <c r="F67" s="156">
        <f t="shared" si="14"/>
        <v>0</v>
      </c>
      <c r="G67" s="155">
        <v>0</v>
      </c>
      <c r="H67" s="155">
        <v>0</v>
      </c>
      <c r="I67" s="155">
        <v>0</v>
      </c>
      <c r="J67" s="156">
        <f t="shared" si="15"/>
        <v>0</v>
      </c>
      <c r="K67" s="155">
        <v>0</v>
      </c>
      <c r="L67" s="155">
        <v>0</v>
      </c>
      <c r="M67" s="156">
        <f t="shared" si="16"/>
        <v>0</v>
      </c>
      <c r="N67" s="183"/>
      <c r="O67" s="183"/>
      <c r="P67" s="183"/>
      <c r="Q67" s="183"/>
      <c r="R67" s="139"/>
      <c r="S67" s="158" t="e">
        <f t="shared" si="3"/>
        <v>#DIV/0!</v>
      </c>
      <c r="U67" s="160" t="e">
        <v>#DIV/0!</v>
      </c>
      <c r="W67" s="158" t="e">
        <f t="shared" si="4"/>
        <v>#DIV/0!</v>
      </c>
    </row>
    <row r="68" spans="1:23" s="141" customFormat="1" ht="17.25" customHeight="1">
      <c r="A68" s="150"/>
      <c r="B68" s="153" t="s">
        <v>164</v>
      </c>
      <c r="C68" s="154" t="s">
        <v>163</v>
      </c>
      <c r="D68" s="155">
        <v>0</v>
      </c>
      <c r="E68" s="155">
        <v>0</v>
      </c>
      <c r="F68" s="156">
        <f t="shared" si="14"/>
        <v>0</v>
      </c>
      <c r="G68" s="155">
        <v>0</v>
      </c>
      <c r="H68" s="155">
        <v>0</v>
      </c>
      <c r="I68" s="155">
        <v>0</v>
      </c>
      <c r="J68" s="156">
        <f t="shared" si="15"/>
        <v>0</v>
      </c>
      <c r="K68" s="155">
        <v>0</v>
      </c>
      <c r="L68" s="155">
        <v>0</v>
      </c>
      <c r="M68" s="156">
        <f t="shared" si="16"/>
        <v>0</v>
      </c>
      <c r="N68" s="183">
        <v>0</v>
      </c>
      <c r="O68" s="183">
        <v>0</v>
      </c>
      <c r="P68" s="184">
        <v>0</v>
      </c>
      <c r="Q68" s="184">
        <v>0</v>
      </c>
      <c r="R68" s="139"/>
      <c r="S68" s="158" t="e">
        <f t="shared" si="3"/>
        <v>#DIV/0!</v>
      </c>
      <c r="U68" s="160" t="e">
        <v>#DIV/0!</v>
      </c>
      <c r="W68" s="158" t="e">
        <f t="shared" si="4"/>
        <v>#DIV/0!</v>
      </c>
    </row>
    <row r="69" spans="1:23" s="141" customFormat="1" ht="17.25" customHeight="1">
      <c r="A69" s="150"/>
      <c r="B69" s="144"/>
      <c r="C69" s="154" t="s">
        <v>161</v>
      </c>
      <c r="D69" s="156">
        <f>D65+D67</f>
        <v>0</v>
      </c>
      <c r="E69" s="156">
        <f>E65+E67</f>
        <v>0</v>
      </c>
      <c r="F69" s="156">
        <f t="shared" si="14"/>
        <v>0</v>
      </c>
      <c r="G69" s="156">
        <f t="shared" ref="G69:I70" si="18">G65+G67</f>
        <v>0</v>
      </c>
      <c r="H69" s="156">
        <f t="shared" si="18"/>
        <v>0</v>
      </c>
      <c r="I69" s="156">
        <f t="shared" si="18"/>
        <v>0</v>
      </c>
      <c r="J69" s="156">
        <f t="shared" si="15"/>
        <v>0</v>
      </c>
      <c r="K69" s="156">
        <f>K65+K67</f>
        <v>0</v>
      </c>
      <c r="L69" s="156">
        <f>L65+L67</f>
        <v>0</v>
      </c>
      <c r="M69" s="156">
        <f t="shared" si="16"/>
        <v>0</v>
      </c>
      <c r="N69" s="183"/>
      <c r="O69" s="183"/>
      <c r="P69" s="183"/>
      <c r="Q69" s="183"/>
      <c r="R69" s="139"/>
      <c r="S69" s="158" t="e">
        <f t="shared" si="3"/>
        <v>#DIV/0!</v>
      </c>
      <c r="U69" s="160" t="e">
        <v>#DIV/0!</v>
      </c>
      <c r="W69" s="158" t="e">
        <f t="shared" si="4"/>
        <v>#DIV/0!</v>
      </c>
    </row>
    <row r="70" spans="1:23" s="141" customFormat="1" ht="17.25" customHeight="1">
      <c r="A70" s="153"/>
      <c r="B70" s="153" t="s">
        <v>16</v>
      </c>
      <c r="C70" s="154" t="s">
        <v>163</v>
      </c>
      <c r="D70" s="156">
        <f>D66+D68</f>
        <v>0</v>
      </c>
      <c r="E70" s="156">
        <f>E66+E68</f>
        <v>0</v>
      </c>
      <c r="F70" s="156">
        <f t="shared" si="14"/>
        <v>0</v>
      </c>
      <c r="G70" s="156">
        <f t="shared" si="18"/>
        <v>0</v>
      </c>
      <c r="H70" s="156">
        <f t="shared" si="18"/>
        <v>0</v>
      </c>
      <c r="I70" s="156">
        <f t="shared" si="18"/>
        <v>0</v>
      </c>
      <c r="J70" s="156">
        <f t="shared" si="15"/>
        <v>0</v>
      </c>
      <c r="K70" s="156">
        <f>K66+K68</f>
        <v>0</v>
      </c>
      <c r="L70" s="156">
        <f>L66+L68</f>
        <v>0</v>
      </c>
      <c r="M70" s="156">
        <f t="shared" si="16"/>
        <v>0</v>
      </c>
      <c r="N70" s="183">
        <v>0</v>
      </c>
      <c r="O70" s="183">
        <v>0</v>
      </c>
      <c r="P70" s="184">
        <v>0</v>
      </c>
      <c r="Q70" s="184">
        <v>0</v>
      </c>
      <c r="R70" s="139"/>
      <c r="S70" s="158" t="e">
        <f t="shared" si="3"/>
        <v>#DIV/0!</v>
      </c>
      <c r="U70" s="160" t="e">
        <v>#DIV/0!</v>
      </c>
      <c r="W70" s="158" t="e">
        <f t="shared" si="4"/>
        <v>#DIV/0!</v>
      </c>
    </row>
    <row r="71" spans="1:23" s="141" customFormat="1" ht="17.25" customHeight="1">
      <c r="A71" s="144"/>
      <c r="B71" s="144"/>
      <c r="C71" s="154" t="s">
        <v>161</v>
      </c>
      <c r="D71" s="490">
        <v>84</v>
      </c>
      <c r="E71" s="490">
        <v>82</v>
      </c>
      <c r="F71" s="156">
        <f t="shared" si="14"/>
        <v>2</v>
      </c>
      <c r="G71" s="155">
        <v>0</v>
      </c>
      <c r="H71" s="155">
        <v>2</v>
      </c>
      <c r="I71" s="155">
        <v>0</v>
      </c>
      <c r="J71" s="156">
        <f t="shared" si="15"/>
        <v>84</v>
      </c>
      <c r="K71" s="155">
        <v>0</v>
      </c>
      <c r="L71" s="155">
        <v>0</v>
      </c>
      <c r="M71" s="156">
        <f t="shared" si="16"/>
        <v>0</v>
      </c>
      <c r="N71" s="183"/>
      <c r="O71" s="183"/>
      <c r="P71" s="183"/>
      <c r="Q71" s="183"/>
      <c r="R71" s="139"/>
      <c r="S71" s="158">
        <f t="shared" si="3"/>
        <v>97.61904761904762</v>
      </c>
      <c r="U71" s="160">
        <v>100</v>
      </c>
      <c r="W71" s="158">
        <f t="shared" si="4"/>
        <v>-2.3809523809523796</v>
      </c>
    </row>
    <row r="72" spans="1:23" s="141" customFormat="1" ht="17.25" customHeight="1">
      <c r="A72" s="150"/>
      <c r="B72" s="153" t="s">
        <v>162</v>
      </c>
      <c r="C72" s="154" t="s">
        <v>163</v>
      </c>
      <c r="D72" s="490">
        <v>102467550</v>
      </c>
      <c r="E72" s="490">
        <v>102229400</v>
      </c>
      <c r="F72" s="156">
        <f t="shared" si="14"/>
        <v>238150</v>
      </c>
      <c r="G72" s="155">
        <v>0</v>
      </c>
      <c r="H72" s="155">
        <v>238150</v>
      </c>
      <c r="I72" s="155">
        <v>0</v>
      </c>
      <c r="J72" s="156">
        <f t="shared" si="15"/>
        <v>102467550</v>
      </c>
      <c r="K72" s="155">
        <v>0</v>
      </c>
      <c r="L72" s="155">
        <v>0</v>
      </c>
      <c r="M72" s="156">
        <f t="shared" si="16"/>
        <v>0</v>
      </c>
      <c r="N72" s="183">
        <v>103.5</v>
      </c>
      <c r="O72" s="183">
        <v>110.2</v>
      </c>
      <c r="P72" s="184">
        <v>100</v>
      </c>
      <c r="Q72" s="184">
        <v>100</v>
      </c>
      <c r="R72" s="139"/>
      <c r="S72" s="158">
        <f t="shared" si="3"/>
        <v>99.767584957384074</v>
      </c>
      <c r="U72" s="160">
        <v>100</v>
      </c>
      <c r="W72" s="158">
        <f t="shared" si="4"/>
        <v>-0.23241504261592638</v>
      </c>
    </row>
    <row r="73" spans="1:23" s="141" customFormat="1" ht="17.25" customHeight="1">
      <c r="A73" s="150" t="s">
        <v>172</v>
      </c>
      <c r="B73" s="144"/>
      <c r="C73" s="154" t="s">
        <v>161</v>
      </c>
      <c r="D73" s="155">
        <v>0</v>
      </c>
      <c r="E73" s="155">
        <v>0</v>
      </c>
      <c r="F73" s="156">
        <f t="shared" si="14"/>
        <v>0</v>
      </c>
      <c r="G73" s="155">
        <v>0</v>
      </c>
      <c r="H73" s="155">
        <v>0</v>
      </c>
      <c r="I73" s="155">
        <v>0</v>
      </c>
      <c r="J73" s="156">
        <f t="shared" si="15"/>
        <v>0</v>
      </c>
      <c r="K73" s="155">
        <v>0</v>
      </c>
      <c r="L73" s="155">
        <v>0</v>
      </c>
      <c r="M73" s="156">
        <f t="shared" si="16"/>
        <v>0</v>
      </c>
      <c r="N73" s="183"/>
      <c r="O73" s="183"/>
      <c r="P73" s="183"/>
      <c r="Q73" s="183"/>
      <c r="R73" s="139"/>
      <c r="S73" s="158" t="e">
        <f t="shared" si="3"/>
        <v>#DIV/0!</v>
      </c>
      <c r="U73" s="160" t="e">
        <v>#DIV/0!</v>
      </c>
      <c r="W73" s="158" t="e">
        <f t="shared" si="4"/>
        <v>#DIV/0!</v>
      </c>
    </row>
    <row r="74" spans="1:23" s="141" customFormat="1" ht="17.25" customHeight="1">
      <c r="A74" s="150"/>
      <c r="B74" s="153" t="s">
        <v>164</v>
      </c>
      <c r="C74" s="154" t="s">
        <v>163</v>
      </c>
      <c r="D74" s="155">
        <v>0</v>
      </c>
      <c r="E74" s="155">
        <v>0</v>
      </c>
      <c r="F74" s="156">
        <f t="shared" si="14"/>
        <v>0</v>
      </c>
      <c r="G74" s="155">
        <v>0</v>
      </c>
      <c r="H74" s="155">
        <v>0</v>
      </c>
      <c r="I74" s="155">
        <v>0</v>
      </c>
      <c r="J74" s="156">
        <f t="shared" si="15"/>
        <v>0</v>
      </c>
      <c r="K74" s="155">
        <v>0</v>
      </c>
      <c r="L74" s="155">
        <v>0</v>
      </c>
      <c r="M74" s="156">
        <f t="shared" si="16"/>
        <v>0</v>
      </c>
      <c r="N74" s="183">
        <v>0</v>
      </c>
      <c r="O74" s="183">
        <v>0</v>
      </c>
      <c r="P74" s="184">
        <v>0</v>
      </c>
      <c r="Q74" s="184">
        <v>0</v>
      </c>
      <c r="R74" s="139"/>
      <c r="S74" s="158" t="e">
        <f t="shared" si="3"/>
        <v>#DIV/0!</v>
      </c>
      <c r="U74" s="160" t="e">
        <v>#DIV/0!</v>
      </c>
      <c r="W74" s="158" t="e">
        <f t="shared" si="4"/>
        <v>#DIV/0!</v>
      </c>
    </row>
    <row r="75" spans="1:23" s="141" customFormat="1" ht="17.25" customHeight="1">
      <c r="A75" s="150"/>
      <c r="B75" s="144"/>
      <c r="C75" s="154" t="s">
        <v>161</v>
      </c>
      <c r="D75" s="156">
        <f>D71+D73</f>
        <v>84</v>
      </c>
      <c r="E75" s="156">
        <f>E71+E73</f>
        <v>82</v>
      </c>
      <c r="F75" s="156">
        <f t="shared" si="14"/>
        <v>2</v>
      </c>
      <c r="G75" s="156">
        <f t="shared" ref="G75:I76" si="19">G71+G73</f>
        <v>0</v>
      </c>
      <c r="H75" s="156">
        <f t="shared" si="19"/>
        <v>2</v>
      </c>
      <c r="I75" s="156">
        <f t="shared" si="19"/>
        <v>0</v>
      </c>
      <c r="J75" s="156">
        <f t="shared" si="15"/>
        <v>84</v>
      </c>
      <c r="K75" s="156">
        <f>K71+K73</f>
        <v>0</v>
      </c>
      <c r="L75" s="156">
        <f>L71+L73</f>
        <v>0</v>
      </c>
      <c r="M75" s="156">
        <f t="shared" si="16"/>
        <v>0</v>
      </c>
      <c r="N75" s="183"/>
      <c r="O75" s="183"/>
      <c r="P75" s="183"/>
      <c r="Q75" s="183"/>
      <c r="R75" s="139"/>
      <c r="S75" s="158">
        <f t="shared" si="3"/>
        <v>97.61904761904762</v>
      </c>
      <c r="U75" s="160">
        <v>100</v>
      </c>
      <c r="W75" s="158">
        <f t="shared" si="4"/>
        <v>-2.3809523809523796</v>
      </c>
    </row>
    <row r="76" spans="1:23" s="141" customFormat="1" ht="17.25" customHeight="1">
      <c r="A76" s="153"/>
      <c r="B76" s="153" t="s">
        <v>16</v>
      </c>
      <c r="C76" s="154" t="s">
        <v>163</v>
      </c>
      <c r="D76" s="156">
        <f>D72+D74</f>
        <v>102467550</v>
      </c>
      <c r="E76" s="156">
        <f>E72+E74</f>
        <v>102229400</v>
      </c>
      <c r="F76" s="156">
        <f t="shared" si="14"/>
        <v>238150</v>
      </c>
      <c r="G76" s="156">
        <f t="shared" si="19"/>
        <v>0</v>
      </c>
      <c r="H76" s="156">
        <f t="shared" si="19"/>
        <v>238150</v>
      </c>
      <c r="I76" s="156">
        <f t="shared" si="19"/>
        <v>0</v>
      </c>
      <c r="J76" s="156">
        <f t="shared" si="15"/>
        <v>102467550</v>
      </c>
      <c r="K76" s="156">
        <f>K72+K74</f>
        <v>0</v>
      </c>
      <c r="L76" s="156">
        <f>L72+L74</f>
        <v>0</v>
      </c>
      <c r="M76" s="156">
        <f t="shared" si="16"/>
        <v>0</v>
      </c>
      <c r="N76" s="183">
        <v>103.5</v>
      </c>
      <c r="O76" s="183">
        <v>110.2</v>
      </c>
      <c r="P76" s="184">
        <v>100</v>
      </c>
      <c r="Q76" s="184">
        <v>100</v>
      </c>
      <c r="R76" s="139"/>
      <c r="S76" s="158">
        <f t="shared" ref="S76:S139" si="20">E76/D76*100</f>
        <v>99.767584957384074</v>
      </c>
      <c r="U76" s="160">
        <v>100</v>
      </c>
      <c r="W76" s="158">
        <f t="shared" si="4"/>
        <v>-0.23241504261592638</v>
      </c>
    </row>
    <row r="77" spans="1:23" s="141" customFormat="1" ht="17.25" customHeight="1">
      <c r="A77" s="144"/>
      <c r="B77" s="144"/>
      <c r="C77" s="154" t="s">
        <v>161</v>
      </c>
      <c r="D77" s="155">
        <v>0</v>
      </c>
      <c r="E77" s="155">
        <v>0</v>
      </c>
      <c r="F77" s="156">
        <f t="shared" si="14"/>
        <v>0</v>
      </c>
      <c r="G77" s="155">
        <v>0</v>
      </c>
      <c r="H77" s="155">
        <v>0</v>
      </c>
      <c r="I77" s="155">
        <v>0</v>
      </c>
      <c r="J77" s="156">
        <f t="shared" si="15"/>
        <v>0</v>
      </c>
      <c r="K77" s="155">
        <v>0</v>
      </c>
      <c r="L77" s="155">
        <v>0</v>
      </c>
      <c r="M77" s="156">
        <f t="shared" si="16"/>
        <v>0</v>
      </c>
      <c r="N77" s="183"/>
      <c r="O77" s="183"/>
      <c r="P77" s="183"/>
      <c r="Q77" s="183"/>
      <c r="R77" s="139"/>
      <c r="S77" s="158" t="e">
        <f t="shared" si="20"/>
        <v>#DIV/0!</v>
      </c>
      <c r="U77" s="160" t="e">
        <v>#DIV/0!</v>
      </c>
      <c r="W77" s="158" t="e">
        <f t="shared" ref="W77:W140" si="21">S77-U77</f>
        <v>#DIV/0!</v>
      </c>
    </row>
    <row r="78" spans="1:23" s="141" customFormat="1" ht="17.25" customHeight="1">
      <c r="A78" s="150"/>
      <c r="B78" s="153" t="s">
        <v>162</v>
      </c>
      <c r="C78" s="154" t="s">
        <v>163</v>
      </c>
      <c r="D78" s="155">
        <v>0</v>
      </c>
      <c r="E78" s="155">
        <v>0</v>
      </c>
      <c r="F78" s="156">
        <f t="shared" si="14"/>
        <v>0</v>
      </c>
      <c r="G78" s="155">
        <v>0</v>
      </c>
      <c r="H78" s="155">
        <v>0</v>
      </c>
      <c r="I78" s="155">
        <v>0</v>
      </c>
      <c r="J78" s="156">
        <f t="shared" si="15"/>
        <v>0</v>
      </c>
      <c r="K78" s="155">
        <v>0</v>
      </c>
      <c r="L78" s="155">
        <v>0</v>
      </c>
      <c r="M78" s="156">
        <f t="shared" si="16"/>
        <v>0</v>
      </c>
      <c r="N78" s="183">
        <v>0</v>
      </c>
      <c r="O78" s="183">
        <v>0</v>
      </c>
      <c r="P78" s="184">
        <v>0</v>
      </c>
      <c r="Q78" s="184">
        <v>0</v>
      </c>
      <c r="R78" s="139"/>
      <c r="S78" s="158" t="e">
        <f t="shared" si="20"/>
        <v>#DIV/0!</v>
      </c>
      <c r="U78" s="160" t="e">
        <v>#DIV/0!</v>
      </c>
      <c r="W78" s="158" t="e">
        <f t="shared" si="21"/>
        <v>#DIV/0!</v>
      </c>
    </row>
    <row r="79" spans="1:23" s="141" customFormat="1" ht="17.25" customHeight="1">
      <c r="A79" s="150" t="s">
        <v>173</v>
      </c>
      <c r="B79" s="144"/>
      <c r="C79" s="154" t="s">
        <v>161</v>
      </c>
      <c r="D79" s="155">
        <v>0</v>
      </c>
      <c r="E79" s="155">
        <v>0</v>
      </c>
      <c r="F79" s="156">
        <f t="shared" si="14"/>
        <v>0</v>
      </c>
      <c r="G79" s="155">
        <v>0</v>
      </c>
      <c r="H79" s="155">
        <v>0</v>
      </c>
      <c r="I79" s="155">
        <v>0</v>
      </c>
      <c r="J79" s="156">
        <f t="shared" si="15"/>
        <v>0</v>
      </c>
      <c r="K79" s="155">
        <v>0</v>
      </c>
      <c r="L79" s="155">
        <v>0</v>
      </c>
      <c r="M79" s="156">
        <f t="shared" si="16"/>
        <v>0</v>
      </c>
      <c r="N79" s="183"/>
      <c r="O79" s="183"/>
      <c r="P79" s="183"/>
      <c r="Q79" s="183"/>
      <c r="R79" s="139"/>
      <c r="S79" s="158" t="e">
        <f t="shared" si="20"/>
        <v>#DIV/0!</v>
      </c>
      <c r="U79" s="160" t="e">
        <v>#DIV/0!</v>
      </c>
      <c r="W79" s="158" t="e">
        <f t="shared" si="21"/>
        <v>#DIV/0!</v>
      </c>
    </row>
    <row r="80" spans="1:23" s="141" customFormat="1" ht="17.25" customHeight="1">
      <c r="A80" s="150" t="s">
        <v>174</v>
      </c>
      <c r="B80" s="153" t="s">
        <v>164</v>
      </c>
      <c r="C80" s="154" t="s">
        <v>163</v>
      </c>
      <c r="D80" s="155">
        <v>0</v>
      </c>
      <c r="E80" s="155">
        <v>0</v>
      </c>
      <c r="F80" s="156">
        <f t="shared" si="14"/>
        <v>0</v>
      </c>
      <c r="G80" s="155">
        <v>0</v>
      </c>
      <c r="H80" s="155">
        <v>0</v>
      </c>
      <c r="I80" s="155">
        <v>0</v>
      </c>
      <c r="J80" s="156">
        <f t="shared" si="15"/>
        <v>0</v>
      </c>
      <c r="K80" s="155">
        <v>0</v>
      </c>
      <c r="L80" s="155">
        <v>0</v>
      </c>
      <c r="M80" s="156">
        <f t="shared" si="16"/>
        <v>0</v>
      </c>
      <c r="N80" s="183">
        <v>0</v>
      </c>
      <c r="O80" s="183">
        <v>0</v>
      </c>
      <c r="P80" s="184">
        <v>0</v>
      </c>
      <c r="Q80" s="184">
        <v>0</v>
      </c>
      <c r="R80" s="139"/>
      <c r="S80" s="158" t="e">
        <f t="shared" si="20"/>
        <v>#DIV/0!</v>
      </c>
      <c r="U80" s="160" t="e">
        <v>#DIV/0!</v>
      </c>
      <c r="W80" s="158" t="e">
        <f t="shared" si="21"/>
        <v>#DIV/0!</v>
      </c>
    </row>
    <row r="81" spans="1:31" s="141" customFormat="1" ht="17.25" customHeight="1">
      <c r="A81" s="150"/>
      <c r="B81" s="144"/>
      <c r="C81" s="154" t="s">
        <v>161</v>
      </c>
      <c r="D81" s="156">
        <f>D77+D79</f>
        <v>0</v>
      </c>
      <c r="E81" s="156">
        <f>E77+E79</f>
        <v>0</v>
      </c>
      <c r="F81" s="156">
        <f t="shared" si="14"/>
        <v>0</v>
      </c>
      <c r="G81" s="156">
        <f t="shared" ref="G81:I82" si="22">G77+G79</f>
        <v>0</v>
      </c>
      <c r="H81" s="156">
        <f t="shared" si="22"/>
        <v>0</v>
      </c>
      <c r="I81" s="156">
        <f t="shared" si="22"/>
        <v>0</v>
      </c>
      <c r="J81" s="156">
        <f t="shared" si="15"/>
        <v>0</v>
      </c>
      <c r="K81" s="156">
        <f>K77+K79</f>
        <v>0</v>
      </c>
      <c r="L81" s="156">
        <f>L77+L79</f>
        <v>0</v>
      </c>
      <c r="M81" s="156">
        <f t="shared" si="16"/>
        <v>0</v>
      </c>
      <c r="N81" s="183"/>
      <c r="O81" s="183"/>
      <c r="P81" s="183"/>
      <c r="Q81" s="183"/>
      <c r="R81" s="139"/>
      <c r="S81" s="158" t="e">
        <f t="shared" si="20"/>
        <v>#DIV/0!</v>
      </c>
      <c r="U81" s="160" t="e">
        <v>#DIV/0!</v>
      </c>
      <c r="W81" s="158" t="e">
        <f t="shared" si="21"/>
        <v>#DIV/0!</v>
      </c>
    </row>
    <row r="82" spans="1:31" s="141" customFormat="1" ht="17.25" customHeight="1">
      <c r="A82" s="153"/>
      <c r="B82" s="153" t="s">
        <v>16</v>
      </c>
      <c r="C82" s="154" t="s">
        <v>163</v>
      </c>
      <c r="D82" s="156">
        <f>D78+D80</f>
        <v>0</v>
      </c>
      <c r="E82" s="156">
        <f>E78+E80</f>
        <v>0</v>
      </c>
      <c r="F82" s="156">
        <f t="shared" si="14"/>
        <v>0</v>
      </c>
      <c r="G82" s="156">
        <f t="shared" si="22"/>
        <v>0</v>
      </c>
      <c r="H82" s="156">
        <f t="shared" si="22"/>
        <v>0</v>
      </c>
      <c r="I82" s="156">
        <f t="shared" si="22"/>
        <v>0</v>
      </c>
      <c r="J82" s="156">
        <f t="shared" si="15"/>
        <v>0</v>
      </c>
      <c r="K82" s="156">
        <f>K78+K80</f>
        <v>0</v>
      </c>
      <c r="L82" s="156">
        <f>L78+L80</f>
        <v>0</v>
      </c>
      <c r="M82" s="156">
        <f t="shared" si="16"/>
        <v>0</v>
      </c>
      <c r="N82" s="183">
        <v>0</v>
      </c>
      <c r="O82" s="183">
        <v>0</v>
      </c>
      <c r="P82" s="184">
        <v>0</v>
      </c>
      <c r="Q82" s="184">
        <v>0</v>
      </c>
      <c r="R82" s="139"/>
      <c r="S82" s="158" t="e">
        <f t="shared" si="20"/>
        <v>#DIV/0!</v>
      </c>
      <c r="U82" s="160" t="e">
        <v>#DIV/0!</v>
      </c>
      <c r="W82" s="158" t="e">
        <f t="shared" si="21"/>
        <v>#DIV/0!</v>
      </c>
    </row>
    <row r="83" spans="1:31" s="137" customFormat="1" ht="19.2">
      <c r="A83" s="136"/>
      <c r="B83" s="136"/>
      <c r="C83" s="136"/>
      <c r="E83" s="138"/>
      <c r="F83" s="565" t="str">
        <f>F1</f>
        <v>令 和 ４ 年 度 に お け る 滞 納 整 理 状 況 調</v>
      </c>
      <c r="G83" s="565"/>
      <c r="H83" s="565"/>
      <c r="I83" s="565"/>
      <c r="J83" s="565"/>
      <c r="L83" s="185" t="s">
        <v>301</v>
      </c>
      <c r="M83" s="138"/>
      <c r="N83" s="178"/>
      <c r="O83" s="178"/>
      <c r="P83" s="178"/>
      <c r="Q83" s="178"/>
      <c r="S83" s="158" t="e">
        <f t="shared" si="20"/>
        <v>#DIV/0!</v>
      </c>
      <c r="U83" s="160" t="e">
        <v>#DIV/0!</v>
      </c>
      <c r="V83" s="140"/>
      <c r="W83" s="158" t="e">
        <f t="shared" si="21"/>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f t="shared" si="20"/>
        <v>#DIV/0!</v>
      </c>
      <c r="U84" s="161" t="e">
        <v>#DIV/0!</v>
      </c>
      <c r="V84" s="139"/>
      <c r="W84" s="158" t="e">
        <f t="shared" si="21"/>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0"/>
        <v>#DIV/0!</v>
      </c>
      <c r="U85" s="158" t="e">
        <v>#DIV/0!</v>
      </c>
      <c r="V85" s="139"/>
      <c r="W85" s="158" t="e">
        <f t="shared" si="21"/>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0"/>
        <v>#VALUE!</v>
      </c>
      <c r="U86" s="158" t="e">
        <v>#VALUE!</v>
      </c>
      <c r="V86" s="139"/>
      <c r="W86" s="158" t="e">
        <f t="shared" si="21"/>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f t="shared" si="20"/>
        <v>#VALUE!</v>
      </c>
      <c r="U87" s="158" t="e">
        <v>#VALUE!</v>
      </c>
      <c r="V87" s="139"/>
      <c r="W87" s="158" t="e">
        <f t="shared" si="21"/>
        <v>#VALUE!</v>
      </c>
      <c r="X87" s="139"/>
      <c r="Y87" s="139"/>
      <c r="Z87" s="139"/>
      <c r="AA87" s="139"/>
      <c r="AB87" s="139"/>
      <c r="AC87" s="139"/>
      <c r="AD87" s="139"/>
      <c r="AE87" s="139"/>
    </row>
    <row r="88" spans="1:31" s="141" customFormat="1" ht="17.25" customHeight="1">
      <c r="A88" s="144"/>
      <c r="B88" s="144"/>
      <c r="C88" s="154" t="s">
        <v>161</v>
      </c>
      <c r="D88" s="490">
        <v>100379</v>
      </c>
      <c r="E88" s="155">
        <v>81115</v>
      </c>
      <c r="F88" s="156">
        <f t="shared" ref="F88:F105" si="23">D88-E88</f>
        <v>19264</v>
      </c>
      <c r="G88" s="491">
        <v>104</v>
      </c>
      <c r="H88" s="491">
        <v>18962</v>
      </c>
      <c r="I88" s="155">
        <v>0</v>
      </c>
      <c r="J88" s="156">
        <f t="shared" ref="J88:J105" si="24">E88+G88+H88+I88</f>
        <v>100181</v>
      </c>
      <c r="K88" s="155">
        <v>0</v>
      </c>
      <c r="L88" s="155">
        <v>0</v>
      </c>
      <c r="M88" s="156">
        <f t="shared" ref="M88:M105" si="25">D88-J88-K88-L88</f>
        <v>198</v>
      </c>
      <c r="N88" s="183"/>
      <c r="O88" s="183"/>
      <c r="P88" s="183"/>
      <c r="Q88" s="183"/>
      <c r="R88" s="139"/>
      <c r="S88" s="158">
        <f t="shared" si="20"/>
        <v>80.808734894748895</v>
      </c>
      <c r="U88" s="158">
        <v>71.251508817381577</v>
      </c>
      <c r="W88" s="158">
        <f t="shared" si="21"/>
        <v>9.5572260773673179</v>
      </c>
    </row>
    <row r="89" spans="1:31" s="141" customFormat="1" ht="17.25" customHeight="1">
      <c r="A89" s="150"/>
      <c r="B89" s="153" t="s">
        <v>162</v>
      </c>
      <c r="C89" s="154" t="s">
        <v>163</v>
      </c>
      <c r="D89" s="490">
        <v>3468504300</v>
      </c>
      <c r="E89" s="155">
        <v>2765944200</v>
      </c>
      <c r="F89" s="156">
        <f t="shared" si="23"/>
        <v>702560100</v>
      </c>
      <c r="G89" s="491">
        <v>4012301</v>
      </c>
      <c r="H89" s="491">
        <v>691592650</v>
      </c>
      <c r="I89" s="155">
        <v>0</v>
      </c>
      <c r="J89" s="156">
        <f t="shared" si="24"/>
        <v>3461549151</v>
      </c>
      <c r="K89" s="155">
        <v>0</v>
      </c>
      <c r="L89" s="155">
        <v>0</v>
      </c>
      <c r="M89" s="156">
        <f t="shared" si="25"/>
        <v>6955149</v>
      </c>
      <c r="N89" s="183">
        <v>100.3</v>
      </c>
      <c r="O89" s="183">
        <v>99.6</v>
      </c>
      <c r="P89" s="184">
        <v>99.8</v>
      </c>
      <c r="Q89" s="184">
        <v>99.8</v>
      </c>
      <c r="R89" s="139"/>
      <c r="S89" s="158">
        <f t="shared" si="20"/>
        <v>79.744580394494534</v>
      </c>
      <c r="U89" s="160">
        <v>69.41883073843232</v>
      </c>
      <c r="W89" s="158">
        <f t="shared" si="21"/>
        <v>10.325749656062214</v>
      </c>
    </row>
    <row r="90" spans="1:31" s="141" customFormat="1" ht="17.25" customHeight="1">
      <c r="A90" s="150" t="s">
        <v>53</v>
      </c>
      <c r="B90" s="144"/>
      <c r="C90" s="154" t="s">
        <v>161</v>
      </c>
      <c r="D90" s="490">
        <v>441</v>
      </c>
      <c r="E90" s="155">
        <v>0</v>
      </c>
      <c r="F90" s="156">
        <f t="shared" si="23"/>
        <v>441</v>
      </c>
      <c r="G90" s="491">
        <v>35</v>
      </c>
      <c r="H90" s="491">
        <v>131</v>
      </c>
      <c r="I90" s="155">
        <v>0</v>
      </c>
      <c r="J90" s="156">
        <f t="shared" si="24"/>
        <v>166</v>
      </c>
      <c r="K90" s="155">
        <v>0</v>
      </c>
      <c r="L90" s="155">
        <v>56</v>
      </c>
      <c r="M90" s="156">
        <f t="shared" si="25"/>
        <v>219</v>
      </c>
      <c r="N90" s="183"/>
      <c r="O90" s="183"/>
      <c r="P90" s="183"/>
      <c r="Q90" s="183"/>
      <c r="R90" s="139"/>
      <c r="S90" s="158">
        <f t="shared" si="20"/>
        <v>0</v>
      </c>
      <c r="U90" s="160">
        <v>0</v>
      </c>
      <c r="W90" s="158">
        <f t="shared" si="21"/>
        <v>0</v>
      </c>
    </row>
    <row r="91" spans="1:31" s="141" customFormat="1" ht="17.25" customHeight="1">
      <c r="A91" s="150" t="s">
        <v>44</v>
      </c>
      <c r="B91" s="153" t="s">
        <v>164</v>
      </c>
      <c r="C91" s="154" t="s">
        <v>163</v>
      </c>
      <c r="D91" s="490">
        <v>14754920</v>
      </c>
      <c r="E91" s="155">
        <v>0</v>
      </c>
      <c r="F91" s="156">
        <f t="shared" si="23"/>
        <v>14754920</v>
      </c>
      <c r="G91" s="491">
        <v>945476</v>
      </c>
      <c r="H91" s="491">
        <v>5016209</v>
      </c>
      <c r="I91" s="155">
        <v>0</v>
      </c>
      <c r="J91" s="156">
        <f t="shared" si="24"/>
        <v>5961685</v>
      </c>
      <c r="K91" s="155">
        <v>0</v>
      </c>
      <c r="L91" s="155">
        <v>1630049</v>
      </c>
      <c r="M91" s="156">
        <f t="shared" si="25"/>
        <v>7163186</v>
      </c>
      <c r="N91" s="183">
        <v>95.7</v>
      </c>
      <c r="O91" s="183">
        <v>107</v>
      </c>
      <c r="P91" s="184">
        <v>40.404726016813377</v>
      </c>
      <c r="Q91" s="184">
        <v>34.1</v>
      </c>
      <c r="R91" s="139"/>
      <c r="S91" s="158">
        <f t="shared" si="20"/>
        <v>0</v>
      </c>
      <c r="U91" s="160">
        <v>0</v>
      </c>
      <c r="W91" s="158">
        <f t="shared" si="21"/>
        <v>0</v>
      </c>
    </row>
    <row r="92" spans="1:31" s="141" customFormat="1" ht="17.25" customHeight="1">
      <c r="A92" s="150"/>
      <c r="B92" s="144"/>
      <c r="C92" s="154" t="s">
        <v>161</v>
      </c>
      <c r="D92" s="156">
        <f>D88+D90</f>
        <v>100820</v>
      </c>
      <c r="E92" s="156">
        <f>E88+E90</f>
        <v>81115</v>
      </c>
      <c r="F92" s="156">
        <f t="shared" si="23"/>
        <v>19705</v>
      </c>
      <c r="G92" s="156">
        <f t="shared" ref="G92:I93" si="26">G88+G90</f>
        <v>139</v>
      </c>
      <c r="H92" s="156">
        <f t="shared" si="26"/>
        <v>19093</v>
      </c>
      <c r="I92" s="156">
        <f t="shared" si="26"/>
        <v>0</v>
      </c>
      <c r="J92" s="156">
        <f t="shared" si="24"/>
        <v>100347</v>
      </c>
      <c r="K92" s="156">
        <f>K88+K90</f>
        <v>0</v>
      </c>
      <c r="L92" s="156">
        <f>L88+L90</f>
        <v>56</v>
      </c>
      <c r="M92" s="156">
        <f t="shared" si="25"/>
        <v>417</v>
      </c>
      <c r="N92" s="183"/>
      <c r="O92" s="183"/>
      <c r="P92" s="183"/>
      <c r="Q92" s="183"/>
      <c r="R92" s="139"/>
      <c r="S92" s="158">
        <f t="shared" si="20"/>
        <v>80.455266812140451</v>
      </c>
      <c r="U92" s="160">
        <v>70.184630256162393</v>
      </c>
      <c r="W92" s="158">
        <f t="shared" si="21"/>
        <v>10.270636555978058</v>
      </c>
    </row>
    <row r="93" spans="1:31" s="141" customFormat="1" ht="17.25" customHeight="1">
      <c r="A93" s="153"/>
      <c r="B93" s="153" t="s">
        <v>16</v>
      </c>
      <c r="C93" s="144" t="s">
        <v>163</v>
      </c>
      <c r="D93" s="156">
        <f>D89+D91</f>
        <v>3483259220</v>
      </c>
      <c r="E93" s="156">
        <f>E89+E91</f>
        <v>2765944200</v>
      </c>
      <c r="F93" s="156">
        <f t="shared" si="23"/>
        <v>717315020</v>
      </c>
      <c r="G93" s="156">
        <f t="shared" si="26"/>
        <v>4957777</v>
      </c>
      <c r="H93" s="156">
        <f t="shared" si="26"/>
        <v>696608859</v>
      </c>
      <c r="I93" s="156">
        <f t="shared" si="26"/>
        <v>0</v>
      </c>
      <c r="J93" s="156">
        <f t="shared" si="24"/>
        <v>3467510836</v>
      </c>
      <c r="K93" s="156">
        <f>K89+K91</f>
        <v>0</v>
      </c>
      <c r="L93" s="156">
        <f>L89+L91</f>
        <v>1630049</v>
      </c>
      <c r="M93" s="156">
        <f t="shared" si="25"/>
        <v>14118335</v>
      </c>
      <c r="N93" s="183">
        <v>100.3</v>
      </c>
      <c r="O93" s="183">
        <v>99.7</v>
      </c>
      <c r="P93" s="184">
        <v>99.5</v>
      </c>
      <c r="Q93" s="184">
        <v>99.5</v>
      </c>
      <c r="R93" s="139"/>
      <c r="S93" s="158">
        <f t="shared" si="20"/>
        <v>79.406786153572568</v>
      </c>
      <c r="U93" s="160">
        <v>68.482179197448204</v>
      </c>
      <c r="W93" s="158">
        <f t="shared" si="21"/>
        <v>10.924606956124364</v>
      </c>
    </row>
    <row r="94" spans="1:31" s="141" customFormat="1" ht="17.25" customHeight="1">
      <c r="A94" s="144"/>
      <c r="B94" s="144"/>
      <c r="C94" s="154" t="s">
        <v>161</v>
      </c>
      <c r="D94" s="155">
        <v>0</v>
      </c>
      <c r="E94" s="155">
        <v>0</v>
      </c>
      <c r="F94" s="156">
        <f t="shared" si="23"/>
        <v>0</v>
      </c>
      <c r="G94" s="155">
        <v>0</v>
      </c>
      <c r="H94" s="155">
        <v>0</v>
      </c>
      <c r="I94" s="155">
        <v>0</v>
      </c>
      <c r="J94" s="156">
        <f t="shared" si="24"/>
        <v>0</v>
      </c>
      <c r="K94" s="155">
        <v>0</v>
      </c>
      <c r="L94" s="155">
        <v>0</v>
      </c>
      <c r="M94" s="156">
        <f t="shared" si="25"/>
        <v>0</v>
      </c>
      <c r="N94" s="183"/>
      <c r="O94" s="183"/>
      <c r="P94" s="183"/>
      <c r="Q94" s="183"/>
      <c r="R94" s="139"/>
      <c r="S94" s="158" t="e">
        <f t="shared" si="20"/>
        <v>#DIV/0!</v>
      </c>
      <c r="U94" s="160" t="e">
        <v>#DIV/0!</v>
      </c>
      <c r="W94" s="158" t="e">
        <f t="shared" si="21"/>
        <v>#DIV/0!</v>
      </c>
    </row>
    <row r="95" spans="1:31" s="141" customFormat="1" ht="17.25" customHeight="1">
      <c r="A95" s="150"/>
      <c r="B95" s="153" t="s">
        <v>162</v>
      </c>
      <c r="C95" s="154" t="s">
        <v>163</v>
      </c>
      <c r="D95" s="155">
        <v>0</v>
      </c>
      <c r="E95" s="155">
        <v>0</v>
      </c>
      <c r="F95" s="156">
        <f t="shared" si="23"/>
        <v>0</v>
      </c>
      <c r="G95" s="155">
        <v>0</v>
      </c>
      <c r="H95" s="155">
        <v>0</v>
      </c>
      <c r="I95" s="155">
        <v>0</v>
      </c>
      <c r="J95" s="156">
        <f t="shared" si="24"/>
        <v>0</v>
      </c>
      <c r="K95" s="155">
        <v>0</v>
      </c>
      <c r="L95" s="155">
        <v>0</v>
      </c>
      <c r="M95" s="156">
        <f t="shared" si="25"/>
        <v>0</v>
      </c>
      <c r="N95" s="183">
        <v>0</v>
      </c>
      <c r="O95" s="183">
        <v>0</v>
      </c>
      <c r="P95" s="184">
        <v>0</v>
      </c>
      <c r="Q95" s="184">
        <v>0</v>
      </c>
      <c r="R95" s="139"/>
      <c r="S95" s="158" t="e">
        <f t="shared" si="20"/>
        <v>#DIV/0!</v>
      </c>
      <c r="U95" s="160" t="e">
        <v>#DIV/0!</v>
      </c>
      <c r="W95" s="158" t="e">
        <f t="shared" si="21"/>
        <v>#DIV/0!</v>
      </c>
    </row>
    <row r="96" spans="1:31" s="141" customFormat="1" ht="17.25" customHeight="1">
      <c r="A96" s="150" t="s">
        <v>54</v>
      </c>
      <c r="B96" s="144"/>
      <c r="C96" s="154" t="s">
        <v>161</v>
      </c>
      <c r="D96" s="155">
        <v>0</v>
      </c>
      <c r="E96" s="155">
        <v>0</v>
      </c>
      <c r="F96" s="156">
        <f t="shared" si="23"/>
        <v>0</v>
      </c>
      <c r="G96" s="155">
        <v>0</v>
      </c>
      <c r="H96" s="155">
        <v>0</v>
      </c>
      <c r="I96" s="155">
        <v>0</v>
      </c>
      <c r="J96" s="156">
        <f t="shared" si="24"/>
        <v>0</v>
      </c>
      <c r="K96" s="155">
        <v>0</v>
      </c>
      <c r="L96" s="155">
        <v>0</v>
      </c>
      <c r="M96" s="156">
        <f t="shared" si="25"/>
        <v>0</v>
      </c>
      <c r="N96" s="183"/>
      <c r="O96" s="183"/>
      <c r="P96" s="183"/>
      <c r="Q96" s="183"/>
      <c r="R96" s="139"/>
      <c r="S96" s="158" t="e">
        <f t="shared" si="20"/>
        <v>#DIV/0!</v>
      </c>
      <c r="U96" s="160" t="e">
        <v>#DIV/0!</v>
      </c>
      <c r="W96" s="158" t="e">
        <f t="shared" si="21"/>
        <v>#DIV/0!</v>
      </c>
    </row>
    <row r="97" spans="1:23" s="141" customFormat="1" ht="17.25" customHeight="1">
      <c r="A97" s="150"/>
      <c r="B97" s="153" t="s">
        <v>164</v>
      </c>
      <c r="C97" s="154" t="s">
        <v>163</v>
      </c>
      <c r="D97" s="155">
        <v>0</v>
      </c>
      <c r="E97" s="155">
        <v>0</v>
      </c>
      <c r="F97" s="156">
        <f t="shared" si="23"/>
        <v>0</v>
      </c>
      <c r="G97" s="155">
        <v>0</v>
      </c>
      <c r="H97" s="155">
        <v>0</v>
      </c>
      <c r="I97" s="155">
        <v>0</v>
      </c>
      <c r="J97" s="156">
        <f t="shared" si="24"/>
        <v>0</v>
      </c>
      <c r="K97" s="155">
        <v>0</v>
      </c>
      <c r="L97" s="155">
        <v>0</v>
      </c>
      <c r="M97" s="156">
        <f t="shared" si="25"/>
        <v>0</v>
      </c>
      <c r="N97" s="183">
        <v>0</v>
      </c>
      <c r="O97" s="183">
        <v>0</v>
      </c>
      <c r="P97" s="184">
        <v>0</v>
      </c>
      <c r="Q97" s="184">
        <v>0</v>
      </c>
      <c r="R97" s="139"/>
      <c r="S97" s="158" t="e">
        <f t="shared" si="20"/>
        <v>#DIV/0!</v>
      </c>
      <c r="U97" s="160" t="e">
        <v>#DIV/0!</v>
      </c>
      <c r="W97" s="158" t="e">
        <f t="shared" si="21"/>
        <v>#DIV/0!</v>
      </c>
    </row>
    <row r="98" spans="1:23" s="141" customFormat="1" ht="17.25" customHeight="1">
      <c r="A98" s="150"/>
      <c r="B98" s="144"/>
      <c r="C98" s="154" t="s">
        <v>161</v>
      </c>
      <c r="D98" s="156">
        <f>D94+D96</f>
        <v>0</v>
      </c>
      <c r="E98" s="156">
        <f>E94+E96</f>
        <v>0</v>
      </c>
      <c r="F98" s="156">
        <f t="shared" si="23"/>
        <v>0</v>
      </c>
      <c r="G98" s="156">
        <f t="shared" ref="G98:I99" si="27">G94+G96</f>
        <v>0</v>
      </c>
      <c r="H98" s="156">
        <f t="shared" si="27"/>
        <v>0</v>
      </c>
      <c r="I98" s="156">
        <f t="shared" si="27"/>
        <v>0</v>
      </c>
      <c r="J98" s="156">
        <f t="shared" si="24"/>
        <v>0</v>
      </c>
      <c r="K98" s="156">
        <f>K94+K96</f>
        <v>0</v>
      </c>
      <c r="L98" s="156">
        <f>L94+L96</f>
        <v>0</v>
      </c>
      <c r="M98" s="156">
        <f t="shared" si="25"/>
        <v>0</v>
      </c>
      <c r="N98" s="183"/>
      <c r="O98" s="183"/>
      <c r="P98" s="183"/>
      <c r="Q98" s="183"/>
      <c r="R98" s="139"/>
      <c r="S98" s="158" t="e">
        <f t="shared" si="20"/>
        <v>#DIV/0!</v>
      </c>
      <c r="U98" s="160" t="e">
        <v>#DIV/0!</v>
      </c>
      <c r="W98" s="158" t="e">
        <f t="shared" si="21"/>
        <v>#DIV/0!</v>
      </c>
    </row>
    <row r="99" spans="1:23" s="141" customFormat="1" ht="17.25" customHeight="1">
      <c r="A99" s="153"/>
      <c r="B99" s="153" t="s">
        <v>16</v>
      </c>
      <c r="C99" s="154" t="s">
        <v>163</v>
      </c>
      <c r="D99" s="156">
        <f>D95+D97</f>
        <v>0</v>
      </c>
      <c r="E99" s="156">
        <f>E95+E97</f>
        <v>0</v>
      </c>
      <c r="F99" s="156">
        <f t="shared" si="23"/>
        <v>0</v>
      </c>
      <c r="G99" s="156">
        <f t="shared" si="27"/>
        <v>0</v>
      </c>
      <c r="H99" s="156">
        <f t="shared" si="27"/>
        <v>0</v>
      </c>
      <c r="I99" s="156">
        <f t="shared" si="27"/>
        <v>0</v>
      </c>
      <c r="J99" s="156">
        <f t="shared" si="24"/>
        <v>0</v>
      </c>
      <c r="K99" s="156">
        <f>K95+K97</f>
        <v>0</v>
      </c>
      <c r="L99" s="156">
        <f>L95+L97</f>
        <v>0</v>
      </c>
      <c r="M99" s="156">
        <f t="shared" si="25"/>
        <v>0</v>
      </c>
      <c r="N99" s="183">
        <v>0</v>
      </c>
      <c r="O99" s="183">
        <v>0</v>
      </c>
      <c r="P99" s="184">
        <v>0</v>
      </c>
      <c r="Q99" s="184">
        <v>0</v>
      </c>
      <c r="R99" s="139"/>
      <c r="S99" s="158" t="e">
        <f t="shared" si="20"/>
        <v>#DIV/0!</v>
      </c>
      <c r="U99" s="160" t="e">
        <v>#DIV/0!</v>
      </c>
      <c r="W99" s="158" t="e">
        <f t="shared" si="21"/>
        <v>#DIV/0!</v>
      </c>
    </row>
    <row r="100" spans="1:23" ht="17.25" customHeight="1">
      <c r="A100" s="144"/>
      <c r="B100" s="144"/>
      <c r="C100" s="154" t="s">
        <v>161</v>
      </c>
      <c r="D100" s="155">
        <v>0</v>
      </c>
      <c r="E100" s="155">
        <v>0</v>
      </c>
      <c r="F100" s="156">
        <f t="shared" si="23"/>
        <v>0</v>
      </c>
      <c r="G100" s="155">
        <v>0</v>
      </c>
      <c r="H100" s="155">
        <v>0</v>
      </c>
      <c r="I100" s="155">
        <v>0</v>
      </c>
      <c r="J100" s="156">
        <f t="shared" si="24"/>
        <v>0</v>
      </c>
      <c r="K100" s="155">
        <v>0</v>
      </c>
      <c r="L100" s="155">
        <v>0</v>
      </c>
      <c r="M100" s="156">
        <f t="shared" si="25"/>
        <v>0</v>
      </c>
      <c r="N100" s="183"/>
      <c r="O100" s="183"/>
      <c r="P100" s="183"/>
      <c r="Q100" s="183"/>
      <c r="R100" s="139"/>
      <c r="S100" s="158" t="e">
        <f t="shared" si="20"/>
        <v>#DIV/0!</v>
      </c>
      <c r="U100" s="160" t="e">
        <v>#DIV/0!</v>
      </c>
      <c r="W100" s="158" t="e">
        <f t="shared" si="21"/>
        <v>#DIV/0!</v>
      </c>
    </row>
    <row r="101" spans="1:23" ht="17.25" customHeight="1">
      <c r="A101" s="150"/>
      <c r="B101" s="153" t="s">
        <v>162</v>
      </c>
      <c r="C101" s="154" t="s">
        <v>163</v>
      </c>
      <c r="D101" s="155">
        <v>0</v>
      </c>
      <c r="E101" s="155">
        <v>0</v>
      </c>
      <c r="F101" s="156">
        <f t="shared" si="23"/>
        <v>0</v>
      </c>
      <c r="G101" s="155">
        <v>0</v>
      </c>
      <c r="H101" s="155">
        <v>0</v>
      </c>
      <c r="I101" s="155">
        <v>0</v>
      </c>
      <c r="J101" s="156">
        <f t="shared" si="24"/>
        <v>0</v>
      </c>
      <c r="K101" s="155">
        <v>0</v>
      </c>
      <c r="L101" s="155">
        <v>0</v>
      </c>
      <c r="M101" s="156">
        <f t="shared" si="25"/>
        <v>0</v>
      </c>
      <c r="N101" s="183">
        <v>0</v>
      </c>
      <c r="O101" s="183">
        <v>0</v>
      </c>
      <c r="P101" s="184">
        <v>0</v>
      </c>
      <c r="Q101" s="184">
        <v>0</v>
      </c>
      <c r="R101" s="139"/>
      <c r="S101" s="158" t="e">
        <f t="shared" si="20"/>
        <v>#DIV/0!</v>
      </c>
      <c r="U101" s="163" t="e">
        <v>#DIV/0!</v>
      </c>
      <c r="W101" s="158" t="e">
        <f t="shared" si="21"/>
        <v>#DIV/0!</v>
      </c>
    </row>
    <row r="102" spans="1:23" ht="17.25" customHeight="1">
      <c r="A102" s="150" t="s">
        <v>176</v>
      </c>
      <c r="B102" s="144"/>
      <c r="C102" s="154" t="s">
        <v>161</v>
      </c>
      <c r="D102" s="155">
        <v>0</v>
      </c>
      <c r="E102" s="155">
        <v>0</v>
      </c>
      <c r="F102" s="156">
        <f t="shared" si="23"/>
        <v>0</v>
      </c>
      <c r="G102" s="155">
        <v>0</v>
      </c>
      <c r="H102" s="155">
        <v>0</v>
      </c>
      <c r="I102" s="155">
        <v>0</v>
      </c>
      <c r="J102" s="156">
        <f t="shared" si="24"/>
        <v>0</v>
      </c>
      <c r="K102" s="155">
        <v>0</v>
      </c>
      <c r="L102" s="155">
        <v>0</v>
      </c>
      <c r="M102" s="156">
        <f t="shared" si="25"/>
        <v>0</v>
      </c>
      <c r="N102" s="183"/>
      <c r="O102" s="183"/>
      <c r="P102" s="183"/>
      <c r="Q102" s="183"/>
      <c r="R102" s="139"/>
      <c r="S102" s="158" t="e">
        <f t="shared" si="20"/>
        <v>#DIV/0!</v>
      </c>
      <c r="U102" s="163" t="e">
        <v>#DIV/0!</v>
      </c>
      <c r="W102" s="158" t="e">
        <f t="shared" si="21"/>
        <v>#DIV/0!</v>
      </c>
    </row>
    <row r="103" spans="1:23" ht="17.25" customHeight="1">
      <c r="A103" s="150" t="s">
        <v>43</v>
      </c>
      <c r="B103" s="153" t="s">
        <v>164</v>
      </c>
      <c r="C103" s="154" t="s">
        <v>163</v>
      </c>
      <c r="D103" s="155">
        <v>0</v>
      </c>
      <c r="E103" s="155">
        <v>0</v>
      </c>
      <c r="F103" s="156">
        <f t="shared" si="23"/>
        <v>0</v>
      </c>
      <c r="G103" s="155">
        <v>0</v>
      </c>
      <c r="H103" s="155">
        <v>0</v>
      </c>
      <c r="I103" s="155">
        <v>0</v>
      </c>
      <c r="J103" s="156">
        <f t="shared" si="24"/>
        <v>0</v>
      </c>
      <c r="K103" s="155">
        <v>0</v>
      </c>
      <c r="L103" s="155">
        <v>0</v>
      </c>
      <c r="M103" s="156">
        <f t="shared" si="25"/>
        <v>0</v>
      </c>
      <c r="N103" s="183">
        <v>0</v>
      </c>
      <c r="O103" s="183">
        <v>0</v>
      </c>
      <c r="P103" s="184">
        <v>0</v>
      </c>
      <c r="Q103" s="184">
        <v>0</v>
      </c>
      <c r="R103" s="139"/>
      <c r="S103" s="158" t="e">
        <f t="shared" si="20"/>
        <v>#DIV/0!</v>
      </c>
      <c r="U103" s="163" t="e">
        <v>#DIV/0!</v>
      </c>
      <c r="W103" s="158" t="e">
        <f t="shared" si="21"/>
        <v>#DIV/0!</v>
      </c>
    </row>
    <row r="104" spans="1:23" ht="17.25" customHeight="1">
      <c r="A104" s="150"/>
      <c r="B104" s="144"/>
      <c r="C104" s="154" t="s">
        <v>161</v>
      </c>
      <c r="D104" s="156">
        <f>D100+D102</f>
        <v>0</v>
      </c>
      <c r="E104" s="156">
        <f>E100+E102</f>
        <v>0</v>
      </c>
      <c r="F104" s="159">
        <f t="shared" si="23"/>
        <v>0</v>
      </c>
      <c r="G104" s="156">
        <f t="shared" ref="G104:I105" si="28">G100+G102</f>
        <v>0</v>
      </c>
      <c r="H104" s="156">
        <f t="shared" si="28"/>
        <v>0</v>
      </c>
      <c r="I104" s="156">
        <f t="shared" si="28"/>
        <v>0</v>
      </c>
      <c r="J104" s="156">
        <f t="shared" si="24"/>
        <v>0</v>
      </c>
      <c r="K104" s="156">
        <f>K100+K102</f>
        <v>0</v>
      </c>
      <c r="L104" s="156">
        <f>L100+L102</f>
        <v>0</v>
      </c>
      <c r="M104" s="156">
        <f t="shared" si="25"/>
        <v>0</v>
      </c>
      <c r="N104" s="183"/>
      <c r="O104" s="183"/>
      <c r="P104" s="183"/>
      <c r="Q104" s="183"/>
      <c r="R104" s="139"/>
      <c r="S104" s="158" t="e">
        <f t="shared" si="20"/>
        <v>#DIV/0!</v>
      </c>
      <c r="U104" s="163" t="e">
        <v>#DIV/0!</v>
      </c>
      <c r="W104" s="158" t="e">
        <f t="shared" si="21"/>
        <v>#DIV/0!</v>
      </c>
    </row>
    <row r="105" spans="1:23" ht="17.25" customHeight="1">
      <c r="A105" s="153"/>
      <c r="B105" s="153" t="s">
        <v>16</v>
      </c>
      <c r="C105" s="154" t="s">
        <v>163</v>
      </c>
      <c r="D105" s="156">
        <f>D101+D103</f>
        <v>0</v>
      </c>
      <c r="E105" s="156">
        <f>E101+E103</f>
        <v>0</v>
      </c>
      <c r="F105" s="159">
        <f t="shared" si="23"/>
        <v>0</v>
      </c>
      <c r="G105" s="156">
        <f t="shared" si="28"/>
        <v>0</v>
      </c>
      <c r="H105" s="156">
        <f t="shared" si="28"/>
        <v>0</v>
      </c>
      <c r="I105" s="156">
        <f t="shared" si="28"/>
        <v>0</v>
      </c>
      <c r="J105" s="156">
        <f t="shared" si="24"/>
        <v>0</v>
      </c>
      <c r="K105" s="156">
        <f>K101+K103</f>
        <v>0</v>
      </c>
      <c r="L105" s="156">
        <f>L101+L103</f>
        <v>0</v>
      </c>
      <c r="M105" s="156">
        <f t="shared" si="25"/>
        <v>0</v>
      </c>
      <c r="N105" s="183">
        <v>0</v>
      </c>
      <c r="O105" s="183">
        <v>0</v>
      </c>
      <c r="P105" s="184">
        <v>0</v>
      </c>
      <c r="Q105" s="184">
        <v>0</v>
      </c>
      <c r="R105" s="139"/>
      <c r="S105" s="158" t="e">
        <f t="shared" si="20"/>
        <v>#DIV/0!</v>
      </c>
      <c r="U105" s="163" t="e">
        <v>#DIV/0!</v>
      </c>
      <c r="W105" s="158" t="e">
        <f t="shared" si="21"/>
        <v>#DIV/0!</v>
      </c>
    </row>
    <row r="106" spans="1:23" ht="17.25" customHeight="1">
      <c r="A106" s="144"/>
      <c r="B106" s="144"/>
      <c r="C106" s="154" t="s">
        <v>161</v>
      </c>
      <c r="D106" s="155">
        <v>0</v>
      </c>
      <c r="E106" s="155">
        <v>36</v>
      </c>
      <c r="F106" s="159">
        <v>0</v>
      </c>
      <c r="G106" s="155">
        <v>0</v>
      </c>
      <c r="H106" s="155">
        <v>0</v>
      </c>
      <c r="I106" s="155">
        <v>0</v>
      </c>
      <c r="J106" s="159">
        <v>0</v>
      </c>
      <c r="K106" s="155">
        <v>0</v>
      </c>
      <c r="L106" s="155">
        <v>0</v>
      </c>
      <c r="M106" s="159">
        <v>0</v>
      </c>
      <c r="N106" s="183"/>
      <c r="O106" s="183"/>
      <c r="P106" s="183"/>
      <c r="Q106" s="183"/>
      <c r="R106" s="139"/>
      <c r="S106" s="158" t="e">
        <f t="shared" si="20"/>
        <v>#DIV/0!</v>
      </c>
      <c r="U106" s="163" t="e">
        <v>#DIV/0!</v>
      </c>
      <c r="W106" s="158" t="e">
        <f t="shared" si="21"/>
        <v>#DIV/0!</v>
      </c>
    </row>
    <row r="107" spans="1:23" ht="17.25" customHeight="1">
      <c r="A107" s="150" t="s">
        <v>171</v>
      </c>
      <c r="B107" s="153" t="s">
        <v>162</v>
      </c>
      <c r="C107" s="154" t="s">
        <v>163</v>
      </c>
      <c r="D107" s="155">
        <v>0</v>
      </c>
      <c r="E107" s="155">
        <v>106916778</v>
      </c>
      <c r="F107" s="159">
        <v>0</v>
      </c>
      <c r="G107" s="155">
        <v>0</v>
      </c>
      <c r="H107" s="155">
        <v>0</v>
      </c>
      <c r="I107" s="155">
        <v>0</v>
      </c>
      <c r="J107" s="159">
        <v>0</v>
      </c>
      <c r="K107" s="155">
        <v>0</v>
      </c>
      <c r="L107" s="155">
        <v>0</v>
      </c>
      <c r="M107" s="159">
        <v>0</v>
      </c>
      <c r="N107" s="183">
        <v>0</v>
      </c>
      <c r="O107" s="183">
        <v>0</v>
      </c>
      <c r="P107" s="184">
        <v>0</v>
      </c>
      <c r="Q107" s="184">
        <v>0</v>
      </c>
      <c r="R107" s="139"/>
      <c r="S107" s="158" t="e">
        <f t="shared" si="20"/>
        <v>#DIV/0!</v>
      </c>
      <c r="U107" s="163" t="e">
        <v>#DIV/0!</v>
      </c>
      <c r="W107" s="158" t="e">
        <f t="shared" si="21"/>
        <v>#DIV/0!</v>
      </c>
    </row>
    <row r="108" spans="1:23" ht="17.25" customHeight="1">
      <c r="A108" s="150"/>
      <c r="B108" s="144"/>
      <c r="C108" s="154" t="s">
        <v>161</v>
      </c>
      <c r="D108" s="155"/>
      <c r="E108" s="155">
        <v>0</v>
      </c>
      <c r="F108" s="159">
        <v>0</v>
      </c>
      <c r="G108" s="155">
        <v>0</v>
      </c>
      <c r="H108" s="155">
        <v>0</v>
      </c>
      <c r="I108" s="155">
        <v>0</v>
      </c>
      <c r="J108" s="159">
        <v>0</v>
      </c>
      <c r="K108" s="155">
        <v>0</v>
      </c>
      <c r="L108" s="155">
        <v>0</v>
      </c>
      <c r="M108" s="159">
        <v>0</v>
      </c>
      <c r="N108" s="183"/>
      <c r="O108" s="183"/>
      <c r="P108" s="183"/>
      <c r="Q108" s="183"/>
      <c r="R108" s="139"/>
      <c r="S108" s="158" t="e">
        <f t="shared" si="20"/>
        <v>#DIV/0!</v>
      </c>
      <c r="U108" s="163" t="e">
        <v>#DIV/0!</v>
      </c>
      <c r="W108" s="158" t="e">
        <f t="shared" si="21"/>
        <v>#DIV/0!</v>
      </c>
    </row>
    <row r="109" spans="1:23" ht="17.25" customHeight="1">
      <c r="A109" s="150" t="s">
        <v>52</v>
      </c>
      <c r="B109" s="153" t="s">
        <v>164</v>
      </c>
      <c r="C109" s="154" t="s">
        <v>163</v>
      </c>
      <c r="D109" s="155"/>
      <c r="E109" s="155">
        <v>0</v>
      </c>
      <c r="F109" s="159">
        <v>0</v>
      </c>
      <c r="G109" s="155">
        <v>0</v>
      </c>
      <c r="H109" s="155">
        <v>0</v>
      </c>
      <c r="I109" s="155">
        <v>0</v>
      </c>
      <c r="J109" s="159">
        <v>0</v>
      </c>
      <c r="K109" s="155">
        <v>0</v>
      </c>
      <c r="L109" s="155">
        <v>0</v>
      </c>
      <c r="M109" s="159">
        <v>0</v>
      </c>
      <c r="N109" s="183">
        <v>0</v>
      </c>
      <c r="O109" s="183">
        <v>0</v>
      </c>
      <c r="P109" s="184">
        <v>0</v>
      </c>
      <c r="Q109" s="184">
        <v>0</v>
      </c>
      <c r="R109" s="139"/>
      <c r="S109" s="158" t="e">
        <f t="shared" si="20"/>
        <v>#DIV/0!</v>
      </c>
      <c r="U109" s="163" t="e">
        <v>#DIV/0!</v>
      </c>
      <c r="W109" s="158" t="e">
        <f t="shared" si="21"/>
        <v>#DIV/0!</v>
      </c>
    </row>
    <row r="110" spans="1:23" ht="17.25" customHeight="1">
      <c r="A110" s="150"/>
      <c r="B110" s="144"/>
      <c r="C110" s="154" t="s">
        <v>161</v>
      </c>
      <c r="D110" s="159">
        <f>D106+D108</f>
        <v>0</v>
      </c>
      <c r="E110" s="159">
        <f>E106+E108</f>
        <v>36</v>
      </c>
      <c r="F110" s="159">
        <v>0</v>
      </c>
      <c r="G110" s="159">
        <v>0</v>
      </c>
      <c r="H110" s="159">
        <v>0</v>
      </c>
      <c r="I110" s="159">
        <v>0</v>
      </c>
      <c r="J110" s="159">
        <v>0</v>
      </c>
      <c r="K110" s="159">
        <v>0</v>
      </c>
      <c r="L110" s="159">
        <v>0</v>
      </c>
      <c r="M110" s="159">
        <v>0</v>
      </c>
      <c r="N110" s="183"/>
      <c r="O110" s="183"/>
      <c r="P110" s="183"/>
      <c r="Q110" s="183"/>
      <c r="R110" s="139"/>
      <c r="S110" s="158" t="e">
        <f t="shared" si="20"/>
        <v>#DIV/0!</v>
      </c>
      <c r="U110" s="163" t="e">
        <v>#DIV/0!</v>
      </c>
      <c r="W110" s="158" t="e">
        <f t="shared" si="21"/>
        <v>#DIV/0!</v>
      </c>
    </row>
    <row r="111" spans="1:23" ht="17.25" customHeight="1">
      <c r="A111" s="153"/>
      <c r="B111" s="153" t="s">
        <v>16</v>
      </c>
      <c r="C111" s="154" t="s">
        <v>163</v>
      </c>
      <c r="D111" s="159">
        <f>D107+D109</f>
        <v>0</v>
      </c>
      <c r="E111" s="159">
        <f>E107+E109</f>
        <v>106916778</v>
      </c>
      <c r="F111" s="159">
        <v>0</v>
      </c>
      <c r="G111" s="159">
        <v>0</v>
      </c>
      <c r="H111" s="159">
        <v>0</v>
      </c>
      <c r="I111" s="159">
        <v>0</v>
      </c>
      <c r="J111" s="159">
        <v>0</v>
      </c>
      <c r="K111" s="159">
        <v>0</v>
      </c>
      <c r="L111" s="159">
        <v>0</v>
      </c>
      <c r="M111" s="159">
        <v>0</v>
      </c>
      <c r="N111" s="183">
        <v>0</v>
      </c>
      <c r="O111" s="183">
        <v>0</v>
      </c>
      <c r="P111" s="184">
        <v>0</v>
      </c>
      <c r="Q111" s="184">
        <v>0</v>
      </c>
      <c r="R111" s="139"/>
      <c r="S111" s="158" t="e">
        <f t="shared" si="20"/>
        <v>#DIV/0!</v>
      </c>
      <c r="U111" s="163" t="e">
        <v>#DIV/0!</v>
      </c>
      <c r="W111" s="158" t="e">
        <f t="shared" si="21"/>
        <v>#DIV/0!</v>
      </c>
    </row>
    <row r="112" spans="1:23" ht="17.25" customHeight="1">
      <c r="A112" s="144"/>
      <c r="B112" s="144"/>
      <c r="C112" s="154" t="s">
        <v>161</v>
      </c>
      <c r="D112" s="490">
        <v>492</v>
      </c>
      <c r="E112" s="490">
        <v>492</v>
      </c>
      <c r="F112" s="156">
        <f t="shared" ref="F112:F123" si="29">D112-E112</f>
        <v>0</v>
      </c>
      <c r="G112" s="155">
        <v>0</v>
      </c>
      <c r="H112" s="491">
        <v>0</v>
      </c>
      <c r="I112" s="155">
        <v>0</v>
      </c>
      <c r="J112" s="156">
        <f>E112+G112+H112+I112</f>
        <v>492</v>
      </c>
      <c r="K112" s="155">
        <v>0</v>
      </c>
      <c r="L112" s="155">
        <v>0</v>
      </c>
      <c r="M112" s="159">
        <f t="shared" ref="M112:M123" si="30">D112-J112-K112-L112</f>
        <v>0</v>
      </c>
      <c r="N112" s="183"/>
      <c r="O112" s="183"/>
      <c r="P112" s="183"/>
      <c r="Q112" s="183"/>
      <c r="R112" s="139"/>
      <c r="S112" s="158">
        <f t="shared" si="20"/>
        <v>100</v>
      </c>
      <c r="U112" s="163">
        <v>96.161616161616166</v>
      </c>
      <c r="W112" s="158">
        <f t="shared" si="21"/>
        <v>3.8383838383838338</v>
      </c>
    </row>
    <row r="113" spans="1:31" ht="17.25" customHeight="1">
      <c r="A113" s="150"/>
      <c r="B113" s="153" t="s">
        <v>162</v>
      </c>
      <c r="C113" s="154" t="s">
        <v>163</v>
      </c>
      <c r="D113" s="490">
        <v>464809151</v>
      </c>
      <c r="E113" s="490">
        <v>464809151</v>
      </c>
      <c r="F113" s="156">
        <f t="shared" si="29"/>
        <v>0</v>
      </c>
      <c r="G113" s="155">
        <v>0</v>
      </c>
      <c r="H113" s="491">
        <v>0</v>
      </c>
      <c r="I113" s="155">
        <v>0</v>
      </c>
      <c r="J113" s="156">
        <f>E113+G113+H113+I113</f>
        <v>464809151</v>
      </c>
      <c r="K113" s="155">
        <v>0</v>
      </c>
      <c r="L113" s="155">
        <v>0</v>
      </c>
      <c r="M113" s="156">
        <f t="shared" si="30"/>
        <v>0</v>
      </c>
      <c r="N113" s="183">
        <v>90.9</v>
      </c>
      <c r="O113" s="183">
        <v>88.5</v>
      </c>
      <c r="P113" s="184">
        <v>100</v>
      </c>
      <c r="Q113" s="184">
        <v>100</v>
      </c>
      <c r="R113" s="139"/>
      <c r="S113" s="158">
        <f t="shared" si="20"/>
        <v>100</v>
      </c>
      <c r="U113" s="163">
        <v>97.484707294514465</v>
      </c>
      <c r="W113" s="158">
        <f t="shared" si="21"/>
        <v>2.5152927054855354</v>
      </c>
    </row>
    <row r="114" spans="1:31" ht="17.25" customHeight="1">
      <c r="A114" s="150" t="s">
        <v>52</v>
      </c>
      <c r="B114" s="144"/>
      <c r="C114" s="154" t="s">
        <v>161</v>
      </c>
      <c r="D114" s="490">
        <v>0</v>
      </c>
      <c r="E114" s="155">
        <v>0</v>
      </c>
      <c r="F114" s="156">
        <f t="shared" si="29"/>
        <v>0</v>
      </c>
      <c r="G114" s="155">
        <v>0</v>
      </c>
      <c r="H114" s="490">
        <v>0</v>
      </c>
      <c r="I114" s="155">
        <v>0</v>
      </c>
      <c r="J114" s="156">
        <f t="shared" ref="J114:J123" si="31">E114+G114+H114+I114</f>
        <v>0</v>
      </c>
      <c r="K114" s="155">
        <v>0</v>
      </c>
      <c r="L114" s="155">
        <v>0</v>
      </c>
      <c r="M114" s="156">
        <f t="shared" si="30"/>
        <v>0</v>
      </c>
      <c r="N114" s="183"/>
      <c r="O114" s="183"/>
      <c r="P114" s="183"/>
      <c r="Q114" s="183"/>
      <c r="R114" s="139"/>
      <c r="S114" s="158" t="e">
        <f t="shared" si="20"/>
        <v>#DIV/0!</v>
      </c>
      <c r="U114" s="163">
        <v>0</v>
      </c>
      <c r="W114" s="158" t="e">
        <f t="shared" si="21"/>
        <v>#DIV/0!</v>
      </c>
    </row>
    <row r="115" spans="1:31" ht="17.25" customHeight="1">
      <c r="A115" s="150"/>
      <c r="B115" s="153" t="s">
        <v>164</v>
      </c>
      <c r="C115" s="154" t="s">
        <v>163</v>
      </c>
      <c r="D115" s="490">
        <v>0</v>
      </c>
      <c r="E115" s="155">
        <v>0</v>
      </c>
      <c r="F115" s="156">
        <f t="shared" si="29"/>
        <v>0</v>
      </c>
      <c r="G115" s="155">
        <v>0</v>
      </c>
      <c r="H115" s="490">
        <v>0</v>
      </c>
      <c r="I115" s="155">
        <v>0</v>
      </c>
      <c r="J115" s="156">
        <f t="shared" si="31"/>
        <v>0</v>
      </c>
      <c r="K115" s="155">
        <v>0</v>
      </c>
      <c r="L115" s="155">
        <v>0</v>
      </c>
      <c r="M115" s="156">
        <f t="shared" si="30"/>
        <v>0</v>
      </c>
      <c r="N115" s="183">
        <v>0</v>
      </c>
      <c r="O115" s="183">
        <v>0</v>
      </c>
      <c r="P115" s="184">
        <v>0</v>
      </c>
      <c r="Q115" s="184">
        <v>0</v>
      </c>
      <c r="R115" s="139"/>
      <c r="S115" s="158" t="e">
        <f t="shared" si="20"/>
        <v>#DIV/0!</v>
      </c>
      <c r="U115" s="163">
        <v>0</v>
      </c>
      <c r="W115" s="158" t="e">
        <f t="shared" si="21"/>
        <v>#DIV/0!</v>
      </c>
    </row>
    <row r="116" spans="1:31" ht="17.25" customHeight="1">
      <c r="A116" s="150"/>
      <c r="B116" s="144"/>
      <c r="C116" s="154" t="s">
        <v>161</v>
      </c>
      <c r="D116" s="156">
        <f>D112+D114</f>
        <v>492</v>
      </c>
      <c r="E116" s="156">
        <f>E112+E114</f>
        <v>492</v>
      </c>
      <c r="F116" s="156">
        <f t="shared" si="29"/>
        <v>0</v>
      </c>
      <c r="G116" s="156">
        <f t="shared" ref="G116:I117" si="32">G112+G114</f>
        <v>0</v>
      </c>
      <c r="H116" s="156">
        <f t="shared" si="32"/>
        <v>0</v>
      </c>
      <c r="I116" s="156">
        <f t="shared" si="32"/>
        <v>0</v>
      </c>
      <c r="J116" s="156">
        <f t="shared" si="31"/>
        <v>492</v>
      </c>
      <c r="K116" s="156">
        <f>K112+K114</f>
        <v>0</v>
      </c>
      <c r="L116" s="156">
        <f>L112+L114</f>
        <v>0</v>
      </c>
      <c r="M116" s="156">
        <f t="shared" si="30"/>
        <v>0</v>
      </c>
      <c r="N116" s="183"/>
      <c r="O116" s="183"/>
      <c r="P116" s="183"/>
      <c r="Q116" s="183"/>
      <c r="R116" s="139"/>
      <c r="S116" s="158">
        <f t="shared" si="20"/>
        <v>100</v>
      </c>
      <c r="U116" s="163">
        <v>95.967741935483872</v>
      </c>
      <c r="W116" s="158">
        <f t="shared" si="21"/>
        <v>4.0322580645161281</v>
      </c>
    </row>
    <row r="117" spans="1:31" ht="17.25" customHeight="1">
      <c r="A117" s="153"/>
      <c r="B117" s="153" t="s">
        <v>16</v>
      </c>
      <c r="C117" s="154" t="s">
        <v>163</v>
      </c>
      <c r="D117" s="156">
        <f>D113+D115</f>
        <v>464809151</v>
      </c>
      <c r="E117" s="156">
        <f>E113+E115</f>
        <v>464809151</v>
      </c>
      <c r="F117" s="156">
        <f t="shared" si="29"/>
        <v>0</v>
      </c>
      <c r="G117" s="156">
        <f t="shared" si="32"/>
        <v>0</v>
      </c>
      <c r="H117" s="156">
        <f t="shared" si="32"/>
        <v>0</v>
      </c>
      <c r="I117" s="156">
        <f t="shared" si="32"/>
        <v>0</v>
      </c>
      <c r="J117" s="156">
        <f t="shared" si="31"/>
        <v>464809151</v>
      </c>
      <c r="K117" s="156">
        <f>K113+K115</f>
        <v>0</v>
      </c>
      <c r="L117" s="156">
        <f>L113+L115</f>
        <v>0</v>
      </c>
      <c r="M117" s="156">
        <f t="shared" si="30"/>
        <v>0</v>
      </c>
      <c r="N117" s="183">
        <v>90.9</v>
      </c>
      <c r="O117" s="183">
        <v>88.5</v>
      </c>
      <c r="P117" s="184">
        <v>100</v>
      </c>
      <c r="Q117" s="184">
        <v>100</v>
      </c>
      <c r="R117" s="139"/>
      <c r="S117" s="158">
        <f t="shared" si="20"/>
        <v>100</v>
      </c>
      <c r="U117" s="163">
        <v>97.443287486199168</v>
      </c>
      <c r="W117" s="158">
        <f t="shared" si="21"/>
        <v>2.5567125138008322</v>
      </c>
    </row>
    <row r="118" spans="1:31" ht="17.25" customHeight="1">
      <c r="A118" s="144"/>
      <c r="B118" s="144"/>
      <c r="C118" s="154" t="s">
        <v>161</v>
      </c>
      <c r="D118" s="496">
        <v>21</v>
      </c>
      <c r="E118" s="496">
        <v>21</v>
      </c>
      <c r="F118" s="156">
        <f t="shared" si="29"/>
        <v>0</v>
      </c>
      <c r="G118" s="155">
        <v>0</v>
      </c>
      <c r="H118" s="155">
        <v>0</v>
      </c>
      <c r="I118" s="155">
        <v>0</v>
      </c>
      <c r="J118" s="156">
        <f t="shared" si="31"/>
        <v>21</v>
      </c>
      <c r="K118" s="155">
        <v>0</v>
      </c>
      <c r="L118" s="155">
        <v>0</v>
      </c>
      <c r="M118" s="156">
        <f t="shared" si="30"/>
        <v>0</v>
      </c>
      <c r="N118" s="183"/>
      <c r="O118" s="183"/>
      <c r="P118" s="183"/>
      <c r="Q118" s="183"/>
      <c r="R118" s="139"/>
      <c r="S118" s="158">
        <f t="shared" si="20"/>
        <v>100</v>
      </c>
      <c r="U118" s="163">
        <v>100</v>
      </c>
      <c r="W118" s="158">
        <f t="shared" si="21"/>
        <v>0</v>
      </c>
    </row>
    <row r="119" spans="1:31" ht="17.25" customHeight="1">
      <c r="A119" s="150"/>
      <c r="B119" s="153" t="s">
        <v>162</v>
      </c>
      <c r="C119" s="154" t="s">
        <v>163</v>
      </c>
      <c r="D119" s="496">
        <v>1230300</v>
      </c>
      <c r="E119" s="496">
        <v>1230300</v>
      </c>
      <c r="F119" s="156">
        <f t="shared" si="29"/>
        <v>0</v>
      </c>
      <c r="G119" s="155">
        <v>0</v>
      </c>
      <c r="H119" s="155">
        <v>0</v>
      </c>
      <c r="I119" s="155">
        <v>0</v>
      </c>
      <c r="J119" s="156">
        <f t="shared" si="31"/>
        <v>1230300</v>
      </c>
      <c r="K119" s="155">
        <v>0</v>
      </c>
      <c r="L119" s="155">
        <v>0</v>
      </c>
      <c r="M119" s="156">
        <f t="shared" si="30"/>
        <v>0</v>
      </c>
      <c r="N119" s="183">
        <v>92.1</v>
      </c>
      <c r="O119" s="183">
        <v>104.6</v>
      </c>
      <c r="P119" s="184">
        <v>100</v>
      </c>
      <c r="Q119" s="184">
        <v>100</v>
      </c>
      <c r="R119" s="139"/>
      <c r="S119" s="158">
        <f t="shared" si="20"/>
        <v>100</v>
      </c>
      <c r="U119" s="163">
        <v>100</v>
      </c>
      <c r="W119" s="158">
        <f t="shared" si="21"/>
        <v>0</v>
      </c>
    </row>
    <row r="120" spans="1:31" ht="17.25" customHeight="1">
      <c r="A120" s="150" t="s">
        <v>177</v>
      </c>
      <c r="B120" s="144"/>
      <c r="C120" s="154" t="s">
        <v>161</v>
      </c>
      <c r="D120" s="155">
        <v>0</v>
      </c>
      <c r="E120" s="155">
        <v>0</v>
      </c>
      <c r="F120" s="156">
        <f t="shared" si="29"/>
        <v>0</v>
      </c>
      <c r="G120" s="155">
        <v>0</v>
      </c>
      <c r="H120" s="155">
        <v>0</v>
      </c>
      <c r="I120" s="155">
        <v>0</v>
      </c>
      <c r="J120" s="156">
        <f t="shared" si="31"/>
        <v>0</v>
      </c>
      <c r="K120" s="155">
        <v>0</v>
      </c>
      <c r="L120" s="155">
        <v>0</v>
      </c>
      <c r="M120" s="156">
        <f t="shared" si="30"/>
        <v>0</v>
      </c>
      <c r="N120" s="183"/>
      <c r="O120" s="183"/>
      <c r="P120" s="183"/>
      <c r="Q120" s="183"/>
      <c r="R120" s="139"/>
      <c r="S120" s="158" t="e">
        <f t="shared" si="20"/>
        <v>#DIV/0!</v>
      </c>
      <c r="U120" s="163" t="e">
        <v>#DIV/0!</v>
      </c>
      <c r="W120" s="158" t="e">
        <f t="shared" si="21"/>
        <v>#DIV/0!</v>
      </c>
    </row>
    <row r="121" spans="1:31" ht="17.25" customHeight="1">
      <c r="A121" s="150"/>
      <c r="B121" s="153" t="s">
        <v>164</v>
      </c>
      <c r="C121" s="154" t="s">
        <v>163</v>
      </c>
      <c r="D121" s="155">
        <v>0</v>
      </c>
      <c r="E121" s="155">
        <v>0</v>
      </c>
      <c r="F121" s="156">
        <f t="shared" si="29"/>
        <v>0</v>
      </c>
      <c r="G121" s="155">
        <v>0</v>
      </c>
      <c r="H121" s="155">
        <v>0</v>
      </c>
      <c r="I121" s="155">
        <v>0</v>
      </c>
      <c r="J121" s="156">
        <f t="shared" si="31"/>
        <v>0</v>
      </c>
      <c r="K121" s="155">
        <v>0</v>
      </c>
      <c r="L121" s="155">
        <v>0</v>
      </c>
      <c r="M121" s="156">
        <f t="shared" si="30"/>
        <v>0</v>
      </c>
      <c r="N121" s="183">
        <v>0</v>
      </c>
      <c r="O121" s="183">
        <v>0</v>
      </c>
      <c r="P121" s="184">
        <v>0</v>
      </c>
      <c r="Q121" s="184">
        <v>0</v>
      </c>
      <c r="R121" s="139"/>
      <c r="S121" s="158" t="e">
        <f t="shared" si="20"/>
        <v>#DIV/0!</v>
      </c>
      <c r="U121" s="163" t="e">
        <v>#DIV/0!</v>
      </c>
      <c r="W121" s="158" t="e">
        <f t="shared" si="21"/>
        <v>#DIV/0!</v>
      </c>
    </row>
    <row r="122" spans="1:31" ht="17.25" customHeight="1">
      <c r="A122" s="150"/>
      <c r="B122" s="144"/>
      <c r="C122" s="154" t="s">
        <v>161</v>
      </c>
      <c r="D122" s="156">
        <f>D118+D120</f>
        <v>21</v>
      </c>
      <c r="E122" s="156">
        <f>E118+E120</f>
        <v>21</v>
      </c>
      <c r="F122" s="156">
        <f t="shared" si="29"/>
        <v>0</v>
      </c>
      <c r="G122" s="156">
        <f t="shared" ref="G122:I123" si="33">G118+G120</f>
        <v>0</v>
      </c>
      <c r="H122" s="156">
        <f t="shared" si="33"/>
        <v>0</v>
      </c>
      <c r="I122" s="156">
        <f t="shared" si="33"/>
        <v>0</v>
      </c>
      <c r="J122" s="156">
        <f t="shared" si="31"/>
        <v>21</v>
      </c>
      <c r="K122" s="156">
        <f>K118+K120</f>
        <v>0</v>
      </c>
      <c r="L122" s="156">
        <f>L118+L120</f>
        <v>0</v>
      </c>
      <c r="M122" s="156">
        <f t="shared" si="30"/>
        <v>0</v>
      </c>
      <c r="N122" s="183"/>
      <c r="O122" s="183"/>
      <c r="P122" s="183"/>
      <c r="Q122" s="183"/>
      <c r="R122" s="139"/>
      <c r="S122" s="158">
        <f t="shared" si="20"/>
        <v>100</v>
      </c>
      <c r="U122" s="163">
        <v>100</v>
      </c>
      <c r="W122" s="158">
        <f t="shared" si="21"/>
        <v>0</v>
      </c>
    </row>
    <row r="123" spans="1:31" ht="17.25" customHeight="1">
      <c r="A123" s="153"/>
      <c r="B123" s="153" t="s">
        <v>16</v>
      </c>
      <c r="C123" s="154" t="s">
        <v>163</v>
      </c>
      <c r="D123" s="156">
        <f>D119+D121</f>
        <v>1230300</v>
      </c>
      <c r="E123" s="156">
        <f>E119+E121</f>
        <v>1230300</v>
      </c>
      <c r="F123" s="156">
        <f t="shared" si="29"/>
        <v>0</v>
      </c>
      <c r="G123" s="156">
        <f t="shared" si="33"/>
        <v>0</v>
      </c>
      <c r="H123" s="156">
        <f t="shared" si="33"/>
        <v>0</v>
      </c>
      <c r="I123" s="156">
        <f t="shared" si="33"/>
        <v>0</v>
      </c>
      <c r="J123" s="156">
        <f t="shared" si="31"/>
        <v>1230300</v>
      </c>
      <c r="K123" s="156">
        <f>K119+K121</f>
        <v>0</v>
      </c>
      <c r="L123" s="156">
        <f>L119+L121</f>
        <v>0</v>
      </c>
      <c r="M123" s="156">
        <f t="shared" si="30"/>
        <v>0</v>
      </c>
      <c r="N123" s="183">
        <v>92.1</v>
      </c>
      <c r="O123" s="183">
        <v>104.6</v>
      </c>
      <c r="P123" s="184">
        <v>100</v>
      </c>
      <c r="Q123" s="184">
        <v>100</v>
      </c>
      <c r="R123" s="139"/>
      <c r="S123" s="158">
        <f t="shared" si="20"/>
        <v>100</v>
      </c>
      <c r="U123" s="163">
        <v>100</v>
      </c>
      <c r="W123" s="158">
        <f t="shared" si="21"/>
        <v>0</v>
      </c>
    </row>
    <row r="124" spans="1:31" s="137" customFormat="1" ht="19.2">
      <c r="A124" s="136"/>
      <c r="B124" s="136"/>
      <c r="C124" s="136"/>
      <c r="E124" s="138"/>
      <c r="F124" s="565" t="str">
        <f>F1</f>
        <v>令 和 ４ 年 度 に お け る 滞 納 整 理 状 況 調</v>
      </c>
      <c r="G124" s="565"/>
      <c r="H124" s="565"/>
      <c r="I124" s="565"/>
      <c r="J124" s="565"/>
      <c r="L124" s="185" t="s">
        <v>301</v>
      </c>
      <c r="M124" s="138"/>
      <c r="N124" s="178"/>
      <c r="O124" s="178"/>
      <c r="P124" s="178"/>
      <c r="Q124" s="178"/>
      <c r="S124" s="158" t="e">
        <f t="shared" si="20"/>
        <v>#DIV/0!</v>
      </c>
      <c r="U124" s="163" t="e">
        <v>#DIV/0!</v>
      </c>
      <c r="V124" s="140"/>
      <c r="W124" s="158" t="e">
        <f t="shared" si="21"/>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f t="shared" si="20"/>
        <v>#DIV/0!</v>
      </c>
      <c r="U125" s="161" t="e">
        <v>#DIV/0!</v>
      </c>
      <c r="V125" s="139"/>
      <c r="W125" s="158" t="e">
        <f t="shared" si="21"/>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0"/>
        <v>#DIV/0!</v>
      </c>
      <c r="U126" s="158" t="e">
        <v>#DIV/0!</v>
      </c>
      <c r="V126" s="139"/>
      <c r="W126" s="158" t="e">
        <f t="shared" si="21"/>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0"/>
        <v>#VALUE!</v>
      </c>
      <c r="U127" s="158" t="e">
        <v>#VALUE!</v>
      </c>
      <c r="V127" s="139"/>
      <c r="W127" s="158" t="e">
        <f t="shared" si="21"/>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0"/>
        <v>#VALUE!</v>
      </c>
      <c r="U128" s="158" t="e">
        <v>#VALUE!</v>
      </c>
      <c r="V128" s="139"/>
      <c r="W128" s="158" t="e">
        <f t="shared" si="21"/>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9">
        <v>0</v>
      </c>
      <c r="N129" s="183"/>
      <c r="O129" s="183"/>
      <c r="P129" s="183"/>
      <c r="Q129" s="183"/>
      <c r="R129" s="139"/>
      <c r="S129" s="158" t="e">
        <f t="shared" si="20"/>
        <v>#DIV/0!</v>
      </c>
      <c r="U129" s="158" t="e">
        <v>#DIV/0!</v>
      </c>
      <c r="W129" s="158" t="e">
        <f t="shared" si="21"/>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9">
        <v>0</v>
      </c>
      <c r="N130" s="183">
        <v>0</v>
      </c>
      <c r="O130" s="183">
        <v>0</v>
      </c>
      <c r="P130" s="184">
        <v>0</v>
      </c>
      <c r="Q130" s="184">
        <v>0</v>
      </c>
      <c r="R130" s="139"/>
      <c r="S130" s="158" t="e">
        <f t="shared" si="20"/>
        <v>#DIV/0!</v>
      </c>
      <c r="U130" s="163" t="e">
        <v>#DIV/0!</v>
      </c>
      <c r="W130" s="158" t="e">
        <f t="shared" si="21"/>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9">
        <v>0</v>
      </c>
      <c r="N131" s="183"/>
      <c r="O131" s="183"/>
      <c r="P131" s="183"/>
      <c r="Q131" s="183"/>
      <c r="R131" s="139"/>
      <c r="S131" s="158" t="e">
        <f t="shared" si="20"/>
        <v>#DIV/0!</v>
      </c>
      <c r="U131" s="163" t="e">
        <v>#DIV/0!</v>
      </c>
      <c r="W131" s="158" t="e">
        <f t="shared" si="21"/>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9">
        <v>0</v>
      </c>
      <c r="N132" s="183">
        <v>0</v>
      </c>
      <c r="O132" s="183">
        <v>0</v>
      </c>
      <c r="P132" s="184">
        <v>0</v>
      </c>
      <c r="Q132" s="184">
        <v>0</v>
      </c>
      <c r="R132" s="139"/>
      <c r="S132" s="158" t="e">
        <f t="shared" si="20"/>
        <v>#DIV/0!</v>
      </c>
      <c r="U132" s="163" t="e">
        <v>#DIV/0!</v>
      </c>
      <c r="W132" s="158" t="e">
        <f t="shared" si="21"/>
        <v>#DIV/0!</v>
      </c>
    </row>
    <row r="133" spans="1:23" ht="15" customHeight="1">
      <c r="A133" s="150"/>
      <c r="B133" s="144"/>
      <c r="C133" s="154" t="s">
        <v>161</v>
      </c>
      <c r="D133" s="156">
        <f>D129+D131</f>
        <v>0</v>
      </c>
      <c r="E133" s="156">
        <f>E129+E131</f>
        <v>0</v>
      </c>
      <c r="F133" s="159">
        <v>0</v>
      </c>
      <c r="G133" s="159">
        <v>0</v>
      </c>
      <c r="H133" s="159">
        <v>0</v>
      </c>
      <c r="I133" s="159">
        <v>0</v>
      </c>
      <c r="J133" s="159">
        <v>0</v>
      </c>
      <c r="K133" s="159">
        <v>0</v>
      </c>
      <c r="L133" s="159">
        <v>0</v>
      </c>
      <c r="M133" s="159">
        <v>0</v>
      </c>
      <c r="N133" s="183"/>
      <c r="O133" s="183"/>
      <c r="P133" s="183"/>
      <c r="Q133" s="183"/>
      <c r="R133" s="139"/>
      <c r="S133" s="158" t="e">
        <f t="shared" si="20"/>
        <v>#DIV/0!</v>
      </c>
      <c r="U133" s="163" t="e">
        <v>#DIV/0!</v>
      </c>
      <c r="W133" s="158" t="e">
        <f t="shared" si="21"/>
        <v>#DIV/0!</v>
      </c>
    </row>
    <row r="134" spans="1:23" ht="15" customHeight="1">
      <c r="A134" s="153"/>
      <c r="B134" s="153" t="s">
        <v>16</v>
      </c>
      <c r="C134" s="154" t="s">
        <v>163</v>
      </c>
      <c r="D134" s="156">
        <f>D130+D132</f>
        <v>0</v>
      </c>
      <c r="E134" s="156">
        <f>E130+E132</f>
        <v>0</v>
      </c>
      <c r="F134" s="159">
        <v>0</v>
      </c>
      <c r="G134" s="159">
        <v>0</v>
      </c>
      <c r="H134" s="159">
        <v>0</v>
      </c>
      <c r="I134" s="159">
        <v>0</v>
      </c>
      <c r="J134" s="159">
        <v>0</v>
      </c>
      <c r="K134" s="159">
        <v>0</v>
      </c>
      <c r="L134" s="159">
        <v>0</v>
      </c>
      <c r="M134" s="159">
        <v>0</v>
      </c>
      <c r="N134" s="183">
        <v>0</v>
      </c>
      <c r="O134" s="183">
        <v>0</v>
      </c>
      <c r="P134" s="184">
        <v>0</v>
      </c>
      <c r="Q134" s="184">
        <v>0</v>
      </c>
      <c r="R134" s="139"/>
      <c r="S134" s="158" t="e">
        <f t="shared" si="20"/>
        <v>#DIV/0!</v>
      </c>
      <c r="U134" s="163" t="e">
        <v>#DIV/0!</v>
      </c>
      <c r="W134" s="158" t="e">
        <f t="shared" si="21"/>
        <v>#DIV/0!</v>
      </c>
    </row>
    <row r="135" spans="1:23" ht="15" customHeight="1">
      <c r="A135" s="144"/>
      <c r="B135" s="144"/>
      <c r="C135" s="154" t="s">
        <v>161</v>
      </c>
      <c r="D135" s="490">
        <v>36</v>
      </c>
      <c r="E135" s="490">
        <v>31</v>
      </c>
      <c r="F135" s="159">
        <f t="shared" ref="F135:F152" si="34">D135-E135</f>
        <v>5</v>
      </c>
      <c r="G135" s="155">
        <v>0</v>
      </c>
      <c r="H135" s="491">
        <v>5</v>
      </c>
      <c r="I135" s="155">
        <v>0</v>
      </c>
      <c r="J135" s="159">
        <f t="shared" ref="J135:J152" si="35">E135+G135+H135+I135</f>
        <v>36</v>
      </c>
      <c r="K135" s="155">
        <v>0</v>
      </c>
      <c r="L135" s="155">
        <v>0</v>
      </c>
      <c r="M135" s="159">
        <f t="shared" ref="M135:M152" si="36">D135-J135-K135-L135</f>
        <v>0</v>
      </c>
      <c r="N135" s="183"/>
      <c r="O135" s="183"/>
      <c r="P135" s="183"/>
      <c r="Q135" s="183"/>
      <c r="R135" s="139"/>
      <c r="S135" s="158">
        <f t="shared" si="20"/>
        <v>86.111111111111114</v>
      </c>
      <c r="U135" s="163">
        <v>82.142857142857139</v>
      </c>
      <c r="W135" s="158">
        <f t="shared" si="21"/>
        <v>3.9682539682539755</v>
      </c>
    </row>
    <row r="136" spans="1:23" ht="15" customHeight="1">
      <c r="A136" s="150"/>
      <c r="B136" s="153" t="s">
        <v>162</v>
      </c>
      <c r="C136" s="154" t="s">
        <v>163</v>
      </c>
      <c r="D136" s="490">
        <v>82084879</v>
      </c>
      <c r="E136" s="490">
        <v>80623983</v>
      </c>
      <c r="F136" s="159">
        <f t="shared" si="34"/>
        <v>1460896</v>
      </c>
      <c r="G136" s="155">
        <v>0</v>
      </c>
      <c r="H136" s="491">
        <v>1460896</v>
      </c>
      <c r="I136" s="155">
        <v>0</v>
      </c>
      <c r="J136" s="159">
        <f t="shared" si="35"/>
        <v>82084879</v>
      </c>
      <c r="K136" s="155">
        <v>0</v>
      </c>
      <c r="L136" s="155">
        <v>0</v>
      </c>
      <c r="M136" s="159">
        <f t="shared" si="36"/>
        <v>0</v>
      </c>
      <c r="N136" s="183">
        <v>137.19999999999999</v>
      </c>
      <c r="O136" s="183">
        <v>146.4</v>
      </c>
      <c r="P136" s="184">
        <v>100</v>
      </c>
      <c r="Q136" s="184">
        <v>100</v>
      </c>
      <c r="R136" s="139"/>
      <c r="S136" s="158">
        <f t="shared" si="20"/>
        <v>98.220261736634825</v>
      </c>
      <c r="U136" s="163">
        <v>94.632615226165683</v>
      </c>
      <c r="W136" s="158">
        <f t="shared" si="21"/>
        <v>3.587646510469142</v>
      </c>
    </row>
    <row r="137" spans="1:23" ht="15" customHeight="1">
      <c r="A137" s="150" t="s">
        <v>179</v>
      </c>
      <c r="B137" s="144"/>
      <c r="C137" s="154" t="s">
        <v>161</v>
      </c>
      <c r="D137" s="155">
        <v>0</v>
      </c>
      <c r="E137" s="155">
        <v>0</v>
      </c>
      <c r="F137" s="159">
        <f t="shared" si="34"/>
        <v>0</v>
      </c>
      <c r="G137" s="155">
        <v>0</v>
      </c>
      <c r="H137" s="155">
        <v>0</v>
      </c>
      <c r="I137" s="155">
        <v>0</v>
      </c>
      <c r="J137" s="159">
        <f t="shared" si="35"/>
        <v>0</v>
      </c>
      <c r="K137" s="155">
        <v>0</v>
      </c>
      <c r="L137" s="155">
        <v>0</v>
      </c>
      <c r="M137" s="159">
        <f t="shared" si="36"/>
        <v>0</v>
      </c>
      <c r="N137" s="183"/>
      <c r="O137" s="183"/>
      <c r="P137" s="183"/>
      <c r="Q137" s="183"/>
      <c r="R137" s="139"/>
      <c r="S137" s="158" t="e">
        <f t="shared" si="20"/>
        <v>#DIV/0!</v>
      </c>
      <c r="U137" s="163" t="e">
        <v>#DIV/0!</v>
      </c>
      <c r="W137" s="158" t="e">
        <f t="shared" si="21"/>
        <v>#DIV/0!</v>
      </c>
    </row>
    <row r="138" spans="1:23" ht="15" customHeight="1">
      <c r="A138" s="150"/>
      <c r="B138" s="153" t="s">
        <v>164</v>
      </c>
      <c r="C138" s="154" t="s">
        <v>163</v>
      </c>
      <c r="D138" s="155">
        <v>0</v>
      </c>
      <c r="E138" s="155">
        <v>0</v>
      </c>
      <c r="F138" s="156">
        <f t="shared" si="34"/>
        <v>0</v>
      </c>
      <c r="G138" s="155">
        <v>0</v>
      </c>
      <c r="H138" s="155">
        <v>0</v>
      </c>
      <c r="I138" s="155">
        <v>0</v>
      </c>
      <c r="J138" s="159">
        <f t="shared" si="35"/>
        <v>0</v>
      </c>
      <c r="K138" s="155">
        <v>0</v>
      </c>
      <c r="L138" s="155">
        <v>0</v>
      </c>
      <c r="M138" s="159">
        <f t="shared" si="36"/>
        <v>0</v>
      </c>
      <c r="N138" s="183">
        <v>0</v>
      </c>
      <c r="O138" s="183">
        <v>0</v>
      </c>
      <c r="P138" s="184">
        <v>0</v>
      </c>
      <c r="Q138" s="184">
        <v>0</v>
      </c>
      <c r="R138" s="139"/>
      <c r="S138" s="158" t="e">
        <f t="shared" si="20"/>
        <v>#DIV/0!</v>
      </c>
      <c r="U138" s="163" t="e">
        <v>#DIV/0!</v>
      </c>
      <c r="W138" s="158" t="e">
        <f t="shared" si="21"/>
        <v>#DIV/0!</v>
      </c>
    </row>
    <row r="139" spans="1:23" ht="15" customHeight="1">
      <c r="A139" s="150"/>
      <c r="B139" s="144"/>
      <c r="C139" s="154" t="s">
        <v>161</v>
      </c>
      <c r="D139" s="156">
        <f>D135+D137</f>
        <v>36</v>
      </c>
      <c r="E139" s="156">
        <f>E135+E137</f>
        <v>31</v>
      </c>
      <c r="F139" s="156">
        <f t="shared" si="34"/>
        <v>5</v>
      </c>
      <c r="G139" s="156">
        <f t="shared" ref="G139:I140" si="37">G135+G137</f>
        <v>0</v>
      </c>
      <c r="H139" s="156">
        <f t="shared" si="37"/>
        <v>5</v>
      </c>
      <c r="I139" s="156">
        <f t="shared" si="37"/>
        <v>0</v>
      </c>
      <c r="J139" s="159">
        <f t="shared" si="35"/>
        <v>36</v>
      </c>
      <c r="K139" s="156">
        <f>K135+K137</f>
        <v>0</v>
      </c>
      <c r="L139" s="156">
        <f>L135+L137</f>
        <v>0</v>
      </c>
      <c r="M139" s="159">
        <f t="shared" si="36"/>
        <v>0</v>
      </c>
      <c r="N139" s="183"/>
      <c r="O139" s="183"/>
      <c r="P139" s="183"/>
      <c r="Q139" s="183"/>
      <c r="R139" s="139"/>
      <c r="S139" s="158">
        <f t="shared" si="20"/>
        <v>86.111111111111114</v>
      </c>
      <c r="U139" s="163">
        <v>82.142857142857139</v>
      </c>
      <c r="W139" s="158">
        <f t="shared" si="21"/>
        <v>3.9682539682539755</v>
      </c>
    </row>
    <row r="140" spans="1:23" ht="15" customHeight="1">
      <c r="A140" s="153"/>
      <c r="B140" s="153" t="s">
        <v>16</v>
      </c>
      <c r="C140" s="154" t="s">
        <v>163</v>
      </c>
      <c r="D140" s="156">
        <f>D136+D138</f>
        <v>82084879</v>
      </c>
      <c r="E140" s="156">
        <f>E136+E138</f>
        <v>80623983</v>
      </c>
      <c r="F140" s="156">
        <f t="shared" si="34"/>
        <v>1460896</v>
      </c>
      <c r="G140" s="156">
        <f t="shared" si="37"/>
        <v>0</v>
      </c>
      <c r="H140" s="156">
        <f t="shared" si="37"/>
        <v>1460896</v>
      </c>
      <c r="I140" s="156">
        <f t="shared" si="37"/>
        <v>0</v>
      </c>
      <c r="J140" s="159">
        <f t="shared" si="35"/>
        <v>82084879</v>
      </c>
      <c r="K140" s="156">
        <f>K136+K138</f>
        <v>0</v>
      </c>
      <c r="L140" s="156">
        <f>L136+L138</f>
        <v>0</v>
      </c>
      <c r="M140" s="159">
        <f t="shared" si="36"/>
        <v>0</v>
      </c>
      <c r="N140" s="183">
        <v>137.19999999999999</v>
      </c>
      <c r="O140" s="183">
        <v>146.4</v>
      </c>
      <c r="P140" s="184">
        <v>100</v>
      </c>
      <c r="Q140" s="184">
        <v>100</v>
      </c>
      <c r="R140" s="139"/>
      <c r="S140" s="158">
        <f t="shared" ref="S140:S176" si="38">E140/D140*100</f>
        <v>98.220261736634825</v>
      </c>
      <c r="U140" s="163">
        <v>94.632615226165683</v>
      </c>
      <c r="W140" s="158">
        <f t="shared" si="21"/>
        <v>3.587646510469142</v>
      </c>
    </row>
    <row r="141" spans="1:23" ht="15" customHeight="1">
      <c r="A141" s="144"/>
      <c r="B141" s="144"/>
      <c r="C141" s="154" t="s">
        <v>161</v>
      </c>
      <c r="D141" s="155">
        <v>0</v>
      </c>
      <c r="E141" s="155">
        <v>0</v>
      </c>
      <c r="F141" s="156">
        <f t="shared" si="34"/>
        <v>0</v>
      </c>
      <c r="G141" s="155">
        <v>0</v>
      </c>
      <c r="H141" s="155">
        <v>0</v>
      </c>
      <c r="I141" s="155">
        <v>0</v>
      </c>
      <c r="J141" s="159">
        <f t="shared" si="35"/>
        <v>0</v>
      </c>
      <c r="K141" s="155">
        <v>0</v>
      </c>
      <c r="L141" s="155">
        <v>0</v>
      </c>
      <c r="M141" s="159">
        <f t="shared" si="36"/>
        <v>0</v>
      </c>
      <c r="N141" s="183"/>
      <c r="O141" s="183"/>
      <c r="P141" s="183"/>
      <c r="Q141" s="183"/>
      <c r="R141" s="139"/>
      <c r="S141" s="158" t="e">
        <f t="shared" si="38"/>
        <v>#DIV/0!</v>
      </c>
      <c r="U141" s="163" t="e">
        <v>#DIV/0!</v>
      </c>
      <c r="W141" s="158" t="e">
        <f t="shared" ref="W141:W176" si="39">S141-U141</f>
        <v>#DIV/0!</v>
      </c>
    </row>
    <row r="142" spans="1:23" ht="15" customHeight="1">
      <c r="A142" s="150"/>
      <c r="B142" s="153" t="s">
        <v>162</v>
      </c>
      <c r="C142" s="154" t="s">
        <v>163</v>
      </c>
      <c r="D142" s="155">
        <v>0</v>
      </c>
      <c r="E142" s="155">
        <v>0</v>
      </c>
      <c r="F142" s="156">
        <f t="shared" si="34"/>
        <v>0</v>
      </c>
      <c r="G142" s="155">
        <v>0</v>
      </c>
      <c r="H142" s="155">
        <v>0</v>
      </c>
      <c r="I142" s="155">
        <v>0</v>
      </c>
      <c r="J142" s="159">
        <f t="shared" si="35"/>
        <v>0</v>
      </c>
      <c r="K142" s="155">
        <v>0</v>
      </c>
      <c r="L142" s="155">
        <v>0</v>
      </c>
      <c r="M142" s="159">
        <f t="shared" si="36"/>
        <v>0</v>
      </c>
      <c r="N142" s="183">
        <v>0</v>
      </c>
      <c r="O142" s="183">
        <v>0</v>
      </c>
      <c r="P142" s="184">
        <v>0</v>
      </c>
      <c r="Q142" s="184">
        <v>0</v>
      </c>
      <c r="R142" s="139"/>
      <c r="S142" s="158" t="e">
        <f t="shared" si="38"/>
        <v>#DIV/0!</v>
      </c>
      <c r="U142" s="163" t="e">
        <v>#DIV/0!</v>
      </c>
      <c r="W142" s="158" t="e">
        <f t="shared" si="39"/>
        <v>#DIV/0!</v>
      </c>
    </row>
    <row r="143" spans="1:23" ht="15" customHeight="1">
      <c r="A143" s="150" t="s">
        <v>55</v>
      </c>
      <c r="B143" s="144"/>
      <c r="C143" s="154" t="s">
        <v>161</v>
      </c>
      <c r="D143" s="155">
        <v>0</v>
      </c>
      <c r="E143" s="155">
        <v>0</v>
      </c>
      <c r="F143" s="156">
        <f t="shared" si="34"/>
        <v>0</v>
      </c>
      <c r="G143" s="155">
        <v>0</v>
      </c>
      <c r="H143" s="155">
        <v>0</v>
      </c>
      <c r="I143" s="155">
        <v>0</v>
      </c>
      <c r="J143" s="159">
        <f t="shared" si="35"/>
        <v>0</v>
      </c>
      <c r="K143" s="155">
        <v>0</v>
      </c>
      <c r="L143" s="155">
        <v>0</v>
      </c>
      <c r="M143" s="159">
        <f t="shared" si="36"/>
        <v>0</v>
      </c>
      <c r="N143" s="183"/>
      <c r="O143" s="183"/>
      <c r="P143" s="183"/>
      <c r="Q143" s="183"/>
      <c r="R143" s="139"/>
      <c r="S143" s="158" t="e">
        <f t="shared" si="38"/>
        <v>#DIV/0!</v>
      </c>
      <c r="U143" s="163" t="e">
        <v>#DIV/0!</v>
      </c>
      <c r="W143" s="158" t="e">
        <f t="shared" si="39"/>
        <v>#DIV/0!</v>
      </c>
    </row>
    <row r="144" spans="1:23" ht="15" customHeight="1">
      <c r="A144" s="150"/>
      <c r="B144" s="153" t="s">
        <v>164</v>
      </c>
      <c r="C144" s="154" t="s">
        <v>163</v>
      </c>
      <c r="D144" s="155">
        <v>0</v>
      </c>
      <c r="E144" s="155">
        <v>0</v>
      </c>
      <c r="F144" s="156">
        <f t="shared" si="34"/>
        <v>0</v>
      </c>
      <c r="G144" s="155">
        <v>0</v>
      </c>
      <c r="H144" s="155">
        <v>0</v>
      </c>
      <c r="I144" s="155">
        <v>0</v>
      </c>
      <c r="J144" s="159">
        <f t="shared" si="35"/>
        <v>0</v>
      </c>
      <c r="K144" s="155">
        <v>0</v>
      </c>
      <c r="L144" s="155">
        <v>0</v>
      </c>
      <c r="M144" s="159">
        <f t="shared" si="36"/>
        <v>0</v>
      </c>
      <c r="N144" s="183">
        <v>0</v>
      </c>
      <c r="O144" s="183">
        <v>0</v>
      </c>
      <c r="P144" s="184">
        <v>0</v>
      </c>
      <c r="Q144" s="184">
        <v>0</v>
      </c>
      <c r="R144" s="139"/>
      <c r="S144" s="158" t="e">
        <f t="shared" si="38"/>
        <v>#DIV/0!</v>
      </c>
      <c r="U144" s="163" t="e">
        <v>#DIV/0!</v>
      </c>
      <c r="W144" s="158" t="e">
        <f t="shared" si="39"/>
        <v>#DIV/0!</v>
      </c>
    </row>
    <row r="145" spans="1:23" ht="15" customHeight="1">
      <c r="A145" s="150"/>
      <c r="B145" s="144"/>
      <c r="C145" s="154" t="s">
        <v>161</v>
      </c>
      <c r="D145" s="156">
        <f>D141+D143</f>
        <v>0</v>
      </c>
      <c r="E145" s="156">
        <f>E141+E143</f>
        <v>0</v>
      </c>
      <c r="F145" s="156">
        <f t="shared" si="34"/>
        <v>0</v>
      </c>
      <c r="G145" s="156">
        <f t="shared" ref="G145:I146" si="40">G141+G143</f>
        <v>0</v>
      </c>
      <c r="H145" s="156">
        <f t="shared" si="40"/>
        <v>0</v>
      </c>
      <c r="I145" s="156">
        <f t="shared" si="40"/>
        <v>0</v>
      </c>
      <c r="J145" s="159">
        <f t="shared" si="35"/>
        <v>0</v>
      </c>
      <c r="K145" s="156">
        <f>K141+K143</f>
        <v>0</v>
      </c>
      <c r="L145" s="156">
        <f>L141+L143</f>
        <v>0</v>
      </c>
      <c r="M145" s="159">
        <f t="shared" si="36"/>
        <v>0</v>
      </c>
      <c r="N145" s="183"/>
      <c r="O145" s="183"/>
      <c r="P145" s="183"/>
      <c r="Q145" s="183"/>
      <c r="R145" s="139"/>
      <c r="S145" s="158" t="e">
        <f t="shared" si="38"/>
        <v>#DIV/0!</v>
      </c>
      <c r="U145" s="163" t="e">
        <v>#DIV/0!</v>
      </c>
      <c r="W145" s="158" t="e">
        <f t="shared" si="39"/>
        <v>#DIV/0!</v>
      </c>
    </row>
    <row r="146" spans="1:23" ht="15" customHeight="1">
      <c r="A146" s="153"/>
      <c r="B146" s="153" t="s">
        <v>16</v>
      </c>
      <c r="C146" s="154" t="s">
        <v>163</v>
      </c>
      <c r="D146" s="156">
        <f>D142+D144</f>
        <v>0</v>
      </c>
      <c r="E146" s="156">
        <f>E142+E144</f>
        <v>0</v>
      </c>
      <c r="F146" s="156">
        <f t="shared" si="34"/>
        <v>0</v>
      </c>
      <c r="G146" s="156">
        <f t="shared" si="40"/>
        <v>0</v>
      </c>
      <c r="H146" s="156">
        <f t="shared" si="40"/>
        <v>0</v>
      </c>
      <c r="I146" s="156">
        <f t="shared" si="40"/>
        <v>0</v>
      </c>
      <c r="J146" s="159">
        <f t="shared" si="35"/>
        <v>0</v>
      </c>
      <c r="K146" s="156">
        <f>K142+K144</f>
        <v>0</v>
      </c>
      <c r="L146" s="156">
        <f>L142+L144</f>
        <v>0</v>
      </c>
      <c r="M146" s="159">
        <f t="shared" si="36"/>
        <v>0</v>
      </c>
      <c r="N146" s="183">
        <v>0</v>
      </c>
      <c r="O146" s="183">
        <v>0</v>
      </c>
      <c r="P146" s="184">
        <v>0</v>
      </c>
      <c r="Q146" s="184">
        <v>0</v>
      </c>
      <c r="R146" s="139"/>
      <c r="S146" s="158" t="e">
        <f t="shared" si="38"/>
        <v>#DIV/0!</v>
      </c>
      <c r="U146" s="163" t="e">
        <v>#DIV/0!</v>
      </c>
      <c r="W146" s="158" t="e">
        <f t="shared" si="39"/>
        <v>#DIV/0!</v>
      </c>
    </row>
    <row r="147" spans="1:23" ht="15" customHeight="1">
      <c r="A147" s="144"/>
      <c r="B147" s="144"/>
      <c r="C147" s="154" t="s">
        <v>161</v>
      </c>
      <c r="D147" s="155">
        <v>0</v>
      </c>
      <c r="E147" s="155">
        <v>0</v>
      </c>
      <c r="F147" s="156">
        <f t="shared" si="34"/>
        <v>0</v>
      </c>
      <c r="G147" s="155">
        <v>0</v>
      </c>
      <c r="H147" s="155">
        <v>0</v>
      </c>
      <c r="I147" s="155">
        <v>0</v>
      </c>
      <c r="J147" s="159">
        <f t="shared" si="35"/>
        <v>0</v>
      </c>
      <c r="K147" s="155">
        <v>0</v>
      </c>
      <c r="L147" s="155">
        <v>0</v>
      </c>
      <c r="M147" s="159">
        <f t="shared" si="36"/>
        <v>0</v>
      </c>
      <c r="N147" s="183"/>
      <c r="O147" s="183"/>
      <c r="P147" s="183"/>
      <c r="Q147" s="183"/>
      <c r="R147" s="139"/>
      <c r="S147" s="158" t="e">
        <f t="shared" si="38"/>
        <v>#DIV/0!</v>
      </c>
      <c r="U147" s="163" t="e">
        <v>#DIV/0!</v>
      </c>
      <c r="W147" s="158" t="e">
        <f t="shared" si="39"/>
        <v>#DIV/0!</v>
      </c>
    </row>
    <row r="148" spans="1:23" ht="15" customHeight="1">
      <c r="A148" s="150"/>
      <c r="B148" s="153" t="s">
        <v>162</v>
      </c>
      <c r="C148" s="154" t="s">
        <v>163</v>
      </c>
      <c r="D148" s="155">
        <v>0</v>
      </c>
      <c r="E148" s="155">
        <v>0</v>
      </c>
      <c r="F148" s="156">
        <f t="shared" si="34"/>
        <v>0</v>
      </c>
      <c r="G148" s="155">
        <v>0</v>
      </c>
      <c r="H148" s="155">
        <v>0</v>
      </c>
      <c r="I148" s="155">
        <v>0</v>
      </c>
      <c r="J148" s="159">
        <f t="shared" si="35"/>
        <v>0</v>
      </c>
      <c r="K148" s="155">
        <v>0</v>
      </c>
      <c r="L148" s="155">
        <v>0</v>
      </c>
      <c r="M148" s="159">
        <f t="shared" si="36"/>
        <v>0</v>
      </c>
      <c r="N148" s="183">
        <v>0</v>
      </c>
      <c r="O148" s="183">
        <v>0</v>
      </c>
      <c r="P148" s="184">
        <v>0</v>
      </c>
      <c r="Q148" s="184">
        <v>0</v>
      </c>
      <c r="R148" s="139"/>
      <c r="S148" s="158" t="e">
        <f t="shared" si="38"/>
        <v>#DIV/0!</v>
      </c>
      <c r="U148" s="163" t="e">
        <v>#DIV/0!</v>
      </c>
      <c r="W148" s="158" t="e">
        <f t="shared" si="39"/>
        <v>#DIV/0!</v>
      </c>
    </row>
    <row r="149" spans="1:23" ht="15" customHeight="1">
      <c r="A149" s="150" t="s">
        <v>49</v>
      </c>
      <c r="B149" s="144"/>
      <c r="C149" s="154" t="s">
        <v>161</v>
      </c>
      <c r="D149" s="155">
        <v>0</v>
      </c>
      <c r="E149" s="155">
        <v>0</v>
      </c>
      <c r="F149" s="156">
        <f t="shared" si="34"/>
        <v>0</v>
      </c>
      <c r="G149" s="155">
        <v>0</v>
      </c>
      <c r="H149" s="155">
        <v>0</v>
      </c>
      <c r="I149" s="155">
        <v>0</v>
      </c>
      <c r="J149" s="159">
        <f t="shared" si="35"/>
        <v>0</v>
      </c>
      <c r="K149" s="155">
        <v>0</v>
      </c>
      <c r="L149" s="155">
        <v>0</v>
      </c>
      <c r="M149" s="159">
        <f t="shared" si="36"/>
        <v>0</v>
      </c>
      <c r="N149" s="183"/>
      <c r="O149" s="183"/>
      <c r="P149" s="183"/>
      <c r="Q149" s="183"/>
      <c r="R149" s="139"/>
      <c r="S149" s="158" t="e">
        <f t="shared" si="38"/>
        <v>#DIV/0!</v>
      </c>
      <c r="U149" s="163" t="e">
        <v>#DIV/0!</v>
      </c>
      <c r="W149" s="158" t="e">
        <f t="shared" si="39"/>
        <v>#DIV/0!</v>
      </c>
    </row>
    <row r="150" spans="1:23" ht="15" customHeight="1">
      <c r="A150" s="150"/>
      <c r="B150" s="153" t="s">
        <v>164</v>
      </c>
      <c r="C150" s="154" t="s">
        <v>163</v>
      </c>
      <c r="D150" s="155">
        <v>0</v>
      </c>
      <c r="E150" s="155">
        <v>0</v>
      </c>
      <c r="F150" s="156">
        <f t="shared" si="34"/>
        <v>0</v>
      </c>
      <c r="G150" s="155">
        <v>0</v>
      </c>
      <c r="H150" s="155">
        <v>0</v>
      </c>
      <c r="I150" s="155">
        <v>0</v>
      </c>
      <c r="J150" s="159">
        <f t="shared" si="35"/>
        <v>0</v>
      </c>
      <c r="K150" s="155">
        <v>0</v>
      </c>
      <c r="L150" s="155">
        <v>0</v>
      </c>
      <c r="M150" s="159">
        <f t="shared" si="36"/>
        <v>0</v>
      </c>
      <c r="N150" s="183">
        <v>0</v>
      </c>
      <c r="O150" s="183">
        <v>0</v>
      </c>
      <c r="P150" s="184">
        <v>0</v>
      </c>
      <c r="Q150" s="184">
        <v>0</v>
      </c>
      <c r="R150" s="139"/>
      <c r="S150" s="158" t="e">
        <f t="shared" si="38"/>
        <v>#DIV/0!</v>
      </c>
      <c r="U150" s="163" t="e">
        <v>#DIV/0!</v>
      </c>
      <c r="W150" s="158" t="e">
        <f t="shared" si="39"/>
        <v>#DIV/0!</v>
      </c>
    </row>
    <row r="151" spans="1:23" ht="15" customHeight="1">
      <c r="A151" s="150"/>
      <c r="B151" s="144"/>
      <c r="C151" s="154" t="s">
        <v>161</v>
      </c>
      <c r="D151" s="156">
        <f>D147+D149</f>
        <v>0</v>
      </c>
      <c r="E151" s="156">
        <f>E147+E149</f>
        <v>0</v>
      </c>
      <c r="F151" s="156">
        <f t="shared" si="34"/>
        <v>0</v>
      </c>
      <c r="G151" s="156">
        <f t="shared" ref="G151:I152" si="41">G147+G149</f>
        <v>0</v>
      </c>
      <c r="H151" s="156">
        <f t="shared" si="41"/>
        <v>0</v>
      </c>
      <c r="I151" s="156">
        <f t="shared" si="41"/>
        <v>0</v>
      </c>
      <c r="J151" s="159">
        <f t="shared" si="35"/>
        <v>0</v>
      </c>
      <c r="K151" s="156">
        <f>K147+K149</f>
        <v>0</v>
      </c>
      <c r="L151" s="156">
        <f>L147+L149</f>
        <v>0</v>
      </c>
      <c r="M151" s="159">
        <f t="shared" si="36"/>
        <v>0</v>
      </c>
      <c r="N151" s="183"/>
      <c r="O151" s="183"/>
      <c r="P151" s="183"/>
      <c r="Q151" s="183"/>
      <c r="R151" s="139"/>
      <c r="S151" s="158" t="e">
        <f t="shared" si="38"/>
        <v>#DIV/0!</v>
      </c>
      <c r="U151" s="163" t="e">
        <v>#DIV/0!</v>
      </c>
      <c r="W151" s="158" t="e">
        <f t="shared" si="39"/>
        <v>#DIV/0!</v>
      </c>
    </row>
    <row r="152" spans="1:23" ht="15" customHeight="1">
      <c r="A152" s="153"/>
      <c r="B152" s="153" t="s">
        <v>16</v>
      </c>
      <c r="C152" s="154" t="s">
        <v>163</v>
      </c>
      <c r="D152" s="156">
        <f>D148+D150</f>
        <v>0</v>
      </c>
      <c r="E152" s="156">
        <f>E148+E150</f>
        <v>0</v>
      </c>
      <c r="F152" s="156">
        <f t="shared" si="34"/>
        <v>0</v>
      </c>
      <c r="G152" s="156">
        <f t="shared" si="41"/>
        <v>0</v>
      </c>
      <c r="H152" s="156">
        <f t="shared" si="41"/>
        <v>0</v>
      </c>
      <c r="I152" s="156">
        <f t="shared" si="41"/>
        <v>0</v>
      </c>
      <c r="J152" s="159">
        <f t="shared" si="35"/>
        <v>0</v>
      </c>
      <c r="K152" s="156">
        <f>K148+K150</f>
        <v>0</v>
      </c>
      <c r="L152" s="156">
        <f>L148+L150</f>
        <v>0</v>
      </c>
      <c r="M152" s="159">
        <f t="shared" si="36"/>
        <v>0</v>
      </c>
      <c r="N152" s="183">
        <v>0</v>
      </c>
      <c r="O152" s="183">
        <v>0</v>
      </c>
      <c r="P152" s="184">
        <v>0</v>
      </c>
      <c r="Q152" s="184">
        <v>0</v>
      </c>
      <c r="R152" s="139"/>
      <c r="S152" s="158" t="e">
        <f t="shared" si="38"/>
        <v>#DIV/0!</v>
      </c>
      <c r="U152" s="163" t="e">
        <v>#DIV/0!</v>
      </c>
      <c r="W152" s="158" t="e">
        <f t="shared" si="39"/>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8"/>
        <v>#DIV/0!</v>
      </c>
      <c r="U153" s="163" t="e">
        <v>#DIV/0!</v>
      </c>
      <c r="W153" s="158" t="e">
        <f t="shared" si="39"/>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184">
        <v>0</v>
      </c>
      <c r="Q154" s="184">
        <v>0</v>
      </c>
      <c r="R154" s="139"/>
      <c r="S154" s="158" t="e">
        <f t="shared" si="38"/>
        <v>#DIV/0!</v>
      </c>
      <c r="U154" s="163" t="e">
        <v>#DIV/0!</v>
      </c>
      <c r="W154" s="158" t="e">
        <f t="shared" si="39"/>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8"/>
        <v>#DIV/0!</v>
      </c>
      <c r="U155" s="163" t="e">
        <v>#DIV/0!</v>
      </c>
      <c r="W155" s="158" t="e">
        <f t="shared" si="39"/>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184">
        <v>0</v>
      </c>
      <c r="Q156" s="184">
        <v>0</v>
      </c>
      <c r="R156" s="139"/>
      <c r="S156" s="158" t="e">
        <f t="shared" si="38"/>
        <v>#DIV/0!</v>
      </c>
      <c r="U156" s="163" t="e">
        <v>#DIV/0!</v>
      </c>
      <c r="W156" s="158" t="e">
        <f t="shared" si="39"/>
        <v>#DIV/0!</v>
      </c>
    </row>
    <row r="157" spans="1:23" ht="15" customHeight="1">
      <c r="A157" s="150" t="s">
        <v>181</v>
      </c>
      <c r="B157" s="144"/>
      <c r="C157" s="154" t="s">
        <v>161</v>
      </c>
      <c r="D157" s="156">
        <f>D153+D155</f>
        <v>0</v>
      </c>
      <c r="E157" s="156">
        <f>E153+E155</f>
        <v>0</v>
      </c>
      <c r="F157" s="159">
        <v>0</v>
      </c>
      <c r="G157" s="159">
        <v>0</v>
      </c>
      <c r="H157" s="159">
        <v>0</v>
      </c>
      <c r="I157" s="159">
        <v>0</v>
      </c>
      <c r="J157" s="159">
        <v>0</v>
      </c>
      <c r="K157" s="159">
        <v>0</v>
      </c>
      <c r="L157" s="159">
        <v>0</v>
      </c>
      <c r="M157" s="159">
        <v>0</v>
      </c>
      <c r="N157" s="183"/>
      <c r="O157" s="183"/>
      <c r="P157" s="183"/>
      <c r="Q157" s="183"/>
      <c r="R157" s="139"/>
      <c r="S157" s="158" t="e">
        <f t="shared" si="38"/>
        <v>#DIV/0!</v>
      </c>
      <c r="U157" s="163" t="e">
        <v>#DIV/0!</v>
      </c>
      <c r="W157" s="158" t="e">
        <f t="shared" si="39"/>
        <v>#DIV/0!</v>
      </c>
    </row>
    <row r="158" spans="1:23" ht="15" customHeight="1">
      <c r="A158" s="153"/>
      <c r="B158" s="153" t="s">
        <v>16</v>
      </c>
      <c r="C158" s="154" t="s">
        <v>163</v>
      </c>
      <c r="D158" s="156">
        <f>D154+D156</f>
        <v>0</v>
      </c>
      <c r="E158" s="156">
        <f>E154+E156</f>
        <v>0</v>
      </c>
      <c r="F158" s="159">
        <v>0</v>
      </c>
      <c r="G158" s="159">
        <v>0</v>
      </c>
      <c r="H158" s="159">
        <v>0</v>
      </c>
      <c r="I158" s="159">
        <v>0</v>
      </c>
      <c r="J158" s="159">
        <v>0</v>
      </c>
      <c r="K158" s="159">
        <v>0</v>
      </c>
      <c r="L158" s="159">
        <v>0</v>
      </c>
      <c r="M158" s="159">
        <v>0</v>
      </c>
      <c r="N158" s="183">
        <v>0</v>
      </c>
      <c r="O158" s="183">
        <v>0</v>
      </c>
      <c r="P158" s="184">
        <v>0</v>
      </c>
      <c r="Q158" s="184">
        <v>0</v>
      </c>
      <c r="R158" s="139"/>
      <c r="S158" s="158" t="e">
        <f t="shared" si="38"/>
        <v>#DIV/0!</v>
      </c>
      <c r="U158" s="163" t="e">
        <v>#DIV/0!</v>
      </c>
      <c r="W158" s="158" t="e">
        <f t="shared" si="39"/>
        <v>#DIV/0!</v>
      </c>
    </row>
    <row r="159" spans="1:23" ht="15" customHeight="1">
      <c r="A159" s="144"/>
      <c r="B159" s="144"/>
      <c r="C159" s="154" t="s">
        <v>161</v>
      </c>
      <c r="D159" s="155">
        <v>0</v>
      </c>
      <c r="E159" s="155">
        <v>0</v>
      </c>
      <c r="F159" s="159">
        <f t="shared" ref="F159:F164" si="42">D159-E159</f>
        <v>0</v>
      </c>
      <c r="G159" s="155">
        <v>0</v>
      </c>
      <c r="H159" s="155">
        <v>0</v>
      </c>
      <c r="I159" s="155">
        <v>0</v>
      </c>
      <c r="J159" s="159">
        <f t="shared" ref="J159:J164" si="43">E159+G159+H159+I159</f>
        <v>0</v>
      </c>
      <c r="K159" s="155">
        <v>0</v>
      </c>
      <c r="L159" s="155">
        <v>0</v>
      </c>
      <c r="M159" s="156">
        <f t="shared" ref="M159:M164" si="44">D159-J159-K159-L159</f>
        <v>0</v>
      </c>
      <c r="N159" s="183"/>
      <c r="O159" s="183"/>
      <c r="P159" s="183"/>
      <c r="Q159" s="183"/>
      <c r="R159" s="139"/>
      <c r="S159" s="158" t="e">
        <f t="shared" si="38"/>
        <v>#DIV/0!</v>
      </c>
      <c r="U159" s="163" t="e">
        <v>#DIV/0!</v>
      </c>
      <c r="W159" s="158" t="e">
        <f t="shared" si="39"/>
        <v>#DIV/0!</v>
      </c>
    </row>
    <row r="160" spans="1:23" ht="15" customHeight="1">
      <c r="A160" s="150"/>
      <c r="B160" s="153" t="s">
        <v>162</v>
      </c>
      <c r="C160" s="154" t="s">
        <v>163</v>
      </c>
      <c r="D160" s="155">
        <v>0</v>
      </c>
      <c r="E160" s="155">
        <v>0</v>
      </c>
      <c r="F160" s="159">
        <f t="shared" si="42"/>
        <v>0</v>
      </c>
      <c r="G160" s="155">
        <v>0</v>
      </c>
      <c r="H160" s="155">
        <v>0</v>
      </c>
      <c r="I160" s="155">
        <v>0</v>
      </c>
      <c r="J160" s="159">
        <f t="shared" si="43"/>
        <v>0</v>
      </c>
      <c r="K160" s="155">
        <v>0</v>
      </c>
      <c r="L160" s="155">
        <v>0</v>
      </c>
      <c r="M160" s="156">
        <f t="shared" si="44"/>
        <v>0</v>
      </c>
      <c r="N160" s="183">
        <v>0</v>
      </c>
      <c r="O160" s="183">
        <v>0</v>
      </c>
      <c r="P160" s="184">
        <v>0</v>
      </c>
      <c r="Q160" s="184">
        <v>0</v>
      </c>
      <c r="R160" s="139"/>
      <c r="S160" s="158" t="e">
        <f t="shared" si="38"/>
        <v>#DIV/0!</v>
      </c>
      <c r="U160" s="163" t="e">
        <v>#DIV/0!</v>
      </c>
      <c r="W160" s="158" t="e">
        <f t="shared" si="39"/>
        <v>#DIV/0!</v>
      </c>
    </row>
    <row r="161" spans="1:23" ht="15" customHeight="1">
      <c r="A161" s="150" t="s">
        <v>180</v>
      </c>
      <c r="B161" s="144"/>
      <c r="C161" s="154" t="s">
        <v>161</v>
      </c>
      <c r="D161" s="155">
        <v>0</v>
      </c>
      <c r="E161" s="155">
        <v>0</v>
      </c>
      <c r="F161" s="159">
        <f t="shared" si="42"/>
        <v>0</v>
      </c>
      <c r="G161" s="155">
        <v>0</v>
      </c>
      <c r="H161" s="155">
        <v>0</v>
      </c>
      <c r="I161" s="155">
        <v>0</v>
      </c>
      <c r="J161" s="159">
        <f t="shared" si="43"/>
        <v>0</v>
      </c>
      <c r="K161" s="155">
        <v>0</v>
      </c>
      <c r="L161" s="155">
        <v>0</v>
      </c>
      <c r="M161" s="156">
        <f t="shared" si="44"/>
        <v>0</v>
      </c>
      <c r="N161" s="183"/>
      <c r="O161" s="183"/>
      <c r="P161" s="183"/>
      <c r="Q161" s="183"/>
      <c r="R161" s="139"/>
      <c r="S161" s="158" t="e">
        <f t="shared" si="38"/>
        <v>#DIV/0!</v>
      </c>
      <c r="U161" s="163" t="e">
        <v>#DIV/0!</v>
      </c>
      <c r="W161" s="158" t="e">
        <f t="shared" si="39"/>
        <v>#DIV/0!</v>
      </c>
    </row>
    <row r="162" spans="1:23" ht="15" customHeight="1">
      <c r="A162" s="150" t="s">
        <v>181</v>
      </c>
      <c r="B162" s="153" t="s">
        <v>164</v>
      </c>
      <c r="C162" s="154" t="s">
        <v>163</v>
      </c>
      <c r="D162" s="155">
        <v>0</v>
      </c>
      <c r="E162" s="155">
        <v>0</v>
      </c>
      <c r="F162" s="159">
        <f t="shared" si="42"/>
        <v>0</v>
      </c>
      <c r="G162" s="155">
        <v>0</v>
      </c>
      <c r="H162" s="155">
        <v>0</v>
      </c>
      <c r="I162" s="155">
        <v>0</v>
      </c>
      <c r="J162" s="159">
        <f t="shared" si="43"/>
        <v>0</v>
      </c>
      <c r="K162" s="155">
        <v>0</v>
      </c>
      <c r="L162" s="155">
        <v>0</v>
      </c>
      <c r="M162" s="156">
        <f t="shared" si="44"/>
        <v>0</v>
      </c>
      <c r="N162" s="183">
        <v>0</v>
      </c>
      <c r="O162" s="183">
        <v>0</v>
      </c>
      <c r="P162" s="184">
        <v>0</v>
      </c>
      <c r="Q162" s="184">
        <v>0</v>
      </c>
      <c r="R162" s="139"/>
      <c r="S162" s="158" t="e">
        <f t="shared" si="38"/>
        <v>#DIV/0!</v>
      </c>
      <c r="U162" s="163" t="e">
        <v>#DIV/0!</v>
      </c>
      <c r="W162" s="158" t="e">
        <f t="shared" si="39"/>
        <v>#DIV/0!</v>
      </c>
    </row>
    <row r="163" spans="1:23" ht="15" customHeight="1">
      <c r="A163" s="150"/>
      <c r="B163" s="144"/>
      <c r="C163" s="154" t="s">
        <v>161</v>
      </c>
      <c r="D163" s="156">
        <f>D159+D161</f>
        <v>0</v>
      </c>
      <c r="E163" s="156">
        <f>E159+E161</f>
        <v>0</v>
      </c>
      <c r="F163" s="159">
        <f t="shared" si="42"/>
        <v>0</v>
      </c>
      <c r="G163" s="156">
        <f t="shared" ref="G163:I164" si="45">G159+G161</f>
        <v>0</v>
      </c>
      <c r="H163" s="156">
        <f t="shared" si="45"/>
        <v>0</v>
      </c>
      <c r="I163" s="156">
        <f t="shared" si="45"/>
        <v>0</v>
      </c>
      <c r="J163" s="156">
        <f t="shared" si="43"/>
        <v>0</v>
      </c>
      <c r="K163" s="156">
        <f>K159+K161</f>
        <v>0</v>
      </c>
      <c r="L163" s="156">
        <f>L159+L161</f>
        <v>0</v>
      </c>
      <c r="M163" s="156">
        <f t="shared" si="44"/>
        <v>0</v>
      </c>
      <c r="N163" s="183"/>
      <c r="O163" s="183"/>
      <c r="P163" s="183"/>
      <c r="Q163" s="183"/>
      <c r="R163" s="139"/>
      <c r="S163" s="158" t="e">
        <f t="shared" si="38"/>
        <v>#DIV/0!</v>
      </c>
      <c r="U163" s="163" t="e">
        <v>#DIV/0!</v>
      </c>
      <c r="W163" s="158" t="e">
        <f t="shared" si="39"/>
        <v>#DIV/0!</v>
      </c>
    </row>
    <row r="164" spans="1:23" ht="15" customHeight="1">
      <c r="A164" s="153"/>
      <c r="B164" s="153" t="s">
        <v>16</v>
      </c>
      <c r="C164" s="154" t="s">
        <v>163</v>
      </c>
      <c r="D164" s="156">
        <f>D160+D162</f>
        <v>0</v>
      </c>
      <c r="E164" s="156">
        <f>E160+E162</f>
        <v>0</v>
      </c>
      <c r="F164" s="159">
        <f t="shared" si="42"/>
        <v>0</v>
      </c>
      <c r="G164" s="156">
        <f t="shared" si="45"/>
        <v>0</v>
      </c>
      <c r="H164" s="156">
        <f t="shared" si="45"/>
        <v>0</v>
      </c>
      <c r="I164" s="156">
        <f t="shared" si="45"/>
        <v>0</v>
      </c>
      <c r="J164" s="156">
        <f t="shared" si="43"/>
        <v>0</v>
      </c>
      <c r="K164" s="156">
        <f>K160+K162</f>
        <v>0</v>
      </c>
      <c r="L164" s="156">
        <f>L160+L162</f>
        <v>0</v>
      </c>
      <c r="M164" s="159">
        <f t="shared" si="44"/>
        <v>0</v>
      </c>
      <c r="N164" s="183">
        <v>0</v>
      </c>
      <c r="O164" s="183">
        <v>0</v>
      </c>
      <c r="P164" s="184">
        <v>0</v>
      </c>
      <c r="Q164" s="184">
        <v>0</v>
      </c>
      <c r="R164" s="139"/>
      <c r="S164" s="158" t="e">
        <f t="shared" si="38"/>
        <v>#DIV/0!</v>
      </c>
      <c r="U164" s="163" t="e">
        <v>#DIV/0!</v>
      </c>
      <c r="W164" s="158" t="e">
        <f t="shared" si="39"/>
        <v>#DIV/0!</v>
      </c>
    </row>
    <row r="165" spans="1:23" ht="15" customHeight="1">
      <c r="A165" s="144"/>
      <c r="B165" s="144"/>
      <c r="C165" s="154" t="s">
        <v>161</v>
      </c>
      <c r="D165" s="498">
        <f t="shared" ref="D165:E168" si="46">D53+D106+D129+D153</f>
        <v>0</v>
      </c>
      <c r="E165" s="498">
        <f t="shared" si="46"/>
        <v>36</v>
      </c>
      <c r="F165" s="159">
        <v>0</v>
      </c>
      <c r="G165" s="155">
        <v>0</v>
      </c>
      <c r="H165" s="155">
        <v>0</v>
      </c>
      <c r="I165" s="155">
        <v>0</v>
      </c>
      <c r="J165" s="159">
        <v>0</v>
      </c>
      <c r="K165" s="155">
        <v>0</v>
      </c>
      <c r="L165" s="155">
        <v>0</v>
      </c>
      <c r="M165" s="159">
        <v>0</v>
      </c>
      <c r="N165" s="183"/>
      <c r="O165" s="183"/>
      <c r="P165" s="183"/>
      <c r="Q165" s="183"/>
      <c r="R165" s="139"/>
      <c r="S165" s="158" t="e">
        <f t="shared" si="38"/>
        <v>#DIV/0!</v>
      </c>
      <c r="U165" s="163" t="e">
        <v>#DIV/0!</v>
      </c>
      <c r="W165" s="158" t="e">
        <f t="shared" si="39"/>
        <v>#DIV/0!</v>
      </c>
    </row>
    <row r="166" spans="1:23" ht="15" customHeight="1">
      <c r="A166" s="150" t="s">
        <v>171</v>
      </c>
      <c r="B166" s="153" t="s">
        <v>162</v>
      </c>
      <c r="C166" s="154" t="s">
        <v>163</v>
      </c>
      <c r="D166" s="498">
        <f t="shared" si="46"/>
        <v>0</v>
      </c>
      <c r="E166" s="498">
        <f t="shared" si="46"/>
        <v>106916778</v>
      </c>
      <c r="F166" s="159">
        <v>0</v>
      </c>
      <c r="G166" s="155">
        <v>0</v>
      </c>
      <c r="H166" s="155">
        <v>0</v>
      </c>
      <c r="I166" s="155">
        <v>0</v>
      </c>
      <c r="J166" s="159">
        <v>0</v>
      </c>
      <c r="K166" s="155">
        <v>0</v>
      </c>
      <c r="L166" s="155">
        <v>0</v>
      </c>
      <c r="M166" s="159">
        <v>0</v>
      </c>
      <c r="N166" s="183">
        <v>0</v>
      </c>
      <c r="O166" s="183">
        <v>0</v>
      </c>
      <c r="P166" s="184">
        <v>0</v>
      </c>
      <c r="Q166" s="184">
        <v>0</v>
      </c>
      <c r="R166" s="139"/>
      <c r="S166" s="158" t="e">
        <f t="shared" si="38"/>
        <v>#DIV/0!</v>
      </c>
      <c r="U166" s="163" t="e">
        <v>#DIV/0!</v>
      </c>
      <c r="W166" s="158" t="e">
        <f t="shared" si="39"/>
        <v>#DIV/0!</v>
      </c>
    </row>
    <row r="167" spans="1:23" ht="15" customHeight="1">
      <c r="A167" s="150"/>
      <c r="B167" s="144"/>
      <c r="C167" s="154" t="s">
        <v>161</v>
      </c>
      <c r="D167" s="498">
        <f t="shared" si="46"/>
        <v>0</v>
      </c>
      <c r="E167" s="498">
        <f t="shared" si="46"/>
        <v>0</v>
      </c>
      <c r="F167" s="159">
        <v>0</v>
      </c>
      <c r="G167" s="155">
        <v>0</v>
      </c>
      <c r="H167" s="155">
        <v>0</v>
      </c>
      <c r="I167" s="155">
        <v>0</v>
      </c>
      <c r="J167" s="159">
        <v>0</v>
      </c>
      <c r="K167" s="155">
        <v>0</v>
      </c>
      <c r="L167" s="155">
        <v>0</v>
      </c>
      <c r="M167" s="159">
        <v>0</v>
      </c>
      <c r="N167" s="183"/>
      <c r="O167" s="183"/>
      <c r="P167" s="183"/>
      <c r="Q167" s="183"/>
      <c r="R167" s="139"/>
      <c r="S167" s="158" t="e">
        <f t="shared" si="38"/>
        <v>#DIV/0!</v>
      </c>
      <c r="U167" s="163" t="e">
        <v>#DIV/0!</v>
      </c>
      <c r="W167" s="158" t="e">
        <f t="shared" si="39"/>
        <v>#DIV/0!</v>
      </c>
    </row>
    <row r="168" spans="1:23" ht="15" customHeight="1">
      <c r="A168" s="150" t="s">
        <v>182</v>
      </c>
      <c r="B168" s="153" t="s">
        <v>164</v>
      </c>
      <c r="C168" s="154" t="s">
        <v>163</v>
      </c>
      <c r="D168" s="498">
        <f t="shared" si="46"/>
        <v>0</v>
      </c>
      <c r="E168" s="498">
        <f t="shared" si="46"/>
        <v>0</v>
      </c>
      <c r="F168" s="159">
        <v>0</v>
      </c>
      <c r="G168" s="155">
        <v>0</v>
      </c>
      <c r="H168" s="155">
        <v>0</v>
      </c>
      <c r="I168" s="155">
        <v>0</v>
      </c>
      <c r="J168" s="159">
        <v>0</v>
      </c>
      <c r="K168" s="155">
        <v>0</v>
      </c>
      <c r="L168" s="155">
        <v>0</v>
      </c>
      <c r="M168" s="159">
        <v>0</v>
      </c>
      <c r="N168" s="183">
        <v>0</v>
      </c>
      <c r="O168" s="183">
        <v>0</v>
      </c>
      <c r="P168" s="184">
        <v>0</v>
      </c>
      <c r="Q168" s="184">
        <v>0</v>
      </c>
      <c r="R168" s="139"/>
      <c r="S168" s="158" t="e">
        <f t="shared" si="38"/>
        <v>#DIV/0!</v>
      </c>
      <c r="U168" s="163" t="e">
        <v>#DIV/0!</v>
      </c>
      <c r="W168" s="158" t="e">
        <f t="shared" si="39"/>
        <v>#DIV/0!</v>
      </c>
    </row>
    <row r="169" spans="1:23" ht="15" customHeight="1">
      <c r="A169" s="150"/>
      <c r="B169" s="144"/>
      <c r="C169" s="154" t="s">
        <v>161</v>
      </c>
      <c r="D169" s="159">
        <f>D165+D167</f>
        <v>0</v>
      </c>
      <c r="E169" s="159">
        <f>E165+E167</f>
        <v>36</v>
      </c>
      <c r="F169" s="159">
        <v>0</v>
      </c>
      <c r="G169" s="159">
        <v>0</v>
      </c>
      <c r="H169" s="159">
        <v>0</v>
      </c>
      <c r="I169" s="159">
        <v>0</v>
      </c>
      <c r="J169" s="159">
        <v>0</v>
      </c>
      <c r="K169" s="159">
        <v>0</v>
      </c>
      <c r="L169" s="159">
        <v>0</v>
      </c>
      <c r="M169" s="159">
        <v>0</v>
      </c>
      <c r="N169" s="183"/>
      <c r="O169" s="183"/>
      <c r="P169" s="183"/>
      <c r="Q169" s="183"/>
      <c r="R169" s="139"/>
      <c r="S169" s="158" t="e">
        <f t="shared" si="38"/>
        <v>#DIV/0!</v>
      </c>
      <c r="U169" s="163" t="e">
        <v>#DIV/0!</v>
      </c>
      <c r="W169" s="158" t="e">
        <f t="shared" si="39"/>
        <v>#DIV/0!</v>
      </c>
    </row>
    <row r="170" spans="1:23" ht="15" customHeight="1">
      <c r="A170" s="153"/>
      <c r="B170" s="153" t="s">
        <v>16</v>
      </c>
      <c r="C170" s="154" t="s">
        <v>163</v>
      </c>
      <c r="D170" s="159">
        <f>D166+D168</f>
        <v>0</v>
      </c>
      <c r="E170" s="159">
        <f>E166+E168</f>
        <v>106916778</v>
      </c>
      <c r="F170" s="159">
        <v>0</v>
      </c>
      <c r="G170" s="159">
        <v>0</v>
      </c>
      <c r="H170" s="159">
        <v>0</v>
      </c>
      <c r="I170" s="159">
        <v>0</v>
      </c>
      <c r="J170" s="159">
        <v>0</v>
      </c>
      <c r="K170" s="159">
        <v>0</v>
      </c>
      <c r="L170" s="159">
        <v>0</v>
      </c>
      <c r="M170" s="159">
        <v>0</v>
      </c>
      <c r="N170" s="183">
        <v>0</v>
      </c>
      <c r="O170" s="183">
        <v>0</v>
      </c>
      <c r="P170" s="184">
        <v>0</v>
      </c>
      <c r="Q170" s="184">
        <v>0</v>
      </c>
      <c r="R170" s="139"/>
      <c r="S170" s="158" t="e">
        <f t="shared" si="38"/>
        <v>#DIV/0!</v>
      </c>
      <c r="U170" s="163" t="e">
        <v>#DIV/0!</v>
      </c>
      <c r="W170" s="158" t="e">
        <f t="shared" si="39"/>
        <v>#DIV/0!</v>
      </c>
    </row>
    <row r="171" spans="1:23" ht="15" customHeight="1">
      <c r="A171" s="144"/>
      <c r="B171" s="144"/>
      <c r="C171" s="154" t="s">
        <v>161</v>
      </c>
      <c r="D171" s="156">
        <f>D6+D12+D18+D24+D30+D36+D47+D59+D65+D71+D77+D88+D94+D100+D112+D118+D135+D147+D159+D141</f>
        <v>412877</v>
      </c>
      <c r="E171" s="156">
        <f t="shared" ref="E171:M171" si="47">E6+E12+E18+E24+E30+E36+E47+E59+E65+E71+E77+E88+E94+E100+E112+E118+E135+E147+E159+E141</f>
        <v>102730</v>
      </c>
      <c r="F171" s="156">
        <f t="shared" si="47"/>
        <v>310147</v>
      </c>
      <c r="G171" s="156">
        <f t="shared" si="47"/>
        <v>131</v>
      </c>
      <c r="H171" s="156">
        <f t="shared" si="47"/>
        <v>21382</v>
      </c>
      <c r="I171" s="156">
        <f t="shared" si="47"/>
        <v>284552</v>
      </c>
      <c r="J171" s="156">
        <f t="shared" si="47"/>
        <v>408795</v>
      </c>
      <c r="K171" s="156">
        <f t="shared" si="47"/>
        <v>0</v>
      </c>
      <c r="L171" s="156">
        <f t="shared" si="47"/>
        <v>19</v>
      </c>
      <c r="M171" s="156">
        <f t="shared" si="47"/>
        <v>4063</v>
      </c>
      <c r="N171" s="183"/>
      <c r="O171" s="183"/>
      <c r="P171" s="183"/>
      <c r="Q171" s="183"/>
      <c r="R171" s="139"/>
      <c r="S171" s="158">
        <f t="shared" si="38"/>
        <v>24.881502239165659</v>
      </c>
      <c r="U171" s="163">
        <v>23.020067614206035</v>
      </c>
      <c r="W171" s="158">
        <f t="shared" si="39"/>
        <v>1.8614346249596245</v>
      </c>
    </row>
    <row r="172" spans="1:23" ht="15" customHeight="1">
      <c r="A172" s="150"/>
      <c r="B172" s="153" t="s">
        <v>162</v>
      </c>
      <c r="C172" s="154" t="s">
        <v>163</v>
      </c>
      <c r="D172" s="156">
        <f t="shared" ref="D172:M174" si="48">D7+D13+D19+D25+D31+D37+D48+D60+D66+D72+D78+D89+D95+D101+D113+D119+D136+D148+D160+D142</f>
        <v>21474907150</v>
      </c>
      <c r="E172" s="156">
        <f t="shared" si="48"/>
        <v>10196390030</v>
      </c>
      <c r="F172" s="156">
        <f t="shared" si="48"/>
        <v>11278517120</v>
      </c>
      <c r="G172" s="156">
        <f t="shared" si="48"/>
        <v>4743441</v>
      </c>
      <c r="H172" s="156">
        <f>H7+H13+H19+H25+H31+H37+H48+H60+H66+H72+H78+H89+H95+H101+H113+H119+H136+H148+H160+H142</f>
        <v>911233651</v>
      </c>
      <c r="I172" s="156">
        <f t="shared" si="48"/>
        <v>10198236192</v>
      </c>
      <c r="J172" s="156">
        <f t="shared" si="48"/>
        <v>21310603314</v>
      </c>
      <c r="K172" s="156">
        <f t="shared" si="48"/>
        <v>0</v>
      </c>
      <c r="L172" s="156">
        <f t="shared" si="48"/>
        <v>341158</v>
      </c>
      <c r="M172" s="156">
        <f>M7+M13+M19+M25+M31+M37+M48+M60+M66+M72+M78+M89+M95+M101+M113+M119+M136+M148+M160+M142</f>
        <v>163962678</v>
      </c>
      <c r="N172" s="183">
        <v>103</v>
      </c>
      <c r="O172" s="183">
        <v>101.8</v>
      </c>
      <c r="P172" s="184">
        <v>99.234903159988747</v>
      </c>
      <c r="Q172" s="184">
        <v>99.5</v>
      </c>
      <c r="R172" s="139"/>
      <c r="S172" s="158">
        <f t="shared" si="38"/>
        <v>47.480484822492002</v>
      </c>
      <c r="U172" s="163">
        <v>45.26382871884487</v>
      </c>
      <c r="W172" s="158">
        <f t="shared" si="39"/>
        <v>2.2166561036471322</v>
      </c>
    </row>
    <row r="173" spans="1:23" ht="15" customHeight="1">
      <c r="A173" s="150" t="s">
        <v>182</v>
      </c>
      <c r="B173" s="144"/>
      <c r="C173" s="154" t="s">
        <v>161</v>
      </c>
      <c r="D173" s="156">
        <f t="shared" si="48"/>
        <v>8255</v>
      </c>
      <c r="E173" s="156">
        <f t="shared" si="48"/>
        <v>0</v>
      </c>
      <c r="F173" s="156">
        <f t="shared" si="48"/>
        <v>8255</v>
      </c>
      <c r="G173" s="156">
        <f t="shared" si="48"/>
        <v>50</v>
      </c>
      <c r="H173" s="156">
        <f t="shared" si="48"/>
        <v>241</v>
      </c>
      <c r="I173" s="156">
        <f t="shared" si="48"/>
        <v>2142</v>
      </c>
      <c r="J173" s="156">
        <f t="shared" si="48"/>
        <v>2433</v>
      </c>
      <c r="K173" s="156">
        <f t="shared" si="48"/>
        <v>0</v>
      </c>
      <c r="L173" s="156">
        <f t="shared" si="48"/>
        <v>744</v>
      </c>
      <c r="M173" s="156">
        <f t="shared" si="48"/>
        <v>5078</v>
      </c>
      <c r="N173" s="183"/>
      <c r="O173" s="183"/>
      <c r="P173" s="183"/>
      <c r="Q173" s="183"/>
      <c r="R173" s="139"/>
      <c r="S173" s="158">
        <f t="shared" si="38"/>
        <v>0</v>
      </c>
      <c r="U173" s="163">
        <v>1.9669551534225019E-2</v>
      </c>
      <c r="W173" s="158">
        <f t="shared" si="39"/>
        <v>-1.9669551534225019E-2</v>
      </c>
    </row>
    <row r="174" spans="1:23" ht="15" customHeight="1">
      <c r="A174" s="150"/>
      <c r="B174" s="153" t="s">
        <v>164</v>
      </c>
      <c r="C174" s="154" t="s">
        <v>163</v>
      </c>
      <c r="D174" s="156">
        <f t="shared" si="48"/>
        <v>303411905</v>
      </c>
      <c r="E174" s="156">
        <f t="shared" si="48"/>
        <v>0</v>
      </c>
      <c r="F174" s="156">
        <f t="shared" si="48"/>
        <v>303411905</v>
      </c>
      <c r="G174" s="156">
        <f t="shared" si="48"/>
        <v>2150131</v>
      </c>
      <c r="H174" s="156">
        <f t="shared" si="48"/>
        <v>13292695</v>
      </c>
      <c r="I174" s="156">
        <f t="shared" si="48"/>
        <v>68497376</v>
      </c>
      <c r="J174" s="156">
        <f t="shared" si="48"/>
        <v>83940202</v>
      </c>
      <c r="K174" s="156">
        <f t="shared" si="48"/>
        <v>0</v>
      </c>
      <c r="L174" s="156">
        <f t="shared" si="48"/>
        <v>24849802</v>
      </c>
      <c r="M174" s="156">
        <f t="shared" si="48"/>
        <v>194621901</v>
      </c>
      <c r="N174" s="183">
        <v>93.6</v>
      </c>
      <c r="O174" s="183">
        <v>98</v>
      </c>
      <c r="P174" s="184">
        <v>27.665427960053183</v>
      </c>
      <c r="Q174" s="184">
        <v>34.5</v>
      </c>
      <c r="R174" s="139"/>
      <c r="S174" s="158">
        <f t="shared" si="38"/>
        <v>0</v>
      </c>
      <c r="U174" s="163">
        <v>1.4999992074858838E-2</v>
      </c>
      <c r="W174" s="158">
        <f t="shared" si="39"/>
        <v>-1.4999992074858838E-2</v>
      </c>
    </row>
    <row r="175" spans="1:23" ht="15" customHeight="1">
      <c r="A175" s="150"/>
      <c r="B175" s="144"/>
      <c r="C175" s="154" t="s">
        <v>161</v>
      </c>
      <c r="D175" s="156">
        <f>D171+D173</f>
        <v>421132</v>
      </c>
      <c r="E175" s="156">
        <f>E171+E173</f>
        <v>102730</v>
      </c>
      <c r="F175" s="156">
        <f>D175-E175</f>
        <v>318402</v>
      </c>
      <c r="G175" s="156">
        <f t="shared" ref="G175:I176" si="49">G171+G173</f>
        <v>181</v>
      </c>
      <c r="H175" s="156">
        <f t="shared" si="49"/>
        <v>21623</v>
      </c>
      <c r="I175" s="156">
        <f t="shared" si="49"/>
        <v>286694</v>
      </c>
      <c r="J175" s="156">
        <f>E175+G175+H175+I175</f>
        <v>411228</v>
      </c>
      <c r="K175" s="156">
        <f>K171+K173</f>
        <v>0</v>
      </c>
      <c r="L175" s="156">
        <f>L171+L173</f>
        <v>763</v>
      </c>
      <c r="M175" s="156">
        <f>D175-J175-K175-L175</f>
        <v>9141</v>
      </c>
      <c r="N175" s="183"/>
      <c r="O175" s="183"/>
      <c r="P175" s="183"/>
      <c r="Q175" s="183"/>
      <c r="R175" s="139"/>
      <c r="S175" s="158">
        <f t="shared" si="38"/>
        <v>24.393776773078272</v>
      </c>
      <c r="U175" s="163">
        <v>22.169040052400476</v>
      </c>
      <c r="W175" s="158">
        <f t="shared" si="39"/>
        <v>2.2247367206777966</v>
      </c>
    </row>
    <row r="176" spans="1:23" ht="15" customHeight="1">
      <c r="A176" s="153"/>
      <c r="B176" s="153" t="s">
        <v>16</v>
      </c>
      <c r="C176" s="154" t="s">
        <v>163</v>
      </c>
      <c r="D176" s="156">
        <f>D172+D174</f>
        <v>21778319055</v>
      </c>
      <c r="E176" s="156">
        <f>E172+E174</f>
        <v>10196390030</v>
      </c>
      <c r="F176" s="156">
        <f>D176-E176</f>
        <v>11581929025</v>
      </c>
      <c r="G176" s="156">
        <f t="shared" si="49"/>
        <v>6893572</v>
      </c>
      <c r="H176" s="156">
        <f>H172+H174</f>
        <v>924526346</v>
      </c>
      <c r="I176" s="156">
        <f t="shared" si="49"/>
        <v>10266733568</v>
      </c>
      <c r="J176" s="156">
        <f>E176+G176+H176+I176</f>
        <v>21394543516</v>
      </c>
      <c r="K176" s="156">
        <f>K172+K174</f>
        <v>0</v>
      </c>
      <c r="L176" s="156">
        <f>L172+L174</f>
        <v>25190960</v>
      </c>
      <c r="M176" s="156">
        <f>D176-J176-K176-L176</f>
        <v>358584579</v>
      </c>
      <c r="N176" s="183">
        <v>102.8</v>
      </c>
      <c r="O176" s="183">
        <v>101.7</v>
      </c>
      <c r="P176" s="184">
        <v>98.237809180631459</v>
      </c>
      <c r="Q176" s="184">
        <v>98.5</v>
      </c>
      <c r="R176" s="139"/>
      <c r="S176" s="158">
        <f t="shared" si="38"/>
        <v>46.81899463521291</v>
      </c>
      <c r="U176" s="163">
        <v>44.251920843445276</v>
      </c>
      <c r="W176" s="158">
        <f t="shared" si="39"/>
        <v>2.5670737917676334</v>
      </c>
    </row>
    <row r="177" spans="1:19" ht="17.25" customHeight="1">
      <c r="A177" s="139"/>
      <c r="B177" s="139"/>
      <c r="C177" s="139"/>
      <c r="D177" s="139"/>
      <c r="E177" s="139"/>
      <c r="F177" s="139"/>
      <c r="G177" s="139"/>
      <c r="H177" s="139"/>
      <c r="I177" s="139"/>
      <c r="J177" s="139"/>
      <c r="K177" s="139"/>
      <c r="L177" s="139"/>
      <c r="M177" s="139"/>
      <c r="N177" s="187"/>
      <c r="O177" s="187"/>
      <c r="P177" s="187"/>
      <c r="Q177" s="187"/>
      <c r="R177" s="139"/>
      <c r="S177" s="158"/>
    </row>
    <row r="178" spans="1:19" ht="17.25" customHeight="1">
      <c r="A178" s="139"/>
      <c r="B178" s="139"/>
      <c r="C178" s="139"/>
      <c r="D178" s="139"/>
      <c r="E178" s="139"/>
      <c r="F178" s="139"/>
      <c r="G178" s="139"/>
      <c r="H178" s="139"/>
      <c r="I178" s="139"/>
      <c r="J178" s="139"/>
      <c r="K178" s="139"/>
      <c r="L178" s="139"/>
      <c r="M178" s="139"/>
      <c r="N178" s="187"/>
      <c r="O178" s="187"/>
      <c r="P178" s="187"/>
      <c r="Q178" s="187"/>
      <c r="R178" s="139"/>
    </row>
    <row r="179" spans="1:19" ht="17.25" customHeight="1">
      <c r="A179" s="139"/>
      <c r="B179" s="139"/>
      <c r="C179" s="139"/>
      <c r="D179" s="139"/>
      <c r="E179" s="139"/>
      <c r="F179" s="139"/>
      <c r="G179" s="139"/>
      <c r="H179" s="139"/>
      <c r="I179" s="139"/>
      <c r="J179" s="139"/>
      <c r="K179" s="139"/>
      <c r="L179" s="139"/>
      <c r="M179" s="139"/>
      <c r="N179" s="187"/>
      <c r="O179" s="187"/>
      <c r="P179" s="187"/>
      <c r="Q179" s="187"/>
      <c r="R179" s="139"/>
    </row>
    <row r="180" spans="1:19" ht="17.25" customHeight="1">
      <c r="A180" s="139"/>
      <c r="B180" s="139"/>
      <c r="C180" s="139"/>
      <c r="D180" s="139"/>
      <c r="E180" s="139"/>
      <c r="F180" s="139"/>
      <c r="G180" s="139"/>
      <c r="H180" s="139"/>
      <c r="I180" s="139"/>
      <c r="J180" s="139"/>
      <c r="K180" s="139"/>
      <c r="L180" s="139"/>
      <c r="M180" s="139"/>
      <c r="N180" s="187"/>
      <c r="O180" s="187"/>
      <c r="P180" s="187"/>
      <c r="Q180" s="187"/>
      <c r="R180" s="139"/>
    </row>
    <row r="181" spans="1:19" ht="17.25" customHeight="1">
      <c r="A181" s="139"/>
      <c r="B181" s="139"/>
      <c r="C181" s="139"/>
      <c r="D181" s="139"/>
      <c r="E181" s="139"/>
      <c r="F181" s="139"/>
      <c r="G181" s="139"/>
      <c r="H181" s="139"/>
      <c r="I181" s="139"/>
      <c r="J181" s="139"/>
      <c r="K181" s="139"/>
      <c r="L181" s="139"/>
      <c r="M181" s="139"/>
      <c r="N181" s="187"/>
      <c r="O181" s="187"/>
      <c r="P181" s="187"/>
      <c r="Q181" s="187"/>
      <c r="R181" s="139"/>
    </row>
    <row r="182" spans="1:19" ht="17.25" customHeight="1">
      <c r="A182" s="139"/>
      <c r="B182" s="139"/>
      <c r="C182" s="139"/>
      <c r="D182" s="139"/>
      <c r="E182" s="139"/>
      <c r="F182" s="139"/>
      <c r="G182" s="139"/>
      <c r="H182" s="139"/>
      <c r="I182" s="139"/>
      <c r="J182" s="139"/>
      <c r="K182" s="139"/>
      <c r="L182" s="139"/>
      <c r="M182" s="139"/>
      <c r="N182" s="187"/>
      <c r="O182" s="187"/>
      <c r="P182" s="187"/>
      <c r="Q182" s="187"/>
      <c r="R182" s="139"/>
    </row>
    <row r="183" spans="1:19" ht="17.25" customHeight="1">
      <c r="A183" s="139"/>
      <c r="B183" s="139"/>
      <c r="C183" s="139"/>
      <c r="D183" s="139"/>
      <c r="E183" s="139"/>
      <c r="F183" s="139"/>
      <c r="G183" s="139"/>
      <c r="H183" s="139"/>
      <c r="I183" s="139"/>
      <c r="J183" s="139"/>
      <c r="K183" s="139"/>
      <c r="L183" s="139"/>
      <c r="M183" s="139"/>
      <c r="N183" s="187"/>
      <c r="O183" s="187"/>
      <c r="P183" s="187"/>
      <c r="Q183" s="187"/>
      <c r="R183" s="139"/>
    </row>
    <row r="184" spans="1:19" ht="17.25" customHeight="1">
      <c r="A184" s="139"/>
      <c r="B184" s="139"/>
      <c r="C184" s="139"/>
      <c r="D184" s="139"/>
      <c r="E184" s="139"/>
      <c r="F184" s="139"/>
      <c r="G184" s="139"/>
      <c r="H184" s="139"/>
      <c r="I184" s="139"/>
      <c r="J184" s="139"/>
      <c r="K184" s="139"/>
      <c r="L184" s="139"/>
      <c r="M184" s="139"/>
      <c r="N184" s="187"/>
      <c r="O184" s="187"/>
      <c r="P184" s="187"/>
      <c r="Q184" s="187"/>
      <c r="R184" s="139"/>
    </row>
    <row r="185" spans="1:19" ht="17.25" customHeight="1">
      <c r="A185" s="139"/>
      <c r="B185" s="139"/>
      <c r="C185" s="139"/>
      <c r="D185" s="139"/>
      <c r="E185" s="139"/>
      <c r="F185" s="139"/>
      <c r="G185" s="139"/>
      <c r="H185" s="139"/>
      <c r="I185" s="139"/>
      <c r="J185" s="139"/>
      <c r="K185" s="139"/>
      <c r="L185" s="139"/>
      <c r="M185" s="139"/>
      <c r="N185" s="187"/>
      <c r="O185" s="187"/>
      <c r="P185" s="187"/>
      <c r="Q185" s="187"/>
      <c r="R185" s="139"/>
    </row>
    <row r="186" spans="1:19" ht="17.25" customHeight="1">
      <c r="A186" s="139"/>
      <c r="B186" s="139"/>
      <c r="C186" s="139"/>
      <c r="D186" s="139"/>
      <c r="E186" s="139"/>
      <c r="F186" s="139"/>
      <c r="G186" s="139"/>
      <c r="H186" s="139"/>
      <c r="I186" s="139"/>
      <c r="J186" s="139"/>
      <c r="K186" s="139"/>
      <c r="L186" s="139"/>
      <c r="M186" s="139"/>
      <c r="N186" s="187"/>
      <c r="O186" s="187"/>
      <c r="P186" s="187"/>
      <c r="Q186" s="187"/>
      <c r="R186" s="139"/>
    </row>
    <row r="187" spans="1:19" ht="17.25" customHeight="1">
      <c r="A187" s="139"/>
      <c r="B187" s="139"/>
      <c r="C187" s="139"/>
      <c r="D187" s="139"/>
      <c r="E187" s="139"/>
      <c r="F187" s="139"/>
      <c r="G187" s="139"/>
      <c r="H187" s="139"/>
      <c r="I187" s="139"/>
      <c r="J187" s="139"/>
      <c r="K187" s="139"/>
      <c r="L187" s="139"/>
      <c r="M187" s="139"/>
      <c r="N187" s="187"/>
      <c r="O187" s="187"/>
      <c r="P187" s="187"/>
      <c r="Q187" s="187"/>
      <c r="R187" s="139"/>
    </row>
    <row r="188" spans="1:19" ht="17.25" customHeight="1">
      <c r="A188" s="139"/>
      <c r="B188" s="139"/>
      <c r="C188" s="139"/>
      <c r="D188" s="139"/>
      <c r="E188" s="139"/>
      <c r="F188" s="139"/>
      <c r="G188" s="139"/>
      <c r="H188" s="139"/>
      <c r="I188" s="139"/>
      <c r="J188" s="139"/>
      <c r="K188" s="139"/>
      <c r="L188" s="139"/>
      <c r="M188" s="139"/>
      <c r="N188" s="187"/>
      <c r="O188" s="187"/>
      <c r="P188" s="187"/>
      <c r="Q188" s="187"/>
      <c r="R188" s="139"/>
    </row>
    <row r="189" spans="1:19" ht="17.25" customHeight="1">
      <c r="A189" s="139"/>
      <c r="B189" s="139"/>
      <c r="C189" s="139"/>
      <c r="D189" s="139"/>
      <c r="E189" s="139"/>
      <c r="F189" s="139"/>
      <c r="G189" s="139"/>
      <c r="H189" s="139"/>
      <c r="I189" s="139"/>
      <c r="J189" s="139"/>
      <c r="K189" s="139"/>
      <c r="L189" s="139"/>
      <c r="M189" s="139"/>
      <c r="N189" s="187"/>
      <c r="O189" s="187"/>
      <c r="P189" s="187"/>
    </row>
    <row r="190" spans="1:19" ht="17.25" customHeight="1">
      <c r="A190" s="139"/>
      <c r="B190" s="139"/>
      <c r="C190" s="139"/>
      <c r="D190" s="139"/>
      <c r="E190" s="139"/>
      <c r="F190" s="139"/>
      <c r="G190" s="139"/>
      <c r="H190" s="139"/>
      <c r="I190" s="139"/>
      <c r="J190" s="139"/>
      <c r="K190" s="139"/>
      <c r="L190" s="139"/>
      <c r="M190" s="139"/>
      <c r="N190" s="187"/>
      <c r="O190" s="187"/>
      <c r="P190" s="187"/>
    </row>
    <row r="191" spans="1:19" ht="17.25" customHeight="1">
      <c r="A191" s="139"/>
      <c r="B191" s="139"/>
      <c r="C191" s="139"/>
      <c r="D191" s="139"/>
      <c r="E191" s="139"/>
      <c r="F191" s="139"/>
      <c r="G191" s="139"/>
      <c r="H191" s="139"/>
      <c r="I191" s="139"/>
      <c r="J191" s="139"/>
      <c r="K191" s="139"/>
      <c r="L191" s="139"/>
      <c r="M191" s="139"/>
      <c r="N191" s="187"/>
      <c r="O191" s="187"/>
      <c r="P191" s="187"/>
    </row>
    <row r="192" spans="1:19"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76" fitToHeight="0" orientation="landscape" r:id="rId1"/>
  <headerFooter alignWithMargins="0"/>
  <rowBreaks count="3" manualBreakCount="3">
    <brk id="41" max="16383" man="1"/>
    <brk id="82" max="16" man="1"/>
    <brk id="123" max="16" man="1"/>
  </rowBreaks>
  <drawing r:id="rId2"/>
  <legacyDrawing r:id="rId3"/>
  <controls>
    <mc:AlternateContent xmlns:mc="http://schemas.openxmlformats.org/markup-compatibility/2006">
      <mc:Choice Requires="x14">
        <control shapeId="14337" r:id="rId4" name="CommandButton1">
          <controlPr defaultSize="0" print="0" autoLine="0" r:id="rId5">
            <anchor moveWithCells="1">
              <from>
                <xdr:col>0</xdr:col>
                <xdr:colOff>0</xdr:colOff>
                <xdr:row>0</xdr:row>
                <xdr:rowOff>0</xdr:rowOff>
              </from>
              <to>
                <xdr:col>1</xdr:col>
                <xdr:colOff>30480</xdr:colOff>
                <xdr:row>1</xdr:row>
                <xdr:rowOff>106680</xdr:rowOff>
              </to>
            </anchor>
          </controlPr>
        </control>
      </mc:Choice>
      <mc:Fallback>
        <control shapeId="14337" r:id="rId4" name="CommandButton1"/>
      </mc:Fallback>
    </mc:AlternateContent>
    <mc:AlternateContent xmlns:mc="http://schemas.openxmlformats.org/markup-compatibility/2006">
      <mc:Choice Requires="x14">
        <control shapeId="14338" r:id="rId6" name="CommandButton2">
          <controlPr defaultSize="0" print="0" autoLine="0" r:id="rId7">
            <anchor moveWithCells="1">
              <from>
                <xdr:col>1</xdr:col>
                <xdr:colOff>30480</xdr:colOff>
                <xdr:row>0</xdr:row>
                <xdr:rowOff>0</xdr:rowOff>
              </from>
              <to>
                <xdr:col>3</xdr:col>
                <xdr:colOff>358140</xdr:colOff>
                <xdr:row>1</xdr:row>
                <xdr:rowOff>106680</xdr:rowOff>
              </to>
            </anchor>
          </controlPr>
        </control>
      </mc:Choice>
      <mc:Fallback>
        <control shapeId="14338" r:id="rId6" name="CommandButton2"/>
      </mc:Fallback>
    </mc:AlternateContent>
  </control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2266B-7E53-4274-B888-A6AE98F364AF}">
  <sheetPr codeName="Sheet6">
    <pageSetUpPr fitToPage="1"/>
  </sheetPr>
  <dimension ref="A1:AE192"/>
  <sheetViews>
    <sheetView zoomScale="90" zoomScaleNormal="90" zoomScaleSheetLayoutView="90" workbookViewId="0">
      <pane xSplit="3" ySplit="5" topLeftCell="D168"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tr">
        <f>決８長崎!F1</f>
        <v>令 和 ４ 年 度 に お け る 滞 納 整 理 状 況 調</v>
      </c>
      <c r="G1" s="565"/>
      <c r="H1" s="565"/>
      <c r="I1" s="565"/>
      <c r="J1" s="565"/>
      <c r="L1" s="177" t="s">
        <v>304</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36780</v>
      </c>
      <c r="E6" s="155">
        <v>0</v>
      </c>
      <c r="F6" s="156">
        <f t="shared" ref="F6:F41" si="0">D6-E6</f>
        <v>36780</v>
      </c>
      <c r="G6" s="155">
        <v>0</v>
      </c>
      <c r="H6" s="155">
        <v>0</v>
      </c>
      <c r="I6" s="155">
        <v>35988</v>
      </c>
      <c r="J6" s="156">
        <f t="shared" ref="J6:J41" si="1">E6+G6+H6+I6</f>
        <v>35988</v>
      </c>
      <c r="K6" s="155">
        <v>0</v>
      </c>
      <c r="L6" s="155">
        <v>0</v>
      </c>
      <c r="M6" s="156">
        <f t="shared" ref="M6:M41" si="2">D6-J6-K6-L6</f>
        <v>792</v>
      </c>
      <c r="N6" s="183"/>
      <c r="O6" s="183"/>
      <c r="P6" s="183"/>
      <c r="Q6" s="183"/>
    </row>
    <row r="7" spans="1:31" s="139" customFormat="1" ht="17.25" customHeight="1">
      <c r="A7" s="150"/>
      <c r="B7" s="153" t="s">
        <v>162</v>
      </c>
      <c r="C7" s="154" t="s">
        <v>163</v>
      </c>
      <c r="D7" s="490">
        <v>1299610300</v>
      </c>
      <c r="E7" s="155">
        <v>0</v>
      </c>
      <c r="F7" s="156">
        <f t="shared" si="0"/>
        <v>1299610300</v>
      </c>
      <c r="G7" s="155">
        <v>0</v>
      </c>
      <c r="H7" s="155">
        <v>0</v>
      </c>
      <c r="I7" s="155">
        <v>1288740759</v>
      </c>
      <c r="J7" s="156">
        <f t="shared" si="1"/>
        <v>1288740759</v>
      </c>
      <c r="K7" s="155">
        <v>0</v>
      </c>
      <c r="L7" s="155">
        <v>0</v>
      </c>
      <c r="M7" s="156">
        <f t="shared" si="2"/>
        <v>10869541</v>
      </c>
      <c r="N7" s="183">
        <v>100.9</v>
      </c>
      <c r="O7" s="183">
        <v>100.6</v>
      </c>
      <c r="P7" s="184">
        <v>99.2</v>
      </c>
      <c r="Q7" s="184">
        <v>99.2</v>
      </c>
    </row>
    <row r="8" spans="1:31" s="139" customFormat="1" ht="17.25" customHeight="1">
      <c r="A8" s="150" t="s">
        <v>45</v>
      </c>
      <c r="B8" s="144"/>
      <c r="C8" s="154" t="s">
        <v>161</v>
      </c>
      <c r="D8" s="490">
        <v>1581</v>
      </c>
      <c r="E8" s="155">
        <v>0</v>
      </c>
      <c r="F8" s="156">
        <f t="shared" si="0"/>
        <v>1581</v>
      </c>
      <c r="G8" s="155">
        <v>0</v>
      </c>
      <c r="H8" s="155">
        <v>0</v>
      </c>
      <c r="I8" s="155">
        <v>546</v>
      </c>
      <c r="J8" s="156">
        <f t="shared" si="1"/>
        <v>546</v>
      </c>
      <c r="K8" s="155">
        <v>0</v>
      </c>
      <c r="L8" s="155">
        <v>103</v>
      </c>
      <c r="M8" s="156">
        <f t="shared" si="2"/>
        <v>932</v>
      </c>
      <c r="N8" s="183"/>
      <c r="O8" s="183"/>
      <c r="P8" s="183"/>
      <c r="Q8" s="183"/>
    </row>
    <row r="9" spans="1:31" s="139" customFormat="1" ht="17.25" customHeight="1">
      <c r="A9" s="157"/>
      <c r="B9" s="153" t="s">
        <v>164</v>
      </c>
      <c r="C9" s="154" t="s">
        <v>163</v>
      </c>
      <c r="D9" s="490">
        <v>44294926</v>
      </c>
      <c r="E9" s="155">
        <v>0</v>
      </c>
      <c r="F9" s="156">
        <f t="shared" si="0"/>
        <v>44294926</v>
      </c>
      <c r="G9" s="155">
        <v>0</v>
      </c>
      <c r="H9" s="155">
        <v>0</v>
      </c>
      <c r="I9" s="155">
        <v>12386136</v>
      </c>
      <c r="J9" s="156">
        <f t="shared" si="1"/>
        <v>12386136</v>
      </c>
      <c r="K9" s="155">
        <v>0</v>
      </c>
      <c r="L9" s="155">
        <v>3575741</v>
      </c>
      <c r="M9" s="156">
        <f t="shared" si="2"/>
        <v>28333049</v>
      </c>
      <c r="N9" s="183">
        <v>89</v>
      </c>
      <c r="O9" s="183">
        <v>88.8</v>
      </c>
      <c r="P9" s="184">
        <v>27.962877734573933</v>
      </c>
      <c r="Q9" s="184">
        <v>22.1</v>
      </c>
    </row>
    <row r="10" spans="1:31" s="139" customFormat="1" ht="17.25" customHeight="1">
      <c r="A10" s="150"/>
      <c r="B10" s="144"/>
      <c r="C10" s="154" t="s">
        <v>161</v>
      </c>
      <c r="D10" s="156">
        <f>D6+D8</f>
        <v>38361</v>
      </c>
      <c r="E10" s="156">
        <f>E6+E8</f>
        <v>0</v>
      </c>
      <c r="F10" s="156">
        <f t="shared" si="0"/>
        <v>38361</v>
      </c>
      <c r="G10" s="156">
        <f t="shared" ref="G10:I11" si="3">G6+G8</f>
        <v>0</v>
      </c>
      <c r="H10" s="156">
        <f t="shared" si="3"/>
        <v>0</v>
      </c>
      <c r="I10" s="156">
        <f t="shared" si="3"/>
        <v>36534</v>
      </c>
      <c r="J10" s="156">
        <f t="shared" si="1"/>
        <v>36534</v>
      </c>
      <c r="K10" s="156">
        <f>K6+K8</f>
        <v>0</v>
      </c>
      <c r="L10" s="156">
        <f>L6+L8</f>
        <v>103</v>
      </c>
      <c r="M10" s="156">
        <f t="shared" si="2"/>
        <v>1724</v>
      </c>
      <c r="N10" s="183"/>
      <c r="O10" s="183"/>
      <c r="P10" s="183"/>
      <c r="Q10" s="183"/>
    </row>
    <row r="11" spans="1:31" s="139" customFormat="1" ht="17.25" customHeight="1">
      <c r="A11" s="153"/>
      <c r="B11" s="153" t="s">
        <v>16</v>
      </c>
      <c r="C11" s="154" t="s">
        <v>163</v>
      </c>
      <c r="D11" s="156">
        <f>D7+D9</f>
        <v>1343905226</v>
      </c>
      <c r="E11" s="156">
        <f>E7+E9</f>
        <v>0</v>
      </c>
      <c r="F11" s="156">
        <f t="shared" si="0"/>
        <v>1343905226</v>
      </c>
      <c r="G11" s="156">
        <f t="shared" si="3"/>
        <v>0</v>
      </c>
      <c r="H11" s="156">
        <f t="shared" si="3"/>
        <v>0</v>
      </c>
      <c r="I11" s="156">
        <f t="shared" si="3"/>
        <v>1301126895</v>
      </c>
      <c r="J11" s="156">
        <f t="shared" si="1"/>
        <v>1301126895</v>
      </c>
      <c r="K11" s="156">
        <f>K7+K9</f>
        <v>0</v>
      </c>
      <c r="L11" s="156">
        <f>L7+L9</f>
        <v>3575741</v>
      </c>
      <c r="M11" s="156">
        <f t="shared" si="2"/>
        <v>39202590</v>
      </c>
      <c r="N11" s="183">
        <v>100.4</v>
      </c>
      <c r="O11" s="183">
        <v>100.1</v>
      </c>
      <c r="P11" s="184">
        <v>96.816864004069288</v>
      </c>
      <c r="Q11" s="184">
        <v>96.4</v>
      </c>
    </row>
    <row r="12" spans="1:31" s="139" customFormat="1" ht="17.25" customHeight="1">
      <c r="A12" s="144"/>
      <c r="B12" s="144"/>
      <c r="C12" s="154" t="s">
        <v>161</v>
      </c>
      <c r="D12" s="496">
        <v>1240</v>
      </c>
      <c r="E12" s="155">
        <v>1132</v>
      </c>
      <c r="F12" s="156">
        <f t="shared" si="0"/>
        <v>108</v>
      </c>
      <c r="G12" s="155">
        <v>0</v>
      </c>
      <c r="H12" s="491">
        <v>108</v>
      </c>
      <c r="I12" s="155">
        <v>0</v>
      </c>
      <c r="J12" s="156">
        <f t="shared" si="1"/>
        <v>1240</v>
      </c>
      <c r="K12" s="155">
        <v>0</v>
      </c>
      <c r="L12" s="155">
        <v>0</v>
      </c>
      <c r="M12" s="156">
        <f t="shared" si="2"/>
        <v>0</v>
      </c>
      <c r="N12" s="183"/>
      <c r="O12" s="183"/>
      <c r="P12" s="183"/>
      <c r="Q12" s="183"/>
      <c r="S12" s="158">
        <f t="shared" ref="S12:S75" si="4">E12/D12*100</f>
        <v>91.290322580645167</v>
      </c>
      <c r="U12" s="158">
        <v>88.297872340425528</v>
      </c>
      <c r="W12" s="158">
        <f t="shared" ref="W12:W75" si="5">S12-U12</f>
        <v>2.9924502402196396</v>
      </c>
    </row>
    <row r="13" spans="1:31" s="139" customFormat="1" ht="17.25" customHeight="1">
      <c r="A13" s="150"/>
      <c r="B13" s="153" t="s">
        <v>162</v>
      </c>
      <c r="C13" s="154" t="s">
        <v>163</v>
      </c>
      <c r="D13" s="496">
        <v>51819200</v>
      </c>
      <c r="E13" s="155">
        <v>47679600</v>
      </c>
      <c r="F13" s="156">
        <f t="shared" si="0"/>
        <v>4139600</v>
      </c>
      <c r="G13" s="155">
        <v>0</v>
      </c>
      <c r="H13" s="491">
        <v>4139600</v>
      </c>
      <c r="I13" s="155">
        <v>0</v>
      </c>
      <c r="J13" s="156">
        <f t="shared" si="1"/>
        <v>51819200</v>
      </c>
      <c r="K13" s="155">
        <v>0</v>
      </c>
      <c r="L13" s="155">
        <v>0</v>
      </c>
      <c r="M13" s="156">
        <f t="shared" si="2"/>
        <v>0</v>
      </c>
      <c r="N13" s="183">
        <v>110.6</v>
      </c>
      <c r="O13" s="183">
        <v>81.599999999999994</v>
      </c>
      <c r="P13" s="184">
        <v>100</v>
      </c>
      <c r="Q13" s="184">
        <v>100</v>
      </c>
      <c r="S13" s="158">
        <f t="shared" si="4"/>
        <v>92.011455213511596</v>
      </c>
      <c r="U13" s="158">
        <v>94.783664189670176</v>
      </c>
      <c r="W13" s="158">
        <f t="shared" si="5"/>
        <v>-2.7722089761585806</v>
      </c>
    </row>
    <row r="14" spans="1:31" s="139" customFormat="1" ht="17.25" customHeight="1">
      <c r="A14" s="150" t="s">
        <v>46</v>
      </c>
      <c r="B14" s="144"/>
      <c r="C14" s="154" t="s">
        <v>161</v>
      </c>
      <c r="D14" s="496">
        <v>4</v>
      </c>
      <c r="E14" s="155">
        <v>0</v>
      </c>
      <c r="F14" s="156">
        <f t="shared" si="0"/>
        <v>4</v>
      </c>
      <c r="G14" s="155">
        <v>1</v>
      </c>
      <c r="H14" s="491">
        <v>0</v>
      </c>
      <c r="I14" s="155">
        <v>0</v>
      </c>
      <c r="J14" s="156">
        <f t="shared" si="1"/>
        <v>1</v>
      </c>
      <c r="K14" s="155">
        <v>0</v>
      </c>
      <c r="L14" s="155">
        <v>1</v>
      </c>
      <c r="M14" s="156">
        <f t="shared" si="2"/>
        <v>2</v>
      </c>
      <c r="N14" s="183"/>
      <c r="O14" s="183"/>
      <c r="P14" s="183"/>
      <c r="Q14" s="183"/>
      <c r="S14" s="158">
        <f t="shared" si="4"/>
        <v>0</v>
      </c>
      <c r="U14" s="158">
        <v>0</v>
      </c>
      <c r="W14" s="158">
        <f t="shared" si="5"/>
        <v>0</v>
      </c>
    </row>
    <row r="15" spans="1:31" s="139" customFormat="1" ht="17.25" customHeight="1">
      <c r="A15" s="150"/>
      <c r="B15" s="153" t="s">
        <v>164</v>
      </c>
      <c r="C15" s="154" t="s">
        <v>163</v>
      </c>
      <c r="D15" s="496">
        <v>40653</v>
      </c>
      <c r="E15" s="155">
        <v>0</v>
      </c>
      <c r="F15" s="156">
        <f t="shared" si="0"/>
        <v>40653</v>
      </c>
      <c r="G15" s="155">
        <v>2479</v>
      </c>
      <c r="H15" s="491">
        <v>0</v>
      </c>
      <c r="I15" s="155">
        <v>0</v>
      </c>
      <c r="J15" s="156">
        <f t="shared" si="1"/>
        <v>2479</v>
      </c>
      <c r="K15" s="155">
        <v>0</v>
      </c>
      <c r="L15" s="155">
        <v>20221</v>
      </c>
      <c r="M15" s="156">
        <f t="shared" si="2"/>
        <v>17953</v>
      </c>
      <c r="N15" s="183">
        <v>25.6</v>
      </c>
      <c r="O15" s="183">
        <v>149.69999999999999</v>
      </c>
      <c r="P15" s="184">
        <v>6.0979509507293432</v>
      </c>
      <c r="Q15" s="184">
        <v>74.400000000000006</v>
      </c>
      <c r="S15" s="158">
        <f t="shared" si="4"/>
        <v>0</v>
      </c>
      <c r="U15" s="158">
        <v>0</v>
      </c>
      <c r="W15" s="158">
        <f t="shared" si="5"/>
        <v>0</v>
      </c>
    </row>
    <row r="16" spans="1:31" s="139" customFormat="1" ht="17.25" customHeight="1">
      <c r="A16" s="150"/>
      <c r="B16" s="144"/>
      <c r="C16" s="154" t="s">
        <v>161</v>
      </c>
      <c r="D16" s="156">
        <f>D12+D14</f>
        <v>1244</v>
      </c>
      <c r="E16" s="156">
        <f>E12+E14</f>
        <v>1132</v>
      </c>
      <c r="F16" s="156">
        <f t="shared" si="0"/>
        <v>112</v>
      </c>
      <c r="G16" s="156">
        <f t="shared" ref="G16:I17" si="6">G12+G14</f>
        <v>1</v>
      </c>
      <c r="H16" s="156">
        <f t="shared" si="6"/>
        <v>108</v>
      </c>
      <c r="I16" s="156">
        <f t="shared" si="6"/>
        <v>0</v>
      </c>
      <c r="J16" s="156">
        <f t="shared" si="1"/>
        <v>1241</v>
      </c>
      <c r="K16" s="156">
        <f>K12+K14</f>
        <v>0</v>
      </c>
      <c r="L16" s="156">
        <f>L12+L14</f>
        <v>1</v>
      </c>
      <c r="M16" s="156">
        <f t="shared" si="2"/>
        <v>2</v>
      </c>
      <c r="N16" s="183"/>
      <c r="O16" s="183"/>
      <c r="P16" s="183"/>
      <c r="Q16" s="183"/>
      <c r="S16" s="158">
        <f t="shared" si="4"/>
        <v>90.9967845659164</v>
      </c>
      <c r="U16" s="158">
        <v>88.042430086788812</v>
      </c>
      <c r="W16" s="158">
        <f t="shared" si="5"/>
        <v>2.9543544791275878</v>
      </c>
    </row>
    <row r="17" spans="1:31" s="139" customFormat="1" ht="17.25" customHeight="1">
      <c r="A17" s="153"/>
      <c r="B17" s="153" t="s">
        <v>16</v>
      </c>
      <c r="C17" s="154" t="s">
        <v>163</v>
      </c>
      <c r="D17" s="156">
        <f>D13+D15</f>
        <v>51859853</v>
      </c>
      <c r="E17" s="156">
        <f>E13+E15</f>
        <v>47679600</v>
      </c>
      <c r="F17" s="156">
        <f t="shared" si="0"/>
        <v>4180253</v>
      </c>
      <c r="G17" s="156">
        <f t="shared" si="6"/>
        <v>2479</v>
      </c>
      <c r="H17" s="156">
        <f t="shared" si="6"/>
        <v>4139600</v>
      </c>
      <c r="I17" s="156">
        <f t="shared" si="6"/>
        <v>0</v>
      </c>
      <c r="J17" s="156">
        <f t="shared" si="1"/>
        <v>51821679</v>
      </c>
      <c r="K17" s="156">
        <f>K13+K15</f>
        <v>0</v>
      </c>
      <c r="L17" s="156">
        <f>L13+L15</f>
        <v>20221</v>
      </c>
      <c r="M17" s="156">
        <f t="shared" si="2"/>
        <v>17953</v>
      </c>
      <c r="N17" s="183">
        <v>110.3</v>
      </c>
      <c r="O17" s="183">
        <v>81.8</v>
      </c>
      <c r="P17" s="184">
        <v>99.9</v>
      </c>
      <c r="Q17" s="184">
        <v>99.9</v>
      </c>
      <c r="S17" s="158">
        <f t="shared" si="4"/>
        <v>91.939327325127579</v>
      </c>
      <c r="U17" s="158">
        <v>94.728164281105379</v>
      </c>
      <c r="W17" s="158">
        <f t="shared" si="5"/>
        <v>-2.7888369559777999</v>
      </c>
    </row>
    <row r="18" spans="1:31" s="139" customFormat="1" ht="17.25" customHeight="1">
      <c r="A18" s="144"/>
      <c r="B18" s="144"/>
      <c r="C18" s="154" t="s">
        <v>161</v>
      </c>
      <c r="D18" s="496">
        <v>61</v>
      </c>
      <c r="E18" s="496">
        <v>61</v>
      </c>
      <c r="F18" s="156">
        <f t="shared" si="0"/>
        <v>0</v>
      </c>
      <c r="G18" s="155">
        <v>0</v>
      </c>
      <c r="H18" s="155">
        <v>0</v>
      </c>
      <c r="I18" s="155">
        <v>0</v>
      </c>
      <c r="J18" s="156">
        <f t="shared" si="1"/>
        <v>61</v>
      </c>
      <c r="K18" s="155">
        <v>0</v>
      </c>
      <c r="L18" s="155">
        <v>0</v>
      </c>
      <c r="M18" s="156">
        <f t="shared" si="2"/>
        <v>0</v>
      </c>
      <c r="N18" s="183"/>
      <c r="O18" s="183"/>
      <c r="P18" s="183"/>
      <c r="Q18" s="183"/>
      <c r="S18" s="158">
        <f t="shared" si="4"/>
        <v>100</v>
      </c>
      <c r="U18" s="158">
        <v>100</v>
      </c>
      <c r="W18" s="158">
        <f t="shared" si="5"/>
        <v>0</v>
      </c>
    </row>
    <row r="19" spans="1:31" s="139" customFormat="1" ht="17.25" customHeight="1">
      <c r="A19" s="150"/>
      <c r="B19" s="153" t="s">
        <v>162</v>
      </c>
      <c r="C19" s="154" t="s">
        <v>163</v>
      </c>
      <c r="D19" s="496">
        <v>725328</v>
      </c>
      <c r="E19" s="496">
        <v>725328</v>
      </c>
      <c r="F19" s="156">
        <f t="shared" si="0"/>
        <v>0</v>
      </c>
      <c r="G19" s="155">
        <v>0</v>
      </c>
      <c r="H19" s="155">
        <v>0</v>
      </c>
      <c r="I19" s="155">
        <v>0</v>
      </c>
      <c r="J19" s="156">
        <f t="shared" si="1"/>
        <v>725328</v>
      </c>
      <c r="K19" s="155">
        <v>0</v>
      </c>
      <c r="L19" s="155">
        <v>0</v>
      </c>
      <c r="M19" s="156">
        <f t="shared" si="2"/>
        <v>0</v>
      </c>
      <c r="N19" s="183">
        <v>49.4</v>
      </c>
      <c r="O19" s="183">
        <v>83.1</v>
      </c>
      <c r="P19" s="184">
        <v>100</v>
      </c>
      <c r="Q19" s="184">
        <v>100</v>
      </c>
      <c r="S19" s="158">
        <f t="shared" si="4"/>
        <v>100</v>
      </c>
      <c r="U19" s="158">
        <v>100</v>
      </c>
      <c r="W19" s="158">
        <f t="shared" si="5"/>
        <v>0</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4"/>
        <v>#DIV/0!</v>
      </c>
      <c r="U20" s="158" t="e">
        <v>#DIV/0!</v>
      </c>
      <c r="W20" s="158" t="e">
        <f t="shared" si="5"/>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184">
        <v>0</v>
      </c>
      <c r="Q21" s="184">
        <v>0</v>
      </c>
      <c r="S21" s="158" t="e">
        <f t="shared" si="4"/>
        <v>#DIV/0!</v>
      </c>
      <c r="U21" s="158" t="e">
        <v>#DIV/0!</v>
      </c>
      <c r="W21" s="158" t="e">
        <f t="shared" si="5"/>
        <v>#DIV/0!</v>
      </c>
    </row>
    <row r="22" spans="1:31" s="141" customFormat="1" ht="17.25" customHeight="1">
      <c r="A22" s="150"/>
      <c r="B22" s="144"/>
      <c r="C22" s="154" t="s">
        <v>161</v>
      </c>
      <c r="D22" s="156">
        <f>D18+D20</f>
        <v>61</v>
      </c>
      <c r="E22" s="156">
        <f>E18+E20</f>
        <v>61</v>
      </c>
      <c r="F22" s="156">
        <f t="shared" si="0"/>
        <v>0</v>
      </c>
      <c r="G22" s="156">
        <f t="shared" ref="G22:I23" si="7">G18+G20</f>
        <v>0</v>
      </c>
      <c r="H22" s="156">
        <f t="shared" si="7"/>
        <v>0</v>
      </c>
      <c r="I22" s="156">
        <f t="shared" si="7"/>
        <v>0</v>
      </c>
      <c r="J22" s="156">
        <f t="shared" si="1"/>
        <v>61</v>
      </c>
      <c r="K22" s="156">
        <f>K18+K20</f>
        <v>0</v>
      </c>
      <c r="L22" s="156">
        <f>L18+L20</f>
        <v>0</v>
      </c>
      <c r="M22" s="156">
        <f t="shared" si="2"/>
        <v>0</v>
      </c>
      <c r="N22" s="183"/>
      <c r="O22" s="183"/>
      <c r="P22" s="183"/>
      <c r="Q22" s="183"/>
      <c r="R22" s="139"/>
      <c r="S22" s="158">
        <f t="shared" si="4"/>
        <v>100</v>
      </c>
      <c r="U22" s="158">
        <v>100</v>
      </c>
      <c r="V22" s="139"/>
      <c r="W22" s="158">
        <f t="shared" si="5"/>
        <v>0</v>
      </c>
      <c r="X22" s="139"/>
      <c r="Y22" s="139"/>
      <c r="Z22" s="139"/>
      <c r="AA22" s="139"/>
      <c r="AB22" s="139"/>
      <c r="AC22" s="139"/>
      <c r="AD22" s="139"/>
      <c r="AE22" s="139"/>
    </row>
    <row r="23" spans="1:31" s="141" customFormat="1" ht="17.25" customHeight="1">
      <c r="A23" s="153"/>
      <c r="B23" s="153" t="s">
        <v>16</v>
      </c>
      <c r="C23" s="154" t="s">
        <v>163</v>
      </c>
      <c r="D23" s="156">
        <f>D19+D21</f>
        <v>725328</v>
      </c>
      <c r="E23" s="156">
        <v>725328</v>
      </c>
      <c r="F23" s="156">
        <f t="shared" si="0"/>
        <v>0</v>
      </c>
      <c r="G23" s="156">
        <f t="shared" si="7"/>
        <v>0</v>
      </c>
      <c r="H23" s="156">
        <f t="shared" si="7"/>
        <v>0</v>
      </c>
      <c r="I23" s="156">
        <f t="shared" si="7"/>
        <v>0</v>
      </c>
      <c r="J23" s="156">
        <f t="shared" si="1"/>
        <v>725328</v>
      </c>
      <c r="K23" s="156">
        <f>K19+K21</f>
        <v>0</v>
      </c>
      <c r="L23" s="156">
        <f>L19+L21</f>
        <v>0</v>
      </c>
      <c r="M23" s="156">
        <f t="shared" si="2"/>
        <v>0</v>
      </c>
      <c r="N23" s="183">
        <v>49.4</v>
      </c>
      <c r="O23" s="183">
        <v>83.1</v>
      </c>
      <c r="P23" s="184">
        <v>100</v>
      </c>
      <c r="Q23" s="184">
        <v>100</v>
      </c>
      <c r="R23" s="139"/>
      <c r="S23" s="158">
        <f t="shared" si="4"/>
        <v>100</v>
      </c>
      <c r="U23" s="158">
        <v>100</v>
      </c>
      <c r="V23" s="139"/>
      <c r="W23" s="158">
        <f t="shared" si="5"/>
        <v>0</v>
      </c>
      <c r="X23" s="139"/>
      <c r="Y23" s="139"/>
      <c r="Z23" s="139"/>
      <c r="AA23" s="139"/>
      <c r="AB23" s="139"/>
      <c r="AC23" s="139"/>
      <c r="AD23" s="139"/>
      <c r="AE23" s="139"/>
    </row>
    <row r="24" spans="1:31" s="139" customFormat="1" ht="17.25" customHeight="1">
      <c r="A24" s="562" t="s">
        <v>166</v>
      </c>
      <c r="B24" s="144"/>
      <c r="C24" s="154" t="s">
        <v>161</v>
      </c>
      <c r="D24" s="155">
        <v>0</v>
      </c>
      <c r="E24" s="155">
        <v>0</v>
      </c>
      <c r="F24" s="156">
        <f t="shared" si="0"/>
        <v>0</v>
      </c>
      <c r="G24" s="155">
        <v>0</v>
      </c>
      <c r="H24" s="155">
        <v>0</v>
      </c>
      <c r="I24" s="155">
        <v>0</v>
      </c>
      <c r="J24" s="156">
        <f t="shared" si="1"/>
        <v>0</v>
      </c>
      <c r="K24" s="155">
        <v>0</v>
      </c>
      <c r="L24" s="155">
        <v>0</v>
      </c>
      <c r="M24" s="156">
        <f t="shared" si="2"/>
        <v>0</v>
      </c>
      <c r="N24" s="183"/>
      <c r="O24" s="183"/>
      <c r="P24" s="183"/>
      <c r="Q24" s="183"/>
      <c r="S24" s="158" t="e">
        <f t="shared" si="4"/>
        <v>#DIV/0!</v>
      </c>
      <c r="U24" s="158" t="e">
        <v>#DIV/0!</v>
      </c>
      <c r="W24" s="158" t="e">
        <f t="shared" si="5"/>
        <v>#DIV/0!</v>
      </c>
    </row>
    <row r="25" spans="1:31" s="139" customFormat="1" ht="17.25" customHeight="1">
      <c r="A25" s="556"/>
      <c r="B25" s="153" t="s">
        <v>162</v>
      </c>
      <c r="C25" s="154" t="s">
        <v>163</v>
      </c>
      <c r="D25" s="155">
        <v>0</v>
      </c>
      <c r="E25" s="155">
        <v>0</v>
      </c>
      <c r="F25" s="156">
        <f t="shared" si="0"/>
        <v>0</v>
      </c>
      <c r="G25" s="155">
        <v>0</v>
      </c>
      <c r="H25" s="155">
        <v>0</v>
      </c>
      <c r="I25" s="155">
        <v>0</v>
      </c>
      <c r="J25" s="156">
        <f t="shared" si="1"/>
        <v>0</v>
      </c>
      <c r="K25" s="155">
        <v>0</v>
      </c>
      <c r="L25" s="155">
        <v>0</v>
      </c>
      <c r="M25" s="156">
        <f t="shared" si="2"/>
        <v>0</v>
      </c>
      <c r="N25" s="183">
        <v>0</v>
      </c>
      <c r="O25" s="183">
        <v>0</v>
      </c>
      <c r="P25" s="184">
        <v>0</v>
      </c>
      <c r="Q25" s="184">
        <v>0</v>
      </c>
      <c r="S25" s="158" t="e">
        <f t="shared" si="4"/>
        <v>#DIV/0!</v>
      </c>
      <c r="U25" s="158" t="e">
        <v>#DIV/0!</v>
      </c>
      <c r="W25" s="158" t="e">
        <f t="shared" si="5"/>
        <v>#DIV/0!</v>
      </c>
    </row>
    <row r="26" spans="1:31" s="139" customFormat="1" ht="17.25" customHeight="1">
      <c r="A26" s="556"/>
      <c r="B26" s="144"/>
      <c r="C26" s="154" t="s">
        <v>161</v>
      </c>
      <c r="D26" s="155">
        <v>0</v>
      </c>
      <c r="E26" s="155">
        <v>0</v>
      </c>
      <c r="F26" s="156">
        <f t="shared" si="0"/>
        <v>0</v>
      </c>
      <c r="G26" s="155">
        <v>0</v>
      </c>
      <c r="H26" s="155">
        <v>0</v>
      </c>
      <c r="I26" s="155">
        <v>0</v>
      </c>
      <c r="J26" s="156">
        <f t="shared" si="1"/>
        <v>0</v>
      </c>
      <c r="K26" s="155">
        <v>0</v>
      </c>
      <c r="L26" s="155">
        <v>0</v>
      </c>
      <c r="M26" s="156">
        <f t="shared" si="2"/>
        <v>0</v>
      </c>
      <c r="N26" s="183"/>
      <c r="O26" s="183"/>
      <c r="P26" s="183"/>
      <c r="Q26" s="183"/>
      <c r="S26" s="158" t="e">
        <f t="shared" si="4"/>
        <v>#DIV/0!</v>
      </c>
      <c r="U26" s="158" t="e">
        <v>#DIV/0!</v>
      </c>
      <c r="W26" s="158" t="e">
        <f t="shared" si="5"/>
        <v>#DIV/0!</v>
      </c>
    </row>
    <row r="27" spans="1:31" s="139" customFormat="1" ht="17.25" customHeight="1">
      <c r="A27" s="556"/>
      <c r="B27" s="153" t="s">
        <v>164</v>
      </c>
      <c r="C27" s="154" t="s">
        <v>163</v>
      </c>
      <c r="D27" s="155">
        <v>0</v>
      </c>
      <c r="E27" s="155">
        <v>0</v>
      </c>
      <c r="F27" s="156">
        <f t="shared" si="0"/>
        <v>0</v>
      </c>
      <c r="G27" s="155">
        <v>0</v>
      </c>
      <c r="H27" s="155">
        <v>0</v>
      </c>
      <c r="I27" s="155">
        <v>0</v>
      </c>
      <c r="J27" s="156">
        <f t="shared" si="1"/>
        <v>0</v>
      </c>
      <c r="K27" s="155">
        <v>0</v>
      </c>
      <c r="L27" s="155">
        <v>0</v>
      </c>
      <c r="M27" s="156">
        <f t="shared" si="2"/>
        <v>0</v>
      </c>
      <c r="N27" s="183">
        <v>0</v>
      </c>
      <c r="O27" s="183">
        <v>0</v>
      </c>
      <c r="P27" s="184">
        <v>0</v>
      </c>
      <c r="Q27" s="184">
        <v>0</v>
      </c>
      <c r="S27" s="158" t="e">
        <f t="shared" si="4"/>
        <v>#DIV/0!</v>
      </c>
      <c r="U27" s="158" t="e">
        <v>#DIV/0!</v>
      </c>
      <c r="W27" s="158" t="e">
        <f t="shared" si="5"/>
        <v>#DIV/0!</v>
      </c>
    </row>
    <row r="28" spans="1:31" s="141" customFormat="1" ht="17.25" customHeight="1">
      <c r="A28" s="556"/>
      <c r="B28" s="144"/>
      <c r="C28" s="154" t="s">
        <v>161</v>
      </c>
      <c r="D28" s="156">
        <f>D24+D26</f>
        <v>0</v>
      </c>
      <c r="E28" s="156">
        <f>E24+E26</f>
        <v>0</v>
      </c>
      <c r="F28" s="156">
        <f t="shared" si="0"/>
        <v>0</v>
      </c>
      <c r="G28" s="156">
        <f t="shared" ref="G28:I29" si="8">G24+G26</f>
        <v>0</v>
      </c>
      <c r="H28" s="156">
        <f t="shared" si="8"/>
        <v>0</v>
      </c>
      <c r="I28" s="156">
        <f t="shared" si="8"/>
        <v>0</v>
      </c>
      <c r="J28" s="156">
        <f t="shared" si="1"/>
        <v>0</v>
      </c>
      <c r="K28" s="156">
        <f>K24+K26</f>
        <v>0</v>
      </c>
      <c r="L28" s="156">
        <f>L24+L26</f>
        <v>0</v>
      </c>
      <c r="M28" s="156">
        <f t="shared" si="2"/>
        <v>0</v>
      </c>
      <c r="N28" s="183"/>
      <c r="O28" s="183"/>
      <c r="P28" s="183"/>
      <c r="Q28" s="183"/>
      <c r="R28" s="139"/>
      <c r="S28" s="158" t="e">
        <f t="shared" si="4"/>
        <v>#DIV/0!</v>
      </c>
      <c r="U28" s="158" t="e">
        <v>#DIV/0!</v>
      </c>
      <c r="V28" s="139"/>
      <c r="W28" s="158" t="e">
        <f t="shared" si="5"/>
        <v>#DIV/0!</v>
      </c>
      <c r="X28" s="139"/>
      <c r="Y28" s="139"/>
      <c r="Z28" s="139"/>
      <c r="AA28" s="139"/>
      <c r="AB28" s="139"/>
      <c r="AC28" s="139"/>
      <c r="AD28" s="139"/>
      <c r="AE28" s="139"/>
    </row>
    <row r="29" spans="1:31" s="141" customFormat="1" ht="17.25" customHeight="1">
      <c r="A29" s="557"/>
      <c r="B29" s="153" t="s">
        <v>16</v>
      </c>
      <c r="C29" s="154" t="s">
        <v>163</v>
      </c>
      <c r="D29" s="156">
        <f>D25+D27</f>
        <v>0</v>
      </c>
      <c r="E29" s="156">
        <f>E25+E27</f>
        <v>0</v>
      </c>
      <c r="F29" s="156">
        <f t="shared" si="0"/>
        <v>0</v>
      </c>
      <c r="G29" s="156">
        <f t="shared" si="8"/>
        <v>0</v>
      </c>
      <c r="H29" s="156">
        <f t="shared" si="8"/>
        <v>0</v>
      </c>
      <c r="I29" s="156">
        <f t="shared" si="8"/>
        <v>0</v>
      </c>
      <c r="J29" s="156">
        <f t="shared" si="1"/>
        <v>0</v>
      </c>
      <c r="K29" s="156">
        <f>K25+K27</f>
        <v>0</v>
      </c>
      <c r="L29" s="156">
        <f>L25+L27</f>
        <v>0</v>
      </c>
      <c r="M29" s="156">
        <f t="shared" si="2"/>
        <v>0</v>
      </c>
      <c r="N29" s="183">
        <v>0</v>
      </c>
      <c r="O29" s="183">
        <v>0</v>
      </c>
      <c r="P29" s="184">
        <v>0</v>
      </c>
      <c r="Q29" s="184">
        <v>0</v>
      </c>
      <c r="R29" s="139"/>
      <c r="S29" s="158" t="e">
        <f t="shared" si="4"/>
        <v>#DIV/0!</v>
      </c>
      <c r="U29" s="158" t="e">
        <v>#DIV/0!</v>
      </c>
      <c r="V29" s="139"/>
      <c r="W29" s="158" t="e">
        <f t="shared" si="5"/>
        <v>#DIV/0!</v>
      </c>
      <c r="X29" s="139"/>
      <c r="Y29" s="139"/>
      <c r="Z29" s="139"/>
      <c r="AA29" s="139"/>
      <c r="AB29" s="139"/>
      <c r="AC29" s="139"/>
      <c r="AD29" s="139"/>
      <c r="AE29" s="139"/>
    </row>
    <row r="30" spans="1:31" s="139" customFormat="1" ht="17.25" customHeight="1">
      <c r="A30" s="562" t="s">
        <v>167</v>
      </c>
      <c r="B30" s="144"/>
      <c r="C30" s="154" t="s">
        <v>161</v>
      </c>
      <c r="D30" s="155">
        <v>0</v>
      </c>
      <c r="E30" s="155">
        <v>0</v>
      </c>
      <c r="F30" s="156">
        <v>0</v>
      </c>
      <c r="G30" s="155">
        <v>0</v>
      </c>
      <c r="H30" s="155">
        <v>0</v>
      </c>
      <c r="I30" s="155">
        <v>0</v>
      </c>
      <c r="J30" s="156">
        <v>0</v>
      </c>
      <c r="K30" s="155">
        <v>0</v>
      </c>
      <c r="L30" s="155">
        <v>0</v>
      </c>
      <c r="M30" s="156">
        <f t="shared" si="2"/>
        <v>0</v>
      </c>
      <c r="N30" s="183"/>
      <c r="O30" s="183"/>
      <c r="P30" s="183"/>
      <c r="Q30" s="183"/>
      <c r="S30" s="158" t="e">
        <f t="shared" si="4"/>
        <v>#DIV/0!</v>
      </c>
      <c r="U30" s="158" t="e">
        <v>#DIV/0!</v>
      </c>
      <c r="W30" s="158" t="e">
        <f t="shared" si="5"/>
        <v>#DIV/0!</v>
      </c>
    </row>
    <row r="31" spans="1:31" s="139" customFormat="1" ht="17.25" customHeight="1">
      <c r="A31" s="556"/>
      <c r="B31" s="153" t="s">
        <v>162</v>
      </c>
      <c r="C31" s="154" t="s">
        <v>163</v>
      </c>
      <c r="D31" s="155">
        <v>0</v>
      </c>
      <c r="E31" s="155">
        <v>0</v>
      </c>
      <c r="F31" s="156">
        <v>0</v>
      </c>
      <c r="G31" s="155">
        <v>0</v>
      </c>
      <c r="H31" s="155">
        <v>0</v>
      </c>
      <c r="I31" s="155">
        <v>0</v>
      </c>
      <c r="J31" s="156">
        <v>0</v>
      </c>
      <c r="K31" s="155">
        <v>0</v>
      </c>
      <c r="L31" s="155">
        <v>0</v>
      </c>
      <c r="M31" s="156">
        <f t="shared" si="2"/>
        <v>0</v>
      </c>
      <c r="N31" s="183">
        <v>0</v>
      </c>
      <c r="O31" s="183">
        <v>0</v>
      </c>
      <c r="P31" s="184">
        <v>0</v>
      </c>
      <c r="Q31" s="184">
        <v>0</v>
      </c>
      <c r="S31" s="158" t="e">
        <f t="shared" si="4"/>
        <v>#DIV/0!</v>
      </c>
      <c r="U31" s="158" t="e">
        <v>#DIV/0!</v>
      </c>
      <c r="W31" s="158" t="e">
        <f t="shared" si="5"/>
        <v>#DIV/0!</v>
      </c>
    </row>
    <row r="32" spans="1:31" s="139" customFormat="1" ht="17.25" customHeight="1">
      <c r="A32" s="556"/>
      <c r="B32" s="144"/>
      <c r="C32" s="154" t="s">
        <v>161</v>
      </c>
      <c r="D32" s="155">
        <v>0</v>
      </c>
      <c r="E32" s="155">
        <v>0</v>
      </c>
      <c r="F32" s="156">
        <v>0</v>
      </c>
      <c r="G32" s="155">
        <v>0</v>
      </c>
      <c r="H32" s="155">
        <v>0</v>
      </c>
      <c r="I32" s="155">
        <v>0</v>
      </c>
      <c r="J32" s="156">
        <v>0</v>
      </c>
      <c r="K32" s="155">
        <v>0</v>
      </c>
      <c r="L32" s="155">
        <v>0</v>
      </c>
      <c r="M32" s="156">
        <f t="shared" si="2"/>
        <v>0</v>
      </c>
      <c r="N32" s="183"/>
      <c r="O32" s="183"/>
      <c r="P32" s="183"/>
      <c r="Q32" s="183"/>
      <c r="S32" s="158" t="e">
        <f t="shared" si="4"/>
        <v>#DIV/0!</v>
      </c>
      <c r="U32" s="158" t="e">
        <v>#DIV/0!</v>
      </c>
      <c r="W32" s="158" t="e">
        <f t="shared" si="5"/>
        <v>#DIV/0!</v>
      </c>
    </row>
    <row r="33" spans="1:31" s="139" customFormat="1" ht="17.25" customHeight="1">
      <c r="A33" s="556"/>
      <c r="B33" s="153" t="s">
        <v>164</v>
      </c>
      <c r="C33" s="154" t="s">
        <v>163</v>
      </c>
      <c r="D33" s="155">
        <v>0</v>
      </c>
      <c r="E33" s="155">
        <v>0</v>
      </c>
      <c r="F33" s="156">
        <v>0</v>
      </c>
      <c r="G33" s="155">
        <v>0</v>
      </c>
      <c r="H33" s="155">
        <v>0</v>
      </c>
      <c r="I33" s="155">
        <v>0</v>
      </c>
      <c r="J33" s="156">
        <v>0</v>
      </c>
      <c r="K33" s="155">
        <v>0</v>
      </c>
      <c r="L33" s="155">
        <v>0</v>
      </c>
      <c r="M33" s="156">
        <f t="shared" si="2"/>
        <v>0</v>
      </c>
      <c r="N33" s="183">
        <v>0</v>
      </c>
      <c r="O33" s="183">
        <v>0</v>
      </c>
      <c r="P33" s="184">
        <v>0</v>
      </c>
      <c r="Q33" s="184">
        <v>0</v>
      </c>
      <c r="S33" s="158" t="e">
        <f t="shared" si="4"/>
        <v>#DIV/0!</v>
      </c>
      <c r="U33" s="158" t="e">
        <v>#DIV/0!</v>
      </c>
      <c r="W33" s="158" t="e">
        <f t="shared" si="5"/>
        <v>#DIV/0!</v>
      </c>
    </row>
    <row r="34" spans="1:31" s="141" customFormat="1" ht="17.25" customHeight="1">
      <c r="A34" s="556"/>
      <c r="B34" s="144"/>
      <c r="C34" s="154" t="s">
        <v>161</v>
      </c>
      <c r="D34" s="156">
        <f>D30+D32</f>
        <v>0</v>
      </c>
      <c r="E34" s="156">
        <v>0</v>
      </c>
      <c r="F34" s="156">
        <v>0</v>
      </c>
      <c r="G34" s="156">
        <v>0</v>
      </c>
      <c r="H34" s="156">
        <v>0</v>
      </c>
      <c r="I34" s="156">
        <v>0</v>
      </c>
      <c r="J34" s="156">
        <v>0</v>
      </c>
      <c r="K34" s="156">
        <v>0</v>
      </c>
      <c r="L34" s="156">
        <v>0</v>
      </c>
      <c r="M34" s="156">
        <f t="shared" si="2"/>
        <v>0</v>
      </c>
      <c r="N34" s="183"/>
      <c r="O34" s="183"/>
      <c r="P34" s="183"/>
      <c r="Q34" s="183"/>
      <c r="R34" s="139"/>
      <c r="S34" s="158" t="e">
        <f t="shared" si="4"/>
        <v>#DIV/0!</v>
      </c>
      <c r="U34" s="158" t="e">
        <v>#DIV/0!</v>
      </c>
      <c r="V34" s="139"/>
      <c r="W34" s="158" t="e">
        <f t="shared" si="5"/>
        <v>#DIV/0!</v>
      </c>
      <c r="X34" s="139"/>
      <c r="Y34" s="139"/>
      <c r="Z34" s="139"/>
      <c r="AA34" s="139"/>
      <c r="AB34" s="139"/>
      <c r="AC34" s="139"/>
      <c r="AD34" s="139"/>
      <c r="AE34" s="139"/>
    </row>
    <row r="35" spans="1:31" s="141" customFormat="1" ht="17.25" customHeight="1">
      <c r="A35" s="557"/>
      <c r="B35" s="153" t="s">
        <v>16</v>
      </c>
      <c r="C35" s="154" t="s">
        <v>163</v>
      </c>
      <c r="D35" s="156">
        <f>D31+D33</f>
        <v>0</v>
      </c>
      <c r="E35" s="156">
        <f>E31+E33</f>
        <v>0</v>
      </c>
      <c r="F35" s="156">
        <f t="shared" si="0"/>
        <v>0</v>
      </c>
      <c r="G35" s="156">
        <f>G31+G33</f>
        <v>0</v>
      </c>
      <c r="H35" s="156">
        <f>H31+H33</f>
        <v>0</v>
      </c>
      <c r="I35" s="156">
        <f>I31+I33</f>
        <v>0</v>
      </c>
      <c r="J35" s="156">
        <f t="shared" si="1"/>
        <v>0</v>
      </c>
      <c r="K35" s="156">
        <f>K31+K33</f>
        <v>0</v>
      </c>
      <c r="L35" s="156">
        <f>L31+L33</f>
        <v>0</v>
      </c>
      <c r="M35" s="156">
        <f t="shared" si="2"/>
        <v>0</v>
      </c>
      <c r="N35" s="183">
        <v>0</v>
      </c>
      <c r="O35" s="183">
        <v>0</v>
      </c>
      <c r="P35" s="184">
        <v>0</v>
      </c>
      <c r="Q35" s="184">
        <v>0</v>
      </c>
      <c r="R35" s="139"/>
      <c r="S35" s="158" t="e">
        <f t="shared" si="4"/>
        <v>#DIV/0!</v>
      </c>
      <c r="U35" s="158" t="e">
        <v>#DIV/0!</v>
      </c>
      <c r="V35" s="139"/>
      <c r="W35" s="158" t="e">
        <f t="shared" si="5"/>
        <v>#DIV/0!</v>
      </c>
      <c r="X35" s="139"/>
      <c r="Y35" s="139"/>
      <c r="Z35" s="139"/>
      <c r="AA35" s="139"/>
      <c r="AB35" s="139"/>
      <c r="AC35" s="139"/>
      <c r="AD35" s="139"/>
      <c r="AE35" s="139"/>
    </row>
    <row r="36" spans="1:31" s="141" customFormat="1" ht="17.25" customHeight="1">
      <c r="A36" s="144"/>
      <c r="B36" s="144"/>
      <c r="C36" s="154" t="s">
        <v>161</v>
      </c>
      <c r="D36" s="490">
        <v>614</v>
      </c>
      <c r="E36" s="155">
        <v>540</v>
      </c>
      <c r="F36" s="156">
        <f t="shared" si="0"/>
        <v>74</v>
      </c>
      <c r="G36" s="155">
        <v>0</v>
      </c>
      <c r="H36" s="491">
        <v>72</v>
      </c>
      <c r="I36" s="155">
        <v>0</v>
      </c>
      <c r="J36" s="156">
        <f t="shared" si="1"/>
        <v>612</v>
      </c>
      <c r="K36" s="155">
        <v>0</v>
      </c>
      <c r="L36" s="155">
        <v>0</v>
      </c>
      <c r="M36" s="156">
        <f t="shared" si="2"/>
        <v>2</v>
      </c>
      <c r="N36" s="183"/>
      <c r="O36" s="183"/>
      <c r="P36" s="183"/>
      <c r="Q36" s="183"/>
      <c r="R36" s="139"/>
      <c r="S36" s="158">
        <f t="shared" si="4"/>
        <v>87.947882736156345</v>
      </c>
      <c r="U36" s="158">
        <v>83.959044368600672</v>
      </c>
      <c r="V36" s="139"/>
      <c r="W36" s="158">
        <f t="shared" si="5"/>
        <v>3.9888383675556724</v>
      </c>
      <c r="X36" s="139"/>
      <c r="Y36" s="139"/>
      <c r="Z36" s="139"/>
      <c r="AA36" s="139"/>
      <c r="AB36" s="139"/>
      <c r="AC36" s="139"/>
      <c r="AD36" s="139"/>
      <c r="AE36" s="139"/>
    </row>
    <row r="37" spans="1:31" s="141" customFormat="1" ht="17.25" customHeight="1">
      <c r="A37" s="150"/>
      <c r="B37" s="153" t="s">
        <v>162</v>
      </c>
      <c r="C37" s="154" t="s">
        <v>163</v>
      </c>
      <c r="D37" s="490">
        <v>48458900</v>
      </c>
      <c r="E37" s="155">
        <v>43150100</v>
      </c>
      <c r="F37" s="156">
        <f t="shared" si="0"/>
        <v>5308800</v>
      </c>
      <c r="G37" s="155">
        <v>0</v>
      </c>
      <c r="H37" s="491">
        <v>5070900</v>
      </c>
      <c r="I37" s="155">
        <v>0</v>
      </c>
      <c r="J37" s="156">
        <f t="shared" si="1"/>
        <v>48221000</v>
      </c>
      <c r="K37" s="155">
        <v>0</v>
      </c>
      <c r="L37" s="155">
        <v>0</v>
      </c>
      <c r="M37" s="156">
        <f t="shared" si="2"/>
        <v>237900</v>
      </c>
      <c r="N37" s="183">
        <v>104.3</v>
      </c>
      <c r="O37" s="183">
        <v>108.2</v>
      </c>
      <c r="P37" s="184">
        <v>99.509068509602983</v>
      </c>
      <c r="Q37" s="184">
        <v>99.9</v>
      </c>
      <c r="R37" s="139"/>
      <c r="S37" s="158">
        <f t="shared" si="4"/>
        <v>89.044736880119018</v>
      </c>
      <c r="U37" s="158">
        <v>83.380508671892471</v>
      </c>
      <c r="V37" s="139"/>
      <c r="W37" s="158">
        <f t="shared" si="5"/>
        <v>5.6642282082265467</v>
      </c>
      <c r="X37" s="139"/>
      <c r="Y37" s="139"/>
      <c r="Z37" s="139"/>
      <c r="AA37" s="139"/>
      <c r="AB37" s="139"/>
      <c r="AC37" s="139"/>
      <c r="AD37" s="139"/>
      <c r="AE37" s="139"/>
    </row>
    <row r="38" spans="1:31" s="141" customFormat="1" ht="17.25" customHeight="1">
      <c r="A38" s="150" t="s">
        <v>47</v>
      </c>
      <c r="B38" s="144"/>
      <c r="C38" s="154" t="s">
        <v>161</v>
      </c>
      <c r="D38" s="490">
        <v>5</v>
      </c>
      <c r="E38" s="155">
        <v>0</v>
      </c>
      <c r="F38" s="156">
        <f t="shared" si="0"/>
        <v>5</v>
      </c>
      <c r="G38" s="491">
        <v>0</v>
      </c>
      <c r="H38" s="499">
        <v>1</v>
      </c>
      <c r="I38" s="498">
        <v>0</v>
      </c>
      <c r="J38" s="159">
        <f t="shared" si="1"/>
        <v>1</v>
      </c>
      <c r="K38" s="155">
        <v>0</v>
      </c>
      <c r="L38" s="155">
        <v>0</v>
      </c>
      <c r="M38" s="156">
        <f t="shared" si="2"/>
        <v>4</v>
      </c>
      <c r="N38" s="183"/>
      <c r="O38" s="183"/>
      <c r="P38" s="183"/>
      <c r="Q38" s="183"/>
      <c r="R38" s="139"/>
      <c r="S38" s="158">
        <f t="shared" si="4"/>
        <v>0</v>
      </c>
      <c r="U38" s="158">
        <v>0</v>
      </c>
      <c r="V38" s="139"/>
      <c r="W38" s="158">
        <f t="shared" si="5"/>
        <v>0</v>
      </c>
      <c r="X38" s="139"/>
      <c r="Y38" s="139"/>
      <c r="Z38" s="139"/>
      <c r="AA38" s="139"/>
      <c r="AB38" s="139"/>
      <c r="AC38" s="139"/>
      <c r="AD38" s="139"/>
      <c r="AE38" s="139"/>
    </row>
    <row r="39" spans="1:31" s="141" customFormat="1" ht="17.25" customHeight="1">
      <c r="A39" s="150"/>
      <c r="B39" s="153" t="s">
        <v>164</v>
      </c>
      <c r="C39" s="154" t="s">
        <v>163</v>
      </c>
      <c r="D39" s="490">
        <v>2925900</v>
      </c>
      <c r="E39" s="155">
        <v>0</v>
      </c>
      <c r="F39" s="156">
        <f t="shared" si="0"/>
        <v>2925900</v>
      </c>
      <c r="G39" s="491">
        <v>0</v>
      </c>
      <c r="H39" s="491">
        <v>37600</v>
      </c>
      <c r="I39" s="155">
        <v>0</v>
      </c>
      <c r="J39" s="156">
        <f t="shared" si="1"/>
        <v>37600</v>
      </c>
      <c r="K39" s="155">
        <v>0</v>
      </c>
      <c r="L39" s="155">
        <v>0</v>
      </c>
      <c r="M39" s="156">
        <f t="shared" si="2"/>
        <v>2888300</v>
      </c>
      <c r="N39" s="183">
        <v>100.4</v>
      </c>
      <c r="O39" s="183">
        <v>98.7</v>
      </c>
      <c r="P39" s="184">
        <v>1.2850746778768927</v>
      </c>
      <c r="Q39" s="184">
        <v>0.9</v>
      </c>
      <c r="R39" s="139"/>
      <c r="S39" s="158">
        <f t="shared" si="4"/>
        <v>0</v>
      </c>
      <c r="U39" s="158">
        <v>0</v>
      </c>
      <c r="W39" s="158">
        <f t="shared" si="5"/>
        <v>0</v>
      </c>
    </row>
    <row r="40" spans="1:31" s="141" customFormat="1" ht="17.25" customHeight="1">
      <c r="A40" s="150"/>
      <c r="B40" s="144"/>
      <c r="C40" s="154" t="s">
        <v>161</v>
      </c>
      <c r="D40" s="156">
        <f>D36+D38</f>
        <v>619</v>
      </c>
      <c r="E40" s="156">
        <f>E36+E38</f>
        <v>540</v>
      </c>
      <c r="F40" s="156">
        <f t="shared" si="0"/>
        <v>79</v>
      </c>
      <c r="G40" s="156">
        <f t="shared" ref="G40:I41" si="9">G36+G38</f>
        <v>0</v>
      </c>
      <c r="H40" s="156">
        <f t="shared" si="9"/>
        <v>73</v>
      </c>
      <c r="I40" s="156">
        <f t="shared" si="9"/>
        <v>0</v>
      </c>
      <c r="J40" s="156">
        <f t="shared" si="1"/>
        <v>613</v>
      </c>
      <c r="K40" s="156">
        <f>K36+K38</f>
        <v>0</v>
      </c>
      <c r="L40" s="156">
        <f>L36+L38</f>
        <v>0</v>
      </c>
      <c r="M40" s="156">
        <f t="shared" si="2"/>
        <v>6</v>
      </c>
      <c r="N40" s="183"/>
      <c r="O40" s="183"/>
      <c r="P40" s="183"/>
      <c r="Q40" s="183"/>
      <c r="R40" s="139"/>
      <c r="S40" s="158">
        <f t="shared" si="4"/>
        <v>87.237479806138936</v>
      </c>
      <c r="U40" s="160">
        <v>82.967959527824618</v>
      </c>
      <c r="W40" s="158">
        <f t="shared" si="5"/>
        <v>4.2695202783143174</v>
      </c>
    </row>
    <row r="41" spans="1:31" s="141" customFormat="1" ht="17.25" customHeight="1">
      <c r="A41" s="153"/>
      <c r="B41" s="153" t="s">
        <v>16</v>
      </c>
      <c r="C41" s="154" t="s">
        <v>163</v>
      </c>
      <c r="D41" s="156">
        <f>D37+D39</f>
        <v>51384800</v>
      </c>
      <c r="E41" s="156">
        <f>E37+E39</f>
        <v>43150100</v>
      </c>
      <c r="F41" s="156">
        <f t="shared" si="0"/>
        <v>8234700</v>
      </c>
      <c r="G41" s="156">
        <f t="shared" si="9"/>
        <v>0</v>
      </c>
      <c r="H41" s="156">
        <f t="shared" si="9"/>
        <v>5108500</v>
      </c>
      <c r="I41" s="156">
        <f t="shared" si="9"/>
        <v>0</v>
      </c>
      <c r="J41" s="156">
        <f t="shared" si="1"/>
        <v>48258600</v>
      </c>
      <c r="K41" s="156">
        <f>K37+K39</f>
        <v>0</v>
      </c>
      <c r="L41" s="156">
        <f>L37+L39</f>
        <v>0</v>
      </c>
      <c r="M41" s="156">
        <f t="shared" si="2"/>
        <v>3126200</v>
      </c>
      <c r="N41" s="183">
        <v>104</v>
      </c>
      <c r="O41" s="183">
        <v>107.6</v>
      </c>
      <c r="P41" s="184">
        <v>93.916099702635805</v>
      </c>
      <c r="Q41" s="184">
        <v>94.1</v>
      </c>
      <c r="R41" s="139"/>
      <c r="S41" s="158">
        <f t="shared" si="4"/>
        <v>83.974443804393516</v>
      </c>
      <c r="U41" s="160">
        <v>82.544664849791417</v>
      </c>
      <c r="W41" s="158">
        <f t="shared" si="5"/>
        <v>1.4297789546020994</v>
      </c>
    </row>
    <row r="42" spans="1:31" s="137" customFormat="1" ht="19.2">
      <c r="A42" s="136"/>
      <c r="B42" s="136"/>
      <c r="C42" s="136"/>
      <c r="E42" s="138"/>
      <c r="F42" s="565" t="str">
        <f>F1</f>
        <v>令 和 ４ 年 度 に お け る 滞 納 整 理 状 況 調</v>
      </c>
      <c r="G42" s="565"/>
      <c r="H42" s="565"/>
      <c r="I42" s="565"/>
      <c r="J42" s="565"/>
      <c r="L42" s="185" t="s">
        <v>304</v>
      </c>
      <c r="M42" s="138"/>
      <c r="N42" s="178"/>
      <c r="O42" s="178"/>
      <c r="P42" s="178"/>
      <c r="Q42" s="178"/>
      <c r="S42" s="158" t="e">
        <f t="shared" si="4"/>
        <v>#DIV/0!</v>
      </c>
      <c r="U42" s="160" t="e">
        <v>#DIV/0!</v>
      </c>
      <c r="V42" s="140"/>
      <c r="W42" s="158" t="e">
        <f t="shared" si="5"/>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f t="shared" si="4"/>
        <v>#DIV/0!</v>
      </c>
      <c r="U43" s="161" t="e">
        <v>#DIV/0!</v>
      </c>
      <c r="V43" s="139"/>
      <c r="W43" s="158" t="e">
        <f t="shared" si="5"/>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4"/>
        <v>#DIV/0!</v>
      </c>
      <c r="U44" s="158" t="e">
        <v>#DIV/0!</v>
      </c>
      <c r="V44" s="139"/>
      <c r="W44" s="158" t="e">
        <f t="shared" si="5"/>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4"/>
        <v>#VALUE!</v>
      </c>
      <c r="U45" s="158" t="e">
        <v>#VALUE!</v>
      </c>
      <c r="V45" s="139"/>
      <c r="W45" s="158" t="e">
        <f t="shared" si="5"/>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4"/>
        <v>#VALUE!</v>
      </c>
      <c r="U46" s="158" t="e">
        <v>#VALUE!</v>
      </c>
      <c r="V46" s="139"/>
      <c r="W46" s="158" t="e">
        <f t="shared" si="5"/>
        <v>#VALUE!</v>
      </c>
      <c r="X46" s="139"/>
      <c r="Y46" s="139"/>
      <c r="Z46" s="139"/>
      <c r="AA46" s="139"/>
      <c r="AB46" s="139"/>
      <c r="AC46" s="139"/>
      <c r="AD46" s="139"/>
      <c r="AE46" s="139"/>
    </row>
    <row r="47" spans="1:31" s="141" customFormat="1" ht="17.25" customHeight="1">
      <c r="A47" s="144"/>
      <c r="B47" s="144"/>
      <c r="C47" s="154" t="s">
        <v>161</v>
      </c>
      <c r="D47" s="490">
        <v>586</v>
      </c>
      <c r="E47" s="155">
        <v>542</v>
      </c>
      <c r="F47" s="159">
        <f t="shared" ref="F47:F52" si="10">D47-E47</f>
        <v>44</v>
      </c>
      <c r="G47" s="155">
        <v>0</v>
      </c>
      <c r="H47" s="491">
        <v>44</v>
      </c>
      <c r="I47" s="155">
        <v>0</v>
      </c>
      <c r="J47" s="156">
        <f t="shared" ref="J47:J52" si="11">E47+G47+H47+I47</f>
        <v>586</v>
      </c>
      <c r="K47" s="155">
        <v>0</v>
      </c>
      <c r="L47" s="155">
        <v>0</v>
      </c>
      <c r="M47" s="156">
        <f t="shared" ref="M47:M52" si="12">D47-J47-K47-L47</f>
        <v>0</v>
      </c>
      <c r="N47" s="183"/>
      <c r="O47" s="183"/>
      <c r="P47" s="183"/>
      <c r="Q47" s="183"/>
      <c r="R47" s="139"/>
      <c r="S47" s="158">
        <f t="shared" si="4"/>
        <v>92.491467576791806</v>
      </c>
      <c r="U47" s="160">
        <v>91.228070175438589</v>
      </c>
      <c r="W47" s="158">
        <f t="shared" si="5"/>
        <v>1.2633974013532168</v>
      </c>
    </row>
    <row r="48" spans="1:31" s="141" customFormat="1" ht="17.25" customHeight="1">
      <c r="A48" s="150"/>
      <c r="B48" s="153" t="s">
        <v>162</v>
      </c>
      <c r="C48" s="154" t="s">
        <v>163</v>
      </c>
      <c r="D48" s="490">
        <v>376689100</v>
      </c>
      <c r="E48" s="155">
        <v>369236100</v>
      </c>
      <c r="F48" s="159">
        <f t="shared" si="10"/>
        <v>7453000</v>
      </c>
      <c r="G48" s="155">
        <v>0</v>
      </c>
      <c r="H48" s="491">
        <v>7453000</v>
      </c>
      <c r="I48" s="155">
        <v>0</v>
      </c>
      <c r="J48" s="156">
        <f t="shared" si="11"/>
        <v>376689100</v>
      </c>
      <c r="K48" s="155">
        <v>0</v>
      </c>
      <c r="L48" s="155">
        <v>0</v>
      </c>
      <c r="M48" s="156">
        <f t="shared" si="12"/>
        <v>0</v>
      </c>
      <c r="N48" s="183">
        <v>102.9</v>
      </c>
      <c r="O48" s="183">
        <v>114.5</v>
      </c>
      <c r="P48" s="184">
        <v>100</v>
      </c>
      <c r="Q48" s="184">
        <v>100</v>
      </c>
      <c r="R48" s="139"/>
      <c r="S48" s="158">
        <f t="shared" si="4"/>
        <v>98.021445271445344</v>
      </c>
      <c r="U48" s="160">
        <v>94.647482377271402</v>
      </c>
      <c r="W48" s="158">
        <f t="shared" si="5"/>
        <v>3.3739628941739426</v>
      </c>
    </row>
    <row r="49" spans="1:23" s="141" customFormat="1" ht="17.25" customHeight="1">
      <c r="A49" s="150" t="s">
        <v>48</v>
      </c>
      <c r="B49" s="144"/>
      <c r="C49" s="154" t="s">
        <v>161</v>
      </c>
      <c r="D49" s="155">
        <v>0</v>
      </c>
      <c r="E49" s="155">
        <v>0</v>
      </c>
      <c r="F49" s="159">
        <f t="shared" si="10"/>
        <v>0</v>
      </c>
      <c r="G49" s="155">
        <v>0</v>
      </c>
      <c r="H49" s="155">
        <v>0</v>
      </c>
      <c r="I49" s="155">
        <v>0</v>
      </c>
      <c r="J49" s="156">
        <f t="shared" si="11"/>
        <v>0</v>
      </c>
      <c r="K49" s="155">
        <v>0</v>
      </c>
      <c r="L49" s="155">
        <v>0</v>
      </c>
      <c r="M49" s="156">
        <f t="shared" si="12"/>
        <v>0</v>
      </c>
      <c r="N49" s="183"/>
      <c r="O49" s="183"/>
      <c r="P49" s="183"/>
      <c r="Q49" s="183"/>
      <c r="R49" s="139"/>
      <c r="S49" s="158" t="e">
        <f t="shared" si="4"/>
        <v>#DIV/0!</v>
      </c>
      <c r="U49" s="160" t="e">
        <v>#DIV/0!</v>
      </c>
      <c r="W49" s="158" t="e">
        <f t="shared" si="5"/>
        <v>#DIV/0!</v>
      </c>
    </row>
    <row r="50" spans="1:23" s="141" customFormat="1" ht="17.25" customHeight="1">
      <c r="A50" s="150"/>
      <c r="B50" s="153" t="s">
        <v>164</v>
      </c>
      <c r="C50" s="154" t="s">
        <v>163</v>
      </c>
      <c r="D50" s="155">
        <v>0</v>
      </c>
      <c r="E50" s="155">
        <v>0</v>
      </c>
      <c r="F50" s="159">
        <f t="shared" si="10"/>
        <v>0</v>
      </c>
      <c r="G50" s="155">
        <v>0</v>
      </c>
      <c r="H50" s="155">
        <v>0</v>
      </c>
      <c r="I50" s="155">
        <v>0</v>
      </c>
      <c r="J50" s="156">
        <f t="shared" si="11"/>
        <v>0</v>
      </c>
      <c r="K50" s="155">
        <v>0</v>
      </c>
      <c r="L50" s="155">
        <v>0</v>
      </c>
      <c r="M50" s="156">
        <f t="shared" si="12"/>
        <v>0</v>
      </c>
      <c r="N50" s="183">
        <v>0</v>
      </c>
      <c r="O50" s="183">
        <v>0</v>
      </c>
      <c r="P50" s="184">
        <v>0</v>
      </c>
      <c r="Q50" s="184">
        <v>0</v>
      </c>
      <c r="R50" s="139"/>
      <c r="S50" s="158" t="e">
        <f t="shared" si="4"/>
        <v>#DIV/0!</v>
      </c>
      <c r="U50" s="160" t="e">
        <v>#DIV/0!</v>
      </c>
      <c r="W50" s="158" t="e">
        <f t="shared" si="5"/>
        <v>#DIV/0!</v>
      </c>
    </row>
    <row r="51" spans="1:23" s="141" customFormat="1" ht="17.25" customHeight="1">
      <c r="A51" s="150"/>
      <c r="B51" s="144"/>
      <c r="C51" s="154" t="s">
        <v>161</v>
      </c>
      <c r="D51" s="156">
        <f>D47+D49</f>
        <v>586</v>
      </c>
      <c r="E51" s="156">
        <f>E47+E49</f>
        <v>542</v>
      </c>
      <c r="F51" s="159">
        <f t="shared" si="10"/>
        <v>44</v>
      </c>
      <c r="G51" s="156">
        <f t="shared" ref="G51:I52" si="13">G47+G49</f>
        <v>0</v>
      </c>
      <c r="H51" s="156">
        <f t="shared" si="13"/>
        <v>44</v>
      </c>
      <c r="I51" s="156">
        <f t="shared" si="13"/>
        <v>0</v>
      </c>
      <c r="J51" s="156">
        <f t="shared" si="11"/>
        <v>586</v>
      </c>
      <c r="K51" s="156">
        <f>K47+K49</f>
        <v>0</v>
      </c>
      <c r="L51" s="156">
        <f>L47+L49</f>
        <v>0</v>
      </c>
      <c r="M51" s="156">
        <f t="shared" si="12"/>
        <v>0</v>
      </c>
      <c r="N51" s="183"/>
      <c r="O51" s="183"/>
      <c r="P51" s="183"/>
      <c r="Q51" s="183"/>
      <c r="R51" s="139"/>
      <c r="S51" s="158">
        <f t="shared" si="4"/>
        <v>92.491467576791806</v>
      </c>
      <c r="U51" s="160">
        <v>91.228070175438589</v>
      </c>
      <c r="W51" s="158">
        <f t="shared" si="5"/>
        <v>1.2633974013532168</v>
      </c>
    </row>
    <row r="52" spans="1:23" s="141" customFormat="1" ht="17.25" customHeight="1">
      <c r="A52" s="153"/>
      <c r="B52" s="153" t="s">
        <v>16</v>
      </c>
      <c r="C52" s="144" t="s">
        <v>163</v>
      </c>
      <c r="D52" s="156">
        <f>D48+D50</f>
        <v>376689100</v>
      </c>
      <c r="E52" s="156">
        <f>E48+E50</f>
        <v>369236100</v>
      </c>
      <c r="F52" s="159">
        <f t="shared" si="10"/>
        <v>7453000</v>
      </c>
      <c r="G52" s="156">
        <f t="shared" si="13"/>
        <v>0</v>
      </c>
      <c r="H52" s="156">
        <f t="shared" si="13"/>
        <v>7453000</v>
      </c>
      <c r="I52" s="156">
        <f t="shared" si="13"/>
        <v>0</v>
      </c>
      <c r="J52" s="156">
        <f t="shared" si="11"/>
        <v>376689100</v>
      </c>
      <c r="K52" s="156">
        <f>K48+K50</f>
        <v>0</v>
      </c>
      <c r="L52" s="156">
        <f>L48+L50</f>
        <v>0</v>
      </c>
      <c r="M52" s="159">
        <f t="shared" si="12"/>
        <v>0</v>
      </c>
      <c r="N52" s="183">
        <v>102.9</v>
      </c>
      <c r="O52" s="183">
        <v>114.5</v>
      </c>
      <c r="P52" s="184">
        <v>100</v>
      </c>
      <c r="Q52" s="184">
        <v>100</v>
      </c>
      <c r="R52" s="139"/>
      <c r="S52" s="158">
        <f t="shared" si="4"/>
        <v>98.021445271445344</v>
      </c>
      <c r="U52" s="160">
        <v>94.647482377271402</v>
      </c>
      <c r="W52" s="158">
        <f t="shared" si="5"/>
        <v>3.3739628941739426</v>
      </c>
    </row>
    <row r="53" spans="1:23" s="139" customFormat="1" ht="17.25" customHeight="1">
      <c r="A53" s="144"/>
      <c r="B53" s="144"/>
      <c r="C53" s="154" t="s">
        <v>161</v>
      </c>
      <c r="D53" s="155">
        <v>0</v>
      </c>
      <c r="E53" s="155">
        <v>0</v>
      </c>
      <c r="F53" s="159"/>
      <c r="G53" s="155">
        <v>0</v>
      </c>
      <c r="H53" s="155">
        <v>0</v>
      </c>
      <c r="I53" s="155">
        <v>0</v>
      </c>
      <c r="J53" s="159"/>
      <c r="K53" s="155">
        <v>0</v>
      </c>
      <c r="L53" s="155">
        <v>0</v>
      </c>
      <c r="M53" s="159"/>
      <c r="N53" s="183"/>
      <c r="O53" s="183"/>
      <c r="P53" s="183"/>
      <c r="Q53" s="183"/>
      <c r="S53" s="158" t="e">
        <f t="shared" si="4"/>
        <v>#DIV/0!</v>
      </c>
      <c r="U53" s="160" t="e">
        <v>#DIV/0!</v>
      </c>
      <c r="W53" s="158" t="e">
        <f t="shared" si="5"/>
        <v>#DIV/0!</v>
      </c>
    </row>
    <row r="54" spans="1:23" s="141" customFormat="1" ht="17.25" customHeight="1">
      <c r="A54" s="150" t="s">
        <v>171</v>
      </c>
      <c r="B54" s="153" t="s">
        <v>162</v>
      </c>
      <c r="C54" s="154" t="s">
        <v>163</v>
      </c>
      <c r="D54" s="155">
        <v>0</v>
      </c>
      <c r="E54" s="155">
        <v>0</v>
      </c>
      <c r="F54" s="159"/>
      <c r="G54" s="155">
        <v>0</v>
      </c>
      <c r="H54" s="155">
        <v>0</v>
      </c>
      <c r="I54" s="155">
        <v>0</v>
      </c>
      <c r="J54" s="159"/>
      <c r="K54" s="155">
        <v>0</v>
      </c>
      <c r="L54" s="155">
        <v>0</v>
      </c>
      <c r="M54" s="159"/>
      <c r="N54" s="183">
        <v>0</v>
      </c>
      <c r="O54" s="183">
        <v>0</v>
      </c>
      <c r="P54" s="184">
        <v>0</v>
      </c>
      <c r="Q54" s="184">
        <v>0</v>
      </c>
      <c r="R54" s="139"/>
      <c r="S54" s="158" t="e">
        <f t="shared" si="4"/>
        <v>#DIV/0!</v>
      </c>
      <c r="U54" s="158" t="e">
        <v>#DIV/0!</v>
      </c>
      <c r="W54" s="158" t="e">
        <f t="shared" si="5"/>
        <v>#DIV/0!</v>
      </c>
    </row>
    <row r="55" spans="1:23" s="141" customFormat="1" ht="17.25" customHeight="1">
      <c r="A55" s="150"/>
      <c r="B55" s="144"/>
      <c r="C55" s="154" t="s">
        <v>161</v>
      </c>
      <c r="D55" s="155">
        <v>0</v>
      </c>
      <c r="E55" s="155">
        <v>0</v>
      </c>
      <c r="F55" s="159"/>
      <c r="G55" s="155">
        <v>0</v>
      </c>
      <c r="H55" s="155">
        <v>0</v>
      </c>
      <c r="I55" s="155">
        <v>0</v>
      </c>
      <c r="J55" s="159"/>
      <c r="K55" s="155">
        <v>0</v>
      </c>
      <c r="L55" s="155">
        <v>0</v>
      </c>
      <c r="M55" s="159"/>
      <c r="N55" s="183"/>
      <c r="O55" s="183"/>
      <c r="P55" s="183"/>
      <c r="Q55" s="183"/>
      <c r="R55" s="139"/>
      <c r="S55" s="158" t="e">
        <f t="shared" si="4"/>
        <v>#DIV/0!</v>
      </c>
      <c r="U55" s="160" t="e">
        <v>#DIV/0!</v>
      </c>
      <c r="W55" s="158" t="e">
        <f t="shared" si="5"/>
        <v>#DIV/0!</v>
      </c>
    </row>
    <row r="56" spans="1:23" s="141" customFormat="1" ht="17.25" customHeight="1">
      <c r="A56" s="150" t="s">
        <v>50</v>
      </c>
      <c r="B56" s="153" t="s">
        <v>164</v>
      </c>
      <c r="C56" s="154" t="s">
        <v>163</v>
      </c>
      <c r="D56" s="155">
        <v>0</v>
      </c>
      <c r="E56" s="155">
        <v>0</v>
      </c>
      <c r="F56" s="159"/>
      <c r="G56" s="155">
        <v>0</v>
      </c>
      <c r="H56" s="155">
        <v>0</v>
      </c>
      <c r="I56" s="155">
        <v>0</v>
      </c>
      <c r="J56" s="159"/>
      <c r="K56" s="155">
        <v>0</v>
      </c>
      <c r="L56" s="155">
        <v>0</v>
      </c>
      <c r="M56" s="159"/>
      <c r="N56" s="183">
        <v>0</v>
      </c>
      <c r="O56" s="183">
        <v>0</v>
      </c>
      <c r="P56" s="184">
        <v>0</v>
      </c>
      <c r="Q56" s="184">
        <v>0</v>
      </c>
      <c r="R56" s="139"/>
      <c r="S56" s="158" t="e">
        <f t="shared" si="4"/>
        <v>#DIV/0!</v>
      </c>
      <c r="U56" s="160" t="e">
        <v>#DIV/0!</v>
      </c>
      <c r="W56" s="158" t="e">
        <f t="shared" si="5"/>
        <v>#DIV/0!</v>
      </c>
    </row>
    <row r="57" spans="1:23" s="141" customFormat="1" ht="17.25" customHeight="1">
      <c r="A57" s="150"/>
      <c r="B57" s="144"/>
      <c r="C57" s="154" t="s">
        <v>161</v>
      </c>
      <c r="D57" s="156">
        <f>D53+D55</f>
        <v>0</v>
      </c>
      <c r="E57" s="156">
        <f>E53+E55</f>
        <v>0</v>
      </c>
      <c r="F57" s="159">
        <v>0</v>
      </c>
      <c r="G57" s="159">
        <v>0</v>
      </c>
      <c r="H57" s="159">
        <v>0</v>
      </c>
      <c r="I57" s="159">
        <v>0</v>
      </c>
      <c r="J57" s="159">
        <v>0</v>
      </c>
      <c r="K57" s="159">
        <v>0</v>
      </c>
      <c r="L57" s="159">
        <v>0</v>
      </c>
      <c r="M57" s="159">
        <v>0</v>
      </c>
      <c r="N57" s="183"/>
      <c r="O57" s="183"/>
      <c r="P57" s="183"/>
      <c r="Q57" s="183"/>
      <c r="R57" s="139"/>
      <c r="S57" s="158" t="e">
        <f t="shared" si="4"/>
        <v>#DIV/0!</v>
      </c>
      <c r="U57" s="160" t="e">
        <v>#DIV/0!</v>
      </c>
      <c r="W57" s="158" t="e">
        <f t="shared" si="5"/>
        <v>#DIV/0!</v>
      </c>
    </row>
    <row r="58" spans="1:23" s="141" customFormat="1" ht="17.25" customHeight="1">
      <c r="A58" s="153"/>
      <c r="B58" s="153" t="s">
        <v>16</v>
      </c>
      <c r="C58" s="154" t="s">
        <v>163</v>
      </c>
      <c r="D58" s="156">
        <f>D54+D56</f>
        <v>0</v>
      </c>
      <c r="E58" s="156">
        <f>E54+E56</f>
        <v>0</v>
      </c>
      <c r="F58" s="159">
        <v>0</v>
      </c>
      <c r="G58" s="159">
        <v>0</v>
      </c>
      <c r="H58" s="159">
        <v>0</v>
      </c>
      <c r="I58" s="159">
        <v>0</v>
      </c>
      <c r="J58" s="159">
        <v>0</v>
      </c>
      <c r="K58" s="159">
        <v>0</v>
      </c>
      <c r="L58" s="159">
        <v>0</v>
      </c>
      <c r="M58" s="159">
        <v>0</v>
      </c>
      <c r="N58" s="183">
        <v>0</v>
      </c>
      <c r="O58" s="183">
        <v>0</v>
      </c>
      <c r="P58" s="184">
        <v>0</v>
      </c>
      <c r="Q58" s="184">
        <v>0</v>
      </c>
      <c r="R58" s="139"/>
      <c r="S58" s="158" t="e">
        <f t="shared" si="4"/>
        <v>#DIV/0!</v>
      </c>
      <c r="U58" s="160" t="e">
        <v>#DIV/0!</v>
      </c>
      <c r="W58" s="158" t="e">
        <f t="shared" si="5"/>
        <v>#DIV/0!</v>
      </c>
    </row>
    <row r="59" spans="1:23" s="141" customFormat="1" ht="17.25" customHeight="1">
      <c r="A59" s="144"/>
      <c r="B59" s="144"/>
      <c r="C59" s="154" t="s">
        <v>161</v>
      </c>
      <c r="D59" s="490">
        <v>671</v>
      </c>
      <c r="E59" s="155">
        <v>593</v>
      </c>
      <c r="F59" s="159">
        <f t="shared" ref="F59:F82" si="14">D59-E59</f>
        <v>78</v>
      </c>
      <c r="G59" s="155">
        <v>1</v>
      </c>
      <c r="H59" s="491">
        <v>75</v>
      </c>
      <c r="I59" s="155">
        <v>0</v>
      </c>
      <c r="J59" s="159">
        <f t="shared" ref="J59:J82" si="15">E59+G59+H59+I59</f>
        <v>669</v>
      </c>
      <c r="K59" s="155">
        <v>0</v>
      </c>
      <c r="L59" s="155">
        <v>0</v>
      </c>
      <c r="M59" s="156">
        <f t="shared" ref="M59:M82" si="16">D59-J59-K59-L59</f>
        <v>2</v>
      </c>
      <c r="N59" s="183"/>
      <c r="O59" s="183"/>
      <c r="P59" s="183"/>
      <c r="Q59" s="183"/>
      <c r="R59" s="139"/>
      <c r="S59" s="158">
        <f t="shared" si="4"/>
        <v>88.375558867362145</v>
      </c>
      <c r="U59" s="160">
        <v>90.725126475548052</v>
      </c>
      <c r="W59" s="158">
        <f t="shared" si="5"/>
        <v>-2.3495676081859074</v>
      </c>
    </row>
    <row r="60" spans="1:23" s="141" customFormat="1" ht="17.25" customHeight="1">
      <c r="A60" s="150"/>
      <c r="B60" s="153" t="s">
        <v>162</v>
      </c>
      <c r="C60" s="154" t="s">
        <v>163</v>
      </c>
      <c r="D60" s="490">
        <v>41494300</v>
      </c>
      <c r="E60" s="497">
        <v>36101900</v>
      </c>
      <c r="F60" s="159">
        <f t="shared" si="14"/>
        <v>5392400</v>
      </c>
      <c r="G60" s="155">
        <v>50200</v>
      </c>
      <c r="H60" s="499">
        <v>3388300</v>
      </c>
      <c r="I60" s="498">
        <v>0</v>
      </c>
      <c r="J60" s="159">
        <f>E60+G60+H60+I60</f>
        <v>39540400</v>
      </c>
      <c r="K60" s="155">
        <v>0</v>
      </c>
      <c r="L60" s="155">
        <v>0</v>
      </c>
      <c r="M60" s="156">
        <f t="shared" si="16"/>
        <v>1953900</v>
      </c>
      <c r="N60" s="183">
        <v>105.8</v>
      </c>
      <c r="O60" s="183">
        <v>80</v>
      </c>
      <c r="P60" s="184">
        <v>95.291160472643227</v>
      </c>
      <c r="Q60" s="184">
        <v>99.2</v>
      </c>
      <c r="R60" s="139"/>
      <c r="S60" s="158">
        <f t="shared" si="4"/>
        <v>87.004480133415925</v>
      </c>
      <c r="U60" s="160">
        <v>95.190639484301613</v>
      </c>
      <c r="W60" s="158">
        <f t="shared" si="5"/>
        <v>-8.1861593508856885</v>
      </c>
    </row>
    <row r="61" spans="1:23" s="141" customFormat="1" ht="17.25" customHeight="1">
      <c r="A61" s="150" t="s">
        <v>50</v>
      </c>
      <c r="B61" s="144"/>
      <c r="C61" s="154" t="s">
        <v>161</v>
      </c>
      <c r="D61" s="490">
        <v>46</v>
      </c>
      <c r="E61" s="155">
        <v>0</v>
      </c>
      <c r="F61" s="159">
        <f t="shared" si="14"/>
        <v>46</v>
      </c>
      <c r="G61" s="491">
        <v>0</v>
      </c>
      <c r="H61" s="491">
        <v>3</v>
      </c>
      <c r="I61" s="155">
        <v>0</v>
      </c>
      <c r="J61" s="156">
        <f t="shared" si="15"/>
        <v>3</v>
      </c>
      <c r="K61" s="155">
        <v>0</v>
      </c>
      <c r="L61" s="155">
        <v>1</v>
      </c>
      <c r="M61" s="156">
        <f t="shared" si="16"/>
        <v>42</v>
      </c>
      <c r="N61" s="183"/>
      <c r="O61" s="183"/>
      <c r="P61" s="183"/>
      <c r="Q61" s="183"/>
      <c r="R61" s="139"/>
      <c r="S61" s="158">
        <f t="shared" si="4"/>
        <v>0</v>
      </c>
      <c r="U61" s="160">
        <v>1.0204081632653061</v>
      </c>
      <c r="W61" s="158">
        <f t="shared" si="5"/>
        <v>-1.0204081632653061</v>
      </c>
    </row>
    <row r="62" spans="1:23" s="141" customFormat="1" ht="17.25" customHeight="1">
      <c r="A62" s="157"/>
      <c r="B62" s="153" t="s">
        <v>164</v>
      </c>
      <c r="C62" s="154" t="s">
        <v>163</v>
      </c>
      <c r="D62" s="490">
        <v>1771420</v>
      </c>
      <c r="E62" s="155">
        <v>0</v>
      </c>
      <c r="F62" s="159">
        <f t="shared" si="14"/>
        <v>1771420</v>
      </c>
      <c r="G62" s="491">
        <v>0</v>
      </c>
      <c r="H62" s="491">
        <v>334900</v>
      </c>
      <c r="I62" s="155">
        <v>0</v>
      </c>
      <c r="J62" s="156">
        <f t="shared" si="15"/>
        <v>334900</v>
      </c>
      <c r="K62" s="155">
        <v>0</v>
      </c>
      <c r="L62" s="155">
        <v>18300</v>
      </c>
      <c r="M62" s="156">
        <f t="shared" si="16"/>
        <v>1418220</v>
      </c>
      <c r="N62" s="183">
        <v>97.2</v>
      </c>
      <c r="O62" s="183">
        <v>105.6</v>
      </c>
      <c r="P62" s="184">
        <v>18.905736640661164</v>
      </c>
      <c r="Q62" s="184">
        <v>10.6</v>
      </c>
      <c r="R62" s="139"/>
      <c r="S62" s="158">
        <f t="shared" si="4"/>
        <v>0</v>
      </c>
      <c r="U62" s="160">
        <v>0.4470932947981493</v>
      </c>
      <c r="W62" s="158">
        <f t="shared" si="5"/>
        <v>-0.4470932947981493</v>
      </c>
    </row>
    <row r="63" spans="1:23" s="141" customFormat="1" ht="17.25" customHeight="1">
      <c r="A63" s="150"/>
      <c r="B63" s="144"/>
      <c r="C63" s="154" t="s">
        <v>161</v>
      </c>
      <c r="D63" s="156">
        <f>D59+D61</f>
        <v>717</v>
      </c>
      <c r="E63" s="156">
        <f>E59+E61</f>
        <v>593</v>
      </c>
      <c r="F63" s="159">
        <f t="shared" si="14"/>
        <v>124</v>
      </c>
      <c r="G63" s="159">
        <f t="shared" ref="G63:I64" si="17">G59+G61</f>
        <v>1</v>
      </c>
      <c r="H63" s="159">
        <f t="shared" si="17"/>
        <v>78</v>
      </c>
      <c r="I63" s="159">
        <f t="shared" si="17"/>
        <v>0</v>
      </c>
      <c r="J63" s="159">
        <f t="shared" si="15"/>
        <v>672</v>
      </c>
      <c r="K63" s="159">
        <f>K59+K61</f>
        <v>0</v>
      </c>
      <c r="L63" s="156">
        <f>L59+L61</f>
        <v>1</v>
      </c>
      <c r="M63" s="156">
        <f t="shared" si="16"/>
        <v>44</v>
      </c>
      <c r="N63" s="183"/>
      <c r="O63" s="183"/>
      <c r="P63" s="183"/>
      <c r="Q63" s="183"/>
      <c r="R63" s="139"/>
      <c r="S63" s="158">
        <f t="shared" si="4"/>
        <v>82.705718270571822</v>
      </c>
      <c r="U63" s="160">
        <v>78.002894356005797</v>
      </c>
      <c r="W63" s="158">
        <f t="shared" si="5"/>
        <v>4.7028239145660251</v>
      </c>
    </row>
    <row r="64" spans="1:23" s="141" customFormat="1" ht="17.25" customHeight="1">
      <c r="A64" s="153"/>
      <c r="B64" s="153" t="s">
        <v>16</v>
      </c>
      <c r="C64" s="154" t="s">
        <v>163</v>
      </c>
      <c r="D64" s="156">
        <f>D60+D62</f>
        <v>43265720</v>
      </c>
      <c r="E64" s="156">
        <f>E60+E62</f>
        <v>36101900</v>
      </c>
      <c r="F64" s="159">
        <f t="shared" si="14"/>
        <v>7163820</v>
      </c>
      <c r="G64" s="159">
        <f t="shared" si="17"/>
        <v>50200</v>
      </c>
      <c r="H64" s="159">
        <f t="shared" si="17"/>
        <v>3723200</v>
      </c>
      <c r="I64" s="159">
        <f t="shared" si="17"/>
        <v>0</v>
      </c>
      <c r="J64" s="159">
        <f t="shared" si="15"/>
        <v>39875300</v>
      </c>
      <c r="K64" s="159">
        <f>K60+K62</f>
        <v>0</v>
      </c>
      <c r="L64" s="156">
        <f>L60+L62</f>
        <v>18300</v>
      </c>
      <c r="M64" s="156">
        <f t="shared" si="16"/>
        <v>3372120</v>
      </c>
      <c r="N64" s="183">
        <v>105.4</v>
      </c>
      <c r="O64" s="183">
        <v>80.8</v>
      </c>
      <c r="P64" s="184">
        <v>92.163726848877118</v>
      </c>
      <c r="Q64" s="184">
        <v>95.3</v>
      </c>
      <c r="R64" s="139"/>
      <c r="S64" s="158">
        <f t="shared" si="4"/>
        <v>83.44227254278907</v>
      </c>
      <c r="U64" s="160">
        <v>92.265028628159598</v>
      </c>
      <c r="W64" s="158">
        <f t="shared" si="5"/>
        <v>-8.8227560853705285</v>
      </c>
    </row>
    <row r="65" spans="1:23" s="141" customFormat="1" ht="17.25" customHeight="1">
      <c r="A65" s="144"/>
      <c r="B65" s="144"/>
      <c r="C65" s="154" t="s">
        <v>161</v>
      </c>
      <c r="D65" s="155">
        <v>0</v>
      </c>
      <c r="E65" s="155">
        <v>0</v>
      </c>
      <c r="F65" s="159">
        <f t="shared" si="14"/>
        <v>0</v>
      </c>
      <c r="G65" s="155">
        <v>0</v>
      </c>
      <c r="H65" s="155">
        <v>0</v>
      </c>
      <c r="I65" s="155">
        <v>0</v>
      </c>
      <c r="J65" s="156">
        <f t="shared" si="15"/>
        <v>0</v>
      </c>
      <c r="K65" s="155">
        <v>0</v>
      </c>
      <c r="L65" s="155">
        <v>0</v>
      </c>
      <c r="M65" s="156">
        <f t="shared" si="16"/>
        <v>0</v>
      </c>
      <c r="N65" s="183"/>
      <c r="O65" s="183"/>
      <c r="P65" s="183"/>
      <c r="Q65" s="183"/>
      <c r="R65" s="139"/>
      <c r="S65" s="158" t="e">
        <f t="shared" si="4"/>
        <v>#DIV/0!</v>
      </c>
      <c r="U65" s="160" t="e">
        <v>#DIV/0!</v>
      </c>
      <c r="W65" s="158" t="e">
        <f t="shared" si="5"/>
        <v>#DIV/0!</v>
      </c>
    </row>
    <row r="66" spans="1:23" s="141" customFormat="1" ht="17.25" customHeight="1">
      <c r="A66" s="150"/>
      <c r="B66" s="153" t="s">
        <v>162</v>
      </c>
      <c r="C66" s="154" t="s">
        <v>163</v>
      </c>
      <c r="D66" s="155">
        <v>0</v>
      </c>
      <c r="E66" s="155">
        <v>0</v>
      </c>
      <c r="F66" s="156">
        <f t="shared" si="14"/>
        <v>0</v>
      </c>
      <c r="G66" s="155">
        <v>0</v>
      </c>
      <c r="H66" s="155">
        <v>0</v>
      </c>
      <c r="I66" s="155">
        <v>0</v>
      </c>
      <c r="J66" s="156">
        <f t="shared" si="15"/>
        <v>0</v>
      </c>
      <c r="K66" s="155">
        <v>0</v>
      </c>
      <c r="L66" s="155">
        <v>0</v>
      </c>
      <c r="M66" s="156">
        <f t="shared" si="16"/>
        <v>0</v>
      </c>
      <c r="N66" s="183">
        <v>0</v>
      </c>
      <c r="O66" s="183">
        <v>0</v>
      </c>
      <c r="P66" s="184">
        <v>0</v>
      </c>
      <c r="Q66" s="184">
        <v>0</v>
      </c>
      <c r="R66" s="139"/>
      <c r="S66" s="158" t="e">
        <f t="shared" si="4"/>
        <v>#DIV/0!</v>
      </c>
      <c r="U66" s="160" t="e">
        <v>#DIV/0!</v>
      </c>
      <c r="W66" s="158" t="e">
        <f t="shared" si="5"/>
        <v>#DIV/0!</v>
      </c>
    </row>
    <row r="67" spans="1:23" s="141" customFormat="1" ht="17.25" customHeight="1">
      <c r="A67" s="150" t="s">
        <v>51</v>
      </c>
      <c r="B67" s="144"/>
      <c r="C67" s="154" t="s">
        <v>161</v>
      </c>
      <c r="D67" s="155">
        <v>0</v>
      </c>
      <c r="E67" s="155">
        <v>0</v>
      </c>
      <c r="F67" s="156">
        <f t="shared" si="14"/>
        <v>0</v>
      </c>
      <c r="G67" s="155">
        <v>0</v>
      </c>
      <c r="H67" s="155">
        <v>0</v>
      </c>
      <c r="I67" s="155">
        <v>0</v>
      </c>
      <c r="J67" s="156">
        <f t="shared" si="15"/>
        <v>0</v>
      </c>
      <c r="K67" s="155">
        <v>0</v>
      </c>
      <c r="L67" s="155">
        <v>0</v>
      </c>
      <c r="M67" s="156">
        <f t="shared" si="16"/>
        <v>0</v>
      </c>
      <c r="N67" s="183"/>
      <c r="O67" s="183"/>
      <c r="P67" s="183"/>
      <c r="Q67" s="183"/>
      <c r="R67" s="139"/>
      <c r="S67" s="158" t="e">
        <f t="shared" si="4"/>
        <v>#DIV/0!</v>
      </c>
      <c r="U67" s="160" t="e">
        <v>#DIV/0!</v>
      </c>
      <c r="W67" s="158" t="e">
        <f t="shared" si="5"/>
        <v>#DIV/0!</v>
      </c>
    </row>
    <row r="68" spans="1:23" s="141" customFormat="1" ht="17.25" customHeight="1">
      <c r="A68" s="150"/>
      <c r="B68" s="153" t="s">
        <v>164</v>
      </c>
      <c r="C68" s="154" t="s">
        <v>163</v>
      </c>
      <c r="D68" s="155">
        <v>0</v>
      </c>
      <c r="E68" s="155">
        <v>0</v>
      </c>
      <c r="F68" s="156">
        <f t="shared" si="14"/>
        <v>0</v>
      </c>
      <c r="G68" s="155">
        <v>0</v>
      </c>
      <c r="H68" s="155">
        <v>0</v>
      </c>
      <c r="I68" s="155">
        <v>0</v>
      </c>
      <c r="J68" s="156">
        <f t="shared" si="15"/>
        <v>0</v>
      </c>
      <c r="K68" s="155">
        <v>0</v>
      </c>
      <c r="L68" s="155">
        <v>0</v>
      </c>
      <c r="M68" s="156">
        <f t="shared" si="16"/>
        <v>0</v>
      </c>
      <c r="N68" s="183">
        <v>0</v>
      </c>
      <c r="O68" s="183">
        <v>0</v>
      </c>
      <c r="P68" s="184">
        <v>0</v>
      </c>
      <c r="Q68" s="184">
        <v>0</v>
      </c>
      <c r="R68" s="139"/>
      <c r="S68" s="158" t="e">
        <f t="shared" si="4"/>
        <v>#DIV/0!</v>
      </c>
      <c r="U68" s="160" t="e">
        <v>#DIV/0!</v>
      </c>
      <c r="W68" s="158" t="e">
        <f t="shared" si="5"/>
        <v>#DIV/0!</v>
      </c>
    </row>
    <row r="69" spans="1:23" s="141" customFormat="1" ht="17.25" customHeight="1">
      <c r="A69" s="150"/>
      <c r="B69" s="144"/>
      <c r="C69" s="154" t="s">
        <v>161</v>
      </c>
      <c r="D69" s="156">
        <f>D65+D67</f>
        <v>0</v>
      </c>
      <c r="E69" s="156">
        <f>E65+E67</f>
        <v>0</v>
      </c>
      <c r="F69" s="156">
        <f t="shared" si="14"/>
        <v>0</v>
      </c>
      <c r="G69" s="156">
        <f t="shared" ref="G69:I70" si="18">G65+G67</f>
        <v>0</v>
      </c>
      <c r="H69" s="156">
        <f t="shared" si="18"/>
        <v>0</v>
      </c>
      <c r="I69" s="156">
        <f t="shared" si="18"/>
        <v>0</v>
      </c>
      <c r="J69" s="156">
        <f t="shared" si="15"/>
        <v>0</v>
      </c>
      <c r="K69" s="156">
        <f>K65+K67</f>
        <v>0</v>
      </c>
      <c r="L69" s="156">
        <f>L65+L67</f>
        <v>0</v>
      </c>
      <c r="M69" s="156">
        <f t="shared" si="16"/>
        <v>0</v>
      </c>
      <c r="N69" s="183"/>
      <c r="O69" s="183"/>
      <c r="P69" s="183"/>
      <c r="Q69" s="183"/>
      <c r="R69" s="139"/>
      <c r="S69" s="158" t="e">
        <f t="shared" si="4"/>
        <v>#DIV/0!</v>
      </c>
      <c r="U69" s="160" t="e">
        <v>#DIV/0!</v>
      </c>
      <c r="W69" s="158" t="e">
        <f t="shared" si="5"/>
        <v>#DIV/0!</v>
      </c>
    </row>
    <row r="70" spans="1:23" s="141" customFormat="1" ht="17.25" customHeight="1">
      <c r="A70" s="153"/>
      <c r="B70" s="153" t="s">
        <v>16</v>
      </c>
      <c r="C70" s="154" t="s">
        <v>163</v>
      </c>
      <c r="D70" s="156">
        <f>D66+D68</f>
        <v>0</v>
      </c>
      <c r="E70" s="156">
        <f>E66+E68</f>
        <v>0</v>
      </c>
      <c r="F70" s="156">
        <f t="shared" si="14"/>
        <v>0</v>
      </c>
      <c r="G70" s="156">
        <f t="shared" si="18"/>
        <v>0</v>
      </c>
      <c r="H70" s="156">
        <f t="shared" si="18"/>
        <v>0</v>
      </c>
      <c r="I70" s="156">
        <f t="shared" si="18"/>
        <v>0</v>
      </c>
      <c r="J70" s="156">
        <f t="shared" si="15"/>
        <v>0</v>
      </c>
      <c r="K70" s="156">
        <f>K66+K68</f>
        <v>0</v>
      </c>
      <c r="L70" s="156">
        <f>L66+L68</f>
        <v>0</v>
      </c>
      <c r="M70" s="156">
        <f t="shared" si="16"/>
        <v>0</v>
      </c>
      <c r="N70" s="183">
        <v>0</v>
      </c>
      <c r="O70" s="183">
        <v>0</v>
      </c>
      <c r="P70" s="184">
        <v>0</v>
      </c>
      <c r="Q70" s="184">
        <v>0</v>
      </c>
      <c r="R70" s="139"/>
      <c r="S70" s="158" t="e">
        <f t="shared" si="4"/>
        <v>#DIV/0!</v>
      </c>
      <c r="U70" s="160" t="e">
        <v>#DIV/0!</v>
      </c>
      <c r="W70" s="158" t="e">
        <f t="shared" si="5"/>
        <v>#DIV/0!</v>
      </c>
    </row>
    <row r="71" spans="1:23" s="141" customFormat="1" ht="17.25" customHeight="1">
      <c r="A71" s="144"/>
      <c r="B71" s="144"/>
      <c r="C71" s="154" t="s">
        <v>161</v>
      </c>
      <c r="D71" s="490">
        <v>12</v>
      </c>
      <c r="E71" s="490">
        <v>12</v>
      </c>
      <c r="F71" s="156">
        <f t="shared" si="14"/>
        <v>0</v>
      </c>
      <c r="G71" s="155">
        <v>0</v>
      </c>
      <c r="H71" s="155">
        <v>0</v>
      </c>
      <c r="I71" s="155">
        <v>0</v>
      </c>
      <c r="J71" s="156">
        <f t="shared" si="15"/>
        <v>12</v>
      </c>
      <c r="K71" s="155">
        <v>0</v>
      </c>
      <c r="L71" s="155">
        <v>0</v>
      </c>
      <c r="M71" s="156">
        <f t="shared" si="16"/>
        <v>0</v>
      </c>
      <c r="N71" s="183"/>
      <c r="O71" s="183"/>
      <c r="P71" s="183"/>
      <c r="Q71" s="183"/>
      <c r="R71" s="139"/>
      <c r="S71" s="158">
        <f t="shared" si="4"/>
        <v>100</v>
      </c>
      <c r="U71" s="160">
        <v>100</v>
      </c>
      <c r="W71" s="158">
        <f t="shared" si="5"/>
        <v>0</v>
      </c>
    </row>
    <row r="72" spans="1:23" s="141" customFormat="1" ht="17.25" customHeight="1">
      <c r="A72" s="150"/>
      <c r="B72" s="153" t="s">
        <v>162</v>
      </c>
      <c r="C72" s="154" t="s">
        <v>163</v>
      </c>
      <c r="D72" s="490">
        <v>7097500</v>
      </c>
      <c r="E72" s="497">
        <v>7097500</v>
      </c>
      <c r="F72" s="156">
        <f t="shared" si="14"/>
        <v>0</v>
      </c>
      <c r="G72" s="155">
        <v>0</v>
      </c>
      <c r="H72" s="155">
        <v>0</v>
      </c>
      <c r="I72" s="155">
        <v>0</v>
      </c>
      <c r="J72" s="156">
        <f t="shared" si="15"/>
        <v>7097500</v>
      </c>
      <c r="K72" s="155">
        <v>0</v>
      </c>
      <c r="L72" s="155">
        <v>0</v>
      </c>
      <c r="M72" s="156">
        <f t="shared" si="16"/>
        <v>0</v>
      </c>
      <c r="N72" s="183">
        <v>106.5</v>
      </c>
      <c r="O72" s="183">
        <v>104.1</v>
      </c>
      <c r="P72" s="184">
        <v>100</v>
      </c>
      <c r="Q72" s="184">
        <v>100</v>
      </c>
      <c r="R72" s="139"/>
      <c r="S72" s="158">
        <f t="shared" si="4"/>
        <v>100</v>
      </c>
      <c r="U72" s="160">
        <v>100</v>
      </c>
      <c r="W72" s="158">
        <f t="shared" si="5"/>
        <v>0</v>
      </c>
    </row>
    <row r="73" spans="1:23" s="141" customFormat="1" ht="17.25" customHeight="1">
      <c r="A73" s="150" t="s">
        <v>172</v>
      </c>
      <c r="B73" s="144"/>
      <c r="C73" s="154" t="s">
        <v>161</v>
      </c>
      <c r="D73" s="155">
        <v>0</v>
      </c>
      <c r="E73" s="155">
        <v>0</v>
      </c>
      <c r="F73" s="156">
        <f t="shared" si="14"/>
        <v>0</v>
      </c>
      <c r="G73" s="155">
        <v>0</v>
      </c>
      <c r="H73" s="155">
        <v>0</v>
      </c>
      <c r="I73" s="155">
        <v>0</v>
      </c>
      <c r="J73" s="156">
        <f t="shared" si="15"/>
        <v>0</v>
      </c>
      <c r="K73" s="155">
        <v>0</v>
      </c>
      <c r="L73" s="155">
        <v>0</v>
      </c>
      <c r="M73" s="156">
        <f t="shared" si="16"/>
        <v>0</v>
      </c>
      <c r="N73" s="183"/>
      <c r="O73" s="183"/>
      <c r="P73" s="183"/>
      <c r="Q73" s="183"/>
      <c r="R73" s="139"/>
      <c r="S73" s="158" t="e">
        <f t="shared" si="4"/>
        <v>#DIV/0!</v>
      </c>
      <c r="U73" s="160" t="e">
        <v>#DIV/0!</v>
      </c>
      <c r="W73" s="158" t="e">
        <f t="shared" si="5"/>
        <v>#DIV/0!</v>
      </c>
    </row>
    <row r="74" spans="1:23" s="141" customFormat="1" ht="17.25" customHeight="1">
      <c r="A74" s="150"/>
      <c r="B74" s="153" t="s">
        <v>164</v>
      </c>
      <c r="C74" s="154" t="s">
        <v>163</v>
      </c>
      <c r="D74" s="155">
        <v>0</v>
      </c>
      <c r="E74" s="155">
        <v>0</v>
      </c>
      <c r="F74" s="156">
        <f t="shared" si="14"/>
        <v>0</v>
      </c>
      <c r="G74" s="155">
        <v>0</v>
      </c>
      <c r="H74" s="155">
        <v>0</v>
      </c>
      <c r="I74" s="155">
        <v>0</v>
      </c>
      <c r="J74" s="156">
        <f t="shared" si="15"/>
        <v>0</v>
      </c>
      <c r="K74" s="155">
        <v>0</v>
      </c>
      <c r="L74" s="155">
        <v>0</v>
      </c>
      <c r="M74" s="156">
        <f t="shared" si="16"/>
        <v>0</v>
      </c>
      <c r="N74" s="183">
        <v>0</v>
      </c>
      <c r="O74" s="183">
        <v>0</v>
      </c>
      <c r="P74" s="184">
        <v>0</v>
      </c>
      <c r="Q74" s="184">
        <v>0</v>
      </c>
      <c r="R74" s="139"/>
      <c r="S74" s="158" t="e">
        <f t="shared" si="4"/>
        <v>#DIV/0!</v>
      </c>
      <c r="U74" s="160" t="e">
        <v>#DIV/0!</v>
      </c>
      <c r="W74" s="158" t="e">
        <f t="shared" si="5"/>
        <v>#DIV/0!</v>
      </c>
    </row>
    <row r="75" spans="1:23" s="141" customFormat="1" ht="17.25" customHeight="1">
      <c r="A75" s="150"/>
      <c r="B75" s="144"/>
      <c r="C75" s="154" t="s">
        <v>161</v>
      </c>
      <c r="D75" s="156">
        <f>D71+D73</f>
        <v>12</v>
      </c>
      <c r="E75" s="156">
        <f>E71+E73</f>
        <v>12</v>
      </c>
      <c r="F75" s="156">
        <f t="shared" si="14"/>
        <v>0</v>
      </c>
      <c r="G75" s="156">
        <f t="shared" ref="G75:I76" si="19">G71+G73</f>
        <v>0</v>
      </c>
      <c r="H75" s="156">
        <f t="shared" si="19"/>
        <v>0</v>
      </c>
      <c r="I75" s="156">
        <f t="shared" si="19"/>
        <v>0</v>
      </c>
      <c r="J75" s="156">
        <f t="shared" si="15"/>
        <v>12</v>
      </c>
      <c r="K75" s="156">
        <f>K71+K73</f>
        <v>0</v>
      </c>
      <c r="L75" s="156">
        <f>L71+L73</f>
        <v>0</v>
      </c>
      <c r="M75" s="156">
        <f t="shared" si="16"/>
        <v>0</v>
      </c>
      <c r="N75" s="183"/>
      <c r="O75" s="183"/>
      <c r="P75" s="183"/>
      <c r="Q75" s="183"/>
      <c r="R75" s="139"/>
      <c r="S75" s="158">
        <f t="shared" si="4"/>
        <v>100</v>
      </c>
      <c r="U75" s="160">
        <v>100</v>
      </c>
      <c r="W75" s="158">
        <f t="shared" si="5"/>
        <v>0</v>
      </c>
    </row>
    <row r="76" spans="1:23" s="141" customFormat="1" ht="17.25" customHeight="1">
      <c r="A76" s="153"/>
      <c r="B76" s="153" t="s">
        <v>16</v>
      </c>
      <c r="C76" s="154" t="s">
        <v>163</v>
      </c>
      <c r="D76" s="156">
        <f>D72+D74</f>
        <v>7097500</v>
      </c>
      <c r="E76" s="156">
        <f>E72+E74</f>
        <v>7097500</v>
      </c>
      <c r="F76" s="156">
        <f t="shared" si="14"/>
        <v>0</v>
      </c>
      <c r="G76" s="156">
        <f t="shared" si="19"/>
        <v>0</v>
      </c>
      <c r="H76" s="156">
        <f t="shared" si="19"/>
        <v>0</v>
      </c>
      <c r="I76" s="156">
        <f t="shared" si="19"/>
        <v>0</v>
      </c>
      <c r="J76" s="156">
        <f t="shared" si="15"/>
        <v>7097500</v>
      </c>
      <c r="K76" s="156">
        <f>K72+K74</f>
        <v>0</v>
      </c>
      <c r="L76" s="156">
        <f>L72+L74</f>
        <v>0</v>
      </c>
      <c r="M76" s="156">
        <f t="shared" si="16"/>
        <v>0</v>
      </c>
      <c r="N76" s="183">
        <v>106.5</v>
      </c>
      <c r="O76" s="183">
        <v>104.1</v>
      </c>
      <c r="P76" s="184">
        <v>100</v>
      </c>
      <c r="Q76" s="184">
        <v>100</v>
      </c>
      <c r="R76" s="139"/>
      <c r="S76" s="158">
        <f t="shared" ref="S76:S139" si="20">E76/D76*100</f>
        <v>100</v>
      </c>
      <c r="U76" s="160">
        <v>100</v>
      </c>
      <c r="W76" s="158">
        <f t="shared" ref="W76:W139" si="21">S76-U76</f>
        <v>0</v>
      </c>
    </row>
    <row r="77" spans="1:23" s="141" customFormat="1" ht="17.25" customHeight="1">
      <c r="A77" s="144"/>
      <c r="B77" s="144"/>
      <c r="C77" s="154" t="s">
        <v>161</v>
      </c>
      <c r="D77" s="155">
        <v>0</v>
      </c>
      <c r="E77" s="155">
        <v>0</v>
      </c>
      <c r="F77" s="156">
        <f t="shared" si="14"/>
        <v>0</v>
      </c>
      <c r="G77" s="155">
        <v>0</v>
      </c>
      <c r="H77" s="155">
        <v>0</v>
      </c>
      <c r="I77" s="155">
        <v>0</v>
      </c>
      <c r="J77" s="156">
        <f t="shared" si="15"/>
        <v>0</v>
      </c>
      <c r="K77" s="155">
        <v>0</v>
      </c>
      <c r="L77" s="155">
        <v>0</v>
      </c>
      <c r="M77" s="156">
        <f t="shared" si="16"/>
        <v>0</v>
      </c>
      <c r="N77" s="183"/>
      <c r="O77" s="183"/>
      <c r="P77" s="183"/>
      <c r="Q77" s="183"/>
      <c r="R77" s="139"/>
      <c r="S77" s="158" t="e">
        <f t="shared" si="20"/>
        <v>#DIV/0!</v>
      </c>
      <c r="U77" s="160" t="e">
        <v>#DIV/0!</v>
      </c>
      <c r="W77" s="158" t="e">
        <f t="shared" si="21"/>
        <v>#DIV/0!</v>
      </c>
    </row>
    <row r="78" spans="1:23" s="141" customFormat="1" ht="17.25" customHeight="1">
      <c r="A78" s="150"/>
      <c r="B78" s="153" t="s">
        <v>162</v>
      </c>
      <c r="C78" s="154" t="s">
        <v>163</v>
      </c>
      <c r="D78" s="155">
        <v>0</v>
      </c>
      <c r="E78" s="155">
        <v>0</v>
      </c>
      <c r="F78" s="156">
        <f t="shared" si="14"/>
        <v>0</v>
      </c>
      <c r="G78" s="155">
        <v>0</v>
      </c>
      <c r="H78" s="155">
        <v>0</v>
      </c>
      <c r="I78" s="155">
        <v>0</v>
      </c>
      <c r="J78" s="156">
        <f t="shared" si="15"/>
        <v>0</v>
      </c>
      <c r="K78" s="155">
        <v>0</v>
      </c>
      <c r="L78" s="155">
        <v>0</v>
      </c>
      <c r="M78" s="156">
        <f t="shared" si="16"/>
        <v>0</v>
      </c>
      <c r="N78" s="183">
        <v>0</v>
      </c>
      <c r="O78" s="183">
        <v>0</v>
      </c>
      <c r="P78" s="184">
        <v>0</v>
      </c>
      <c r="Q78" s="184">
        <v>0</v>
      </c>
      <c r="R78" s="139"/>
      <c r="S78" s="158" t="e">
        <f t="shared" si="20"/>
        <v>#DIV/0!</v>
      </c>
      <c r="U78" s="160" t="e">
        <v>#DIV/0!</v>
      </c>
      <c r="W78" s="158" t="e">
        <f t="shared" si="21"/>
        <v>#DIV/0!</v>
      </c>
    </row>
    <row r="79" spans="1:23" s="141" customFormat="1" ht="17.25" customHeight="1">
      <c r="A79" s="150" t="s">
        <v>173</v>
      </c>
      <c r="B79" s="144"/>
      <c r="C79" s="154" t="s">
        <v>161</v>
      </c>
      <c r="D79" s="155">
        <v>0</v>
      </c>
      <c r="E79" s="155">
        <v>0</v>
      </c>
      <c r="F79" s="156">
        <f t="shared" si="14"/>
        <v>0</v>
      </c>
      <c r="G79" s="155">
        <v>0</v>
      </c>
      <c r="H79" s="155">
        <v>0</v>
      </c>
      <c r="I79" s="155">
        <v>0</v>
      </c>
      <c r="J79" s="156">
        <f t="shared" si="15"/>
        <v>0</v>
      </c>
      <c r="K79" s="155">
        <v>0</v>
      </c>
      <c r="L79" s="155">
        <v>0</v>
      </c>
      <c r="M79" s="156">
        <f t="shared" si="16"/>
        <v>0</v>
      </c>
      <c r="N79" s="183"/>
      <c r="O79" s="183"/>
      <c r="P79" s="183"/>
      <c r="Q79" s="183"/>
      <c r="R79" s="139"/>
      <c r="S79" s="158" t="e">
        <f t="shared" si="20"/>
        <v>#DIV/0!</v>
      </c>
      <c r="U79" s="160" t="e">
        <v>#DIV/0!</v>
      </c>
      <c r="W79" s="158" t="e">
        <f t="shared" si="21"/>
        <v>#DIV/0!</v>
      </c>
    </row>
    <row r="80" spans="1:23" s="141" customFormat="1" ht="17.25" customHeight="1">
      <c r="A80" s="150" t="s">
        <v>174</v>
      </c>
      <c r="B80" s="153" t="s">
        <v>164</v>
      </c>
      <c r="C80" s="154" t="s">
        <v>163</v>
      </c>
      <c r="D80" s="155">
        <v>0</v>
      </c>
      <c r="E80" s="155">
        <v>0</v>
      </c>
      <c r="F80" s="156">
        <f t="shared" si="14"/>
        <v>0</v>
      </c>
      <c r="G80" s="155">
        <v>0</v>
      </c>
      <c r="H80" s="155">
        <v>0</v>
      </c>
      <c r="I80" s="155">
        <v>0</v>
      </c>
      <c r="J80" s="156">
        <f t="shared" si="15"/>
        <v>0</v>
      </c>
      <c r="K80" s="155">
        <v>0</v>
      </c>
      <c r="L80" s="155">
        <v>0</v>
      </c>
      <c r="M80" s="156">
        <f t="shared" si="16"/>
        <v>0</v>
      </c>
      <c r="N80" s="183">
        <v>0</v>
      </c>
      <c r="O80" s="183">
        <v>0</v>
      </c>
      <c r="P80" s="184">
        <v>0</v>
      </c>
      <c r="Q80" s="184">
        <v>0</v>
      </c>
      <c r="R80" s="139"/>
      <c r="S80" s="158" t="e">
        <f t="shared" si="20"/>
        <v>#DIV/0!</v>
      </c>
      <c r="U80" s="160" t="e">
        <v>#DIV/0!</v>
      </c>
      <c r="W80" s="158" t="e">
        <f t="shared" si="21"/>
        <v>#DIV/0!</v>
      </c>
    </row>
    <row r="81" spans="1:31" s="141" customFormat="1" ht="17.25" customHeight="1">
      <c r="A81" s="150"/>
      <c r="B81" s="144"/>
      <c r="C81" s="154" t="s">
        <v>161</v>
      </c>
      <c r="D81" s="156">
        <f>D77+D79</f>
        <v>0</v>
      </c>
      <c r="E81" s="156">
        <f>E77+E79</f>
        <v>0</v>
      </c>
      <c r="F81" s="156">
        <f t="shared" si="14"/>
        <v>0</v>
      </c>
      <c r="G81" s="156">
        <f t="shared" ref="G81:I82" si="22">G77+G79</f>
        <v>0</v>
      </c>
      <c r="H81" s="156">
        <f t="shared" si="22"/>
        <v>0</v>
      </c>
      <c r="I81" s="156">
        <f t="shared" si="22"/>
        <v>0</v>
      </c>
      <c r="J81" s="156">
        <f t="shared" si="15"/>
        <v>0</v>
      </c>
      <c r="K81" s="156">
        <f>K77+K79</f>
        <v>0</v>
      </c>
      <c r="L81" s="156">
        <f>L77+L79</f>
        <v>0</v>
      </c>
      <c r="M81" s="156">
        <f t="shared" si="16"/>
        <v>0</v>
      </c>
      <c r="N81" s="183"/>
      <c r="O81" s="183"/>
      <c r="P81" s="183"/>
      <c r="Q81" s="183"/>
      <c r="R81" s="139"/>
      <c r="S81" s="158" t="e">
        <f t="shared" si="20"/>
        <v>#DIV/0!</v>
      </c>
      <c r="U81" s="160" t="e">
        <v>#DIV/0!</v>
      </c>
      <c r="W81" s="158" t="e">
        <f t="shared" si="21"/>
        <v>#DIV/0!</v>
      </c>
    </row>
    <row r="82" spans="1:31" s="141" customFormat="1" ht="17.25" customHeight="1">
      <c r="A82" s="153"/>
      <c r="B82" s="153" t="s">
        <v>16</v>
      </c>
      <c r="C82" s="154" t="s">
        <v>163</v>
      </c>
      <c r="D82" s="156">
        <f>D78+D80</f>
        <v>0</v>
      </c>
      <c r="E82" s="156">
        <f>E78+E80</f>
        <v>0</v>
      </c>
      <c r="F82" s="156">
        <f t="shared" si="14"/>
        <v>0</v>
      </c>
      <c r="G82" s="156">
        <f t="shared" si="22"/>
        <v>0</v>
      </c>
      <c r="H82" s="156">
        <f t="shared" si="22"/>
        <v>0</v>
      </c>
      <c r="I82" s="156">
        <f t="shared" si="22"/>
        <v>0</v>
      </c>
      <c r="J82" s="156">
        <f t="shared" si="15"/>
        <v>0</v>
      </c>
      <c r="K82" s="156">
        <f>K78+K80</f>
        <v>0</v>
      </c>
      <c r="L82" s="156">
        <f>L78+L80</f>
        <v>0</v>
      </c>
      <c r="M82" s="156">
        <f t="shared" si="16"/>
        <v>0</v>
      </c>
      <c r="N82" s="183">
        <v>0</v>
      </c>
      <c r="O82" s="183">
        <v>0</v>
      </c>
      <c r="P82" s="184">
        <v>0</v>
      </c>
      <c r="Q82" s="184">
        <v>0</v>
      </c>
      <c r="R82" s="139"/>
      <c r="S82" s="158" t="e">
        <f t="shared" si="20"/>
        <v>#DIV/0!</v>
      </c>
      <c r="U82" s="160" t="e">
        <v>#DIV/0!</v>
      </c>
      <c r="W82" s="158" t="e">
        <f t="shared" si="21"/>
        <v>#DIV/0!</v>
      </c>
    </row>
    <row r="83" spans="1:31" s="137" customFormat="1" ht="19.2">
      <c r="A83" s="136"/>
      <c r="B83" s="136"/>
      <c r="C83" s="136"/>
      <c r="E83" s="138"/>
      <c r="F83" s="565" t="str">
        <f>F1</f>
        <v>令 和 ４ 年 度 に お け る 滞 納 整 理 状 況 調</v>
      </c>
      <c r="G83" s="565"/>
      <c r="H83" s="565"/>
      <c r="I83" s="565"/>
      <c r="J83" s="565"/>
      <c r="L83" s="185" t="s">
        <v>304</v>
      </c>
      <c r="M83" s="138"/>
      <c r="N83" s="178"/>
      <c r="O83" s="178"/>
      <c r="P83" s="178"/>
      <c r="Q83" s="178"/>
      <c r="S83" s="158" t="e">
        <f t="shared" si="20"/>
        <v>#DIV/0!</v>
      </c>
      <c r="U83" s="160" t="e">
        <v>#DIV/0!</v>
      </c>
      <c r="V83" s="140"/>
      <c r="W83" s="158" t="e">
        <f t="shared" si="21"/>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f t="shared" si="20"/>
        <v>#DIV/0!</v>
      </c>
      <c r="U84" s="161" t="e">
        <v>#DIV/0!</v>
      </c>
      <c r="V84" s="139"/>
      <c r="W84" s="158" t="e">
        <f t="shared" si="21"/>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0"/>
        <v>#DIV/0!</v>
      </c>
      <c r="U85" s="158" t="e">
        <v>#DIV/0!</v>
      </c>
      <c r="V85" s="139"/>
      <c r="W85" s="158" t="e">
        <f t="shared" si="21"/>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0"/>
        <v>#VALUE!</v>
      </c>
      <c r="U86" s="158" t="e">
        <v>#VALUE!</v>
      </c>
      <c r="V86" s="139"/>
      <c r="W86" s="158" t="e">
        <f t="shared" si="21"/>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f t="shared" si="20"/>
        <v>#VALUE!</v>
      </c>
      <c r="U87" s="158" t="e">
        <v>#VALUE!</v>
      </c>
      <c r="V87" s="139"/>
      <c r="W87" s="158" t="e">
        <f t="shared" si="21"/>
        <v>#VALUE!</v>
      </c>
      <c r="X87" s="139"/>
      <c r="Y87" s="139"/>
      <c r="Z87" s="139"/>
      <c r="AA87" s="139"/>
      <c r="AB87" s="139"/>
      <c r="AC87" s="139"/>
      <c r="AD87" s="139"/>
      <c r="AE87" s="139"/>
    </row>
    <row r="88" spans="1:31" s="141" customFormat="1" ht="17.25" customHeight="1">
      <c r="A88" s="144"/>
      <c r="B88" s="144"/>
      <c r="C88" s="154" t="s">
        <v>161</v>
      </c>
      <c r="D88" s="496">
        <v>8484</v>
      </c>
      <c r="E88" s="155">
        <v>7508</v>
      </c>
      <c r="F88" s="156">
        <f t="shared" ref="F88:F105" si="23">D88-E88</f>
        <v>976</v>
      </c>
      <c r="G88" s="491">
        <v>5</v>
      </c>
      <c r="H88" s="491">
        <v>970</v>
      </c>
      <c r="I88" s="491">
        <v>0</v>
      </c>
      <c r="J88" s="156">
        <f t="shared" ref="J88:J105" si="24">E88+G88+H88+I88</f>
        <v>8483</v>
      </c>
      <c r="K88" s="155">
        <v>0</v>
      </c>
      <c r="L88" s="155">
        <v>0</v>
      </c>
      <c r="M88" s="156">
        <f t="shared" ref="M88:M105" si="25">D88-J88-K88-L88</f>
        <v>1</v>
      </c>
      <c r="N88" s="183"/>
      <c r="O88" s="183"/>
      <c r="P88" s="183"/>
      <c r="Q88" s="183"/>
      <c r="R88" s="139"/>
      <c r="S88" s="158">
        <f t="shared" si="20"/>
        <v>88.495992456388493</v>
      </c>
      <c r="U88" s="158">
        <v>82.504031329186816</v>
      </c>
      <c r="W88" s="158">
        <f t="shared" si="21"/>
        <v>5.9919611272016766</v>
      </c>
    </row>
    <row r="89" spans="1:31" s="141" customFormat="1" ht="17.25" customHeight="1">
      <c r="A89" s="150"/>
      <c r="B89" s="153" t="s">
        <v>162</v>
      </c>
      <c r="C89" s="154" t="s">
        <v>163</v>
      </c>
      <c r="D89" s="496">
        <v>280552800</v>
      </c>
      <c r="E89" s="155">
        <v>246079100</v>
      </c>
      <c r="F89" s="156">
        <f t="shared" si="23"/>
        <v>34473700</v>
      </c>
      <c r="G89" s="497">
        <v>184900</v>
      </c>
      <c r="H89" s="491">
        <v>34258300</v>
      </c>
      <c r="I89" s="491">
        <v>0</v>
      </c>
      <c r="J89" s="156">
        <f t="shared" si="24"/>
        <v>280522300</v>
      </c>
      <c r="K89" s="155">
        <v>0</v>
      </c>
      <c r="L89" s="155">
        <v>0</v>
      </c>
      <c r="M89" s="156">
        <f t="shared" si="25"/>
        <v>30500</v>
      </c>
      <c r="N89" s="183">
        <v>100.4</v>
      </c>
      <c r="O89" s="183">
        <v>100.4</v>
      </c>
      <c r="P89" s="184">
        <v>99.9</v>
      </c>
      <c r="Q89" s="184">
        <v>99.9</v>
      </c>
      <c r="R89" s="139"/>
      <c r="S89" s="158">
        <f t="shared" si="20"/>
        <v>87.712223866594812</v>
      </c>
      <c r="U89" s="160">
        <v>81.084808950578633</v>
      </c>
      <c r="W89" s="158">
        <f t="shared" si="21"/>
        <v>6.6274149160161784</v>
      </c>
    </row>
    <row r="90" spans="1:31" s="141" customFormat="1" ht="17.25" customHeight="1">
      <c r="A90" s="150" t="s">
        <v>53</v>
      </c>
      <c r="B90" s="144"/>
      <c r="C90" s="154" t="s">
        <v>161</v>
      </c>
      <c r="D90" s="490">
        <v>1</v>
      </c>
      <c r="E90" s="155">
        <v>0</v>
      </c>
      <c r="F90" s="156">
        <f t="shared" si="23"/>
        <v>1</v>
      </c>
      <c r="G90" s="491">
        <v>0</v>
      </c>
      <c r="H90" s="155">
        <v>1</v>
      </c>
      <c r="I90" s="155">
        <v>0</v>
      </c>
      <c r="J90" s="156">
        <f t="shared" si="24"/>
        <v>1</v>
      </c>
      <c r="K90" s="155">
        <v>0</v>
      </c>
      <c r="L90" s="155">
        <v>0</v>
      </c>
      <c r="M90" s="156">
        <f t="shared" si="25"/>
        <v>0</v>
      </c>
      <c r="N90" s="183"/>
      <c r="O90" s="183"/>
      <c r="P90" s="183"/>
      <c r="Q90" s="183"/>
      <c r="R90" s="139"/>
      <c r="S90" s="158">
        <f t="shared" si="20"/>
        <v>0</v>
      </c>
      <c r="U90" s="160">
        <v>0</v>
      </c>
      <c r="W90" s="158">
        <f t="shared" si="21"/>
        <v>0</v>
      </c>
    </row>
    <row r="91" spans="1:31" s="141" customFormat="1" ht="17.25" customHeight="1">
      <c r="A91" s="150" t="s">
        <v>44</v>
      </c>
      <c r="B91" s="153" t="s">
        <v>164</v>
      </c>
      <c r="C91" s="154" t="s">
        <v>163</v>
      </c>
      <c r="D91" s="490">
        <v>26400</v>
      </c>
      <c r="E91" s="155">
        <v>0</v>
      </c>
      <c r="F91" s="156">
        <f t="shared" si="23"/>
        <v>26400</v>
      </c>
      <c r="G91" s="491">
        <v>0</v>
      </c>
      <c r="H91" s="155">
        <v>26400</v>
      </c>
      <c r="I91" s="155">
        <v>0</v>
      </c>
      <c r="J91" s="156">
        <f t="shared" si="24"/>
        <v>26400</v>
      </c>
      <c r="K91" s="155">
        <v>0</v>
      </c>
      <c r="L91" s="155">
        <v>0</v>
      </c>
      <c r="M91" s="156">
        <f t="shared" si="25"/>
        <v>0</v>
      </c>
      <c r="N91" s="183">
        <v>100</v>
      </c>
      <c r="O91" s="183">
        <v>0</v>
      </c>
      <c r="P91" s="184">
        <v>100</v>
      </c>
      <c r="Q91" s="184">
        <v>0</v>
      </c>
      <c r="R91" s="139"/>
      <c r="S91" s="158">
        <f t="shared" si="20"/>
        <v>0</v>
      </c>
      <c r="U91" s="160">
        <v>0</v>
      </c>
      <c r="W91" s="158">
        <f t="shared" si="21"/>
        <v>0</v>
      </c>
    </row>
    <row r="92" spans="1:31" s="141" customFormat="1" ht="17.25" customHeight="1">
      <c r="A92" s="150"/>
      <c r="B92" s="144"/>
      <c r="C92" s="154" t="s">
        <v>161</v>
      </c>
      <c r="D92" s="156">
        <f>D88+D90</f>
        <v>8485</v>
      </c>
      <c r="E92" s="156">
        <f>E88+E90</f>
        <v>7508</v>
      </c>
      <c r="F92" s="156">
        <f t="shared" si="23"/>
        <v>977</v>
      </c>
      <c r="G92" s="156">
        <f t="shared" ref="G92:I93" si="26">G88+G90</f>
        <v>5</v>
      </c>
      <c r="H92" s="156">
        <f t="shared" si="26"/>
        <v>971</v>
      </c>
      <c r="I92" s="156">
        <f t="shared" si="26"/>
        <v>0</v>
      </c>
      <c r="J92" s="156">
        <f t="shared" si="24"/>
        <v>8484</v>
      </c>
      <c r="K92" s="156">
        <f>K88+K90</f>
        <v>0</v>
      </c>
      <c r="L92" s="156">
        <f>L88+L90</f>
        <v>0</v>
      </c>
      <c r="M92" s="156">
        <f t="shared" si="25"/>
        <v>1</v>
      </c>
      <c r="N92" s="183"/>
      <c r="O92" s="183"/>
      <c r="P92" s="183"/>
      <c r="Q92" s="183"/>
      <c r="R92" s="139"/>
      <c r="S92" s="158">
        <f t="shared" si="20"/>
        <v>88.485562757807898</v>
      </c>
      <c r="U92" s="160">
        <v>82.276590856880318</v>
      </c>
      <c r="W92" s="158">
        <f t="shared" si="21"/>
        <v>6.2089719009275797</v>
      </c>
    </row>
    <row r="93" spans="1:31" s="141" customFormat="1" ht="17.25" customHeight="1">
      <c r="A93" s="153"/>
      <c r="B93" s="153" t="s">
        <v>16</v>
      </c>
      <c r="C93" s="144" t="s">
        <v>163</v>
      </c>
      <c r="D93" s="156">
        <f>D89+D91</f>
        <v>280579200</v>
      </c>
      <c r="E93" s="156">
        <f>E89+E91</f>
        <v>246079100</v>
      </c>
      <c r="F93" s="156">
        <f t="shared" si="23"/>
        <v>34500100</v>
      </c>
      <c r="G93" s="156">
        <f t="shared" si="26"/>
        <v>184900</v>
      </c>
      <c r="H93" s="156">
        <f t="shared" si="26"/>
        <v>34284700</v>
      </c>
      <c r="I93" s="156">
        <f t="shared" si="26"/>
        <v>0</v>
      </c>
      <c r="J93" s="156">
        <f t="shared" si="24"/>
        <v>280548700</v>
      </c>
      <c r="K93" s="156">
        <f>K89+K91</f>
        <v>0</v>
      </c>
      <c r="L93" s="156">
        <f>L89+L91</f>
        <v>0</v>
      </c>
      <c r="M93" s="156">
        <f t="shared" si="25"/>
        <v>30500</v>
      </c>
      <c r="N93" s="183">
        <v>100.4</v>
      </c>
      <c r="O93" s="183">
        <v>100.4</v>
      </c>
      <c r="P93" s="184">
        <v>99.9</v>
      </c>
      <c r="Q93" s="184">
        <v>99.9</v>
      </c>
      <c r="R93" s="139"/>
      <c r="S93" s="158">
        <f t="shared" si="20"/>
        <v>87.703970928707477</v>
      </c>
      <c r="U93" s="160">
        <v>80.926149309269732</v>
      </c>
      <c r="W93" s="158">
        <f t="shared" si="21"/>
        <v>6.777821619437745</v>
      </c>
    </row>
    <row r="94" spans="1:31" s="141" customFormat="1" ht="17.25" customHeight="1">
      <c r="A94" s="144"/>
      <c r="B94" s="144"/>
      <c r="C94" s="154" t="s">
        <v>161</v>
      </c>
      <c r="D94" s="155">
        <v>0</v>
      </c>
      <c r="E94" s="155">
        <v>0</v>
      </c>
      <c r="F94" s="156">
        <f t="shared" si="23"/>
        <v>0</v>
      </c>
      <c r="G94" s="155">
        <v>0</v>
      </c>
      <c r="H94" s="155">
        <v>0</v>
      </c>
      <c r="I94" s="155">
        <v>0</v>
      </c>
      <c r="J94" s="156">
        <f t="shared" si="24"/>
        <v>0</v>
      </c>
      <c r="K94" s="155">
        <v>0</v>
      </c>
      <c r="L94" s="155">
        <v>0</v>
      </c>
      <c r="M94" s="156">
        <f t="shared" si="25"/>
        <v>0</v>
      </c>
      <c r="N94" s="183"/>
      <c r="O94" s="183"/>
      <c r="P94" s="183"/>
      <c r="Q94" s="183"/>
      <c r="R94" s="139"/>
      <c r="S94" s="158" t="e">
        <f t="shared" si="20"/>
        <v>#DIV/0!</v>
      </c>
      <c r="U94" s="160" t="e">
        <v>#DIV/0!</v>
      </c>
      <c r="W94" s="158" t="e">
        <f t="shared" si="21"/>
        <v>#DIV/0!</v>
      </c>
    </row>
    <row r="95" spans="1:31" s="141" customFormat="1" ht="17.25" customHeight="1">
      <c r="A95" s="150"/>
      <c r="B95" s="153" t="s">
        <v>162</v>
      </c>
      <c r="C95" s="154" t="s">
        <v>163</v>
      </c>
      <c r="D95" s="155">
        <v>0</v>
      </c>
      <c r="E95" s="155">
        <v>0</v>
      </c>
      <c r="F95" s="156">
        <f t="shared" si="23"/>
        <v>0</v>
      </c>
      <c r="G95" s="155">
        <v>0</v>
      </c>
      <c r="H95" s="155">
        <v>0</v>
      </c>
      <c r="I95" s="155">
        <v>0</v>
      </c>
      <c r="J95" s="156">
        <f t="shared" si="24"/>
        <v>0</v>
      </c>
      <c r="K95" s="155">
        <v>0</v>
      </c>
      <c r="L95" s="155">
        <v>0</v>
      </c>
      <c r="M95" s="156">
        <f t="shared" si="25"/>
        <v>0</v>
      </c>
      <c r="N95" s="183">
        <v>0</v>
      </c>
      <c r="O95" s="183">
        <v>0</v>
      </c>
      <c r="P95" s="184">
        <v>0</v>
      </c>
      <c r="Q95" s="184">
        <v>0</v>
      </c>
      <c r="R95" s="139"/>
      <c r="S95" s="158" t="e">
        <f t="shared" si="20"/>
        <v>#DIV/0!</v>
      </c>
      <c r="U95" s="160" t="e">
        <v>#DIV/0!</v>
      </c>
      <c r="W95" s="158" t="e">
        <f t="shared" si="21"/>
        <v>#DIV/0!</v>
      </c>
    </row>
    <row r="96" spans="1:31" s="141" customFormat="1" ht="17.25" customHeight="1">
      <c r="A96" s="150" t="s">
        <v>54</v>
      </c>
      <c r="B96" s="144"/>
      <c r="C96" s="154" t="s">
        <v>161</v>
      </c>
      <c r="D96" s="155">
        <v>0</v>
      </c>
      <c r="E96" s="155">
        <v>0</v>
      </c>
      <c r="F96" s="156">
        <f t="shared" si="23"/>
        <v>0</v>
      </c>
      <c r="G96" s="155">
        <v>0</v>
      </c>
      <c r="H96" s="155">
        <v>0</v>
      </c>
      <c r="I96" s="155">
        <v>0</v>
      </c>
      <c r="J96" s="156">
        <f t="shared" si="24"/>
        <v>0</v>
      </c>
      <c r="K96" s="155">
        <v>0</v>
      </c>
      <c r="L96" s="155">
        <v>0</v>
      </c>
      <c r="M96" s="156">
        <f t="shared" si="25"/>
        <v>0</v>
      </c>
      <c r="N96" s="183"/>
      <c r="O96" s="183"/>
      <c r="P96" s="183"/>
      <c r="Q96" s="183"/>
      <c r="R96" s="139"/>
      <c r="S96" s="158" t="e">
        <f t="shared" si="20"/>
        <v>#DIV/0!</v>
      </c>
      <c r="U96" s="160" t="e">
        <v>#DIV/0!</v>
      </c>
      <c r="W96" s="158" t="e">
        <f t="shared" si="21"/>
        <v>#DIV/0!</v>
      </c>
    </row>
    <row r="97" spans="1:23" s="141" customFormat="1" ht="17.25" customHeight="1">
      <c r="A97" s="150"/>
      <c r="B97" s="153" t="s">
        <v>164</v>
      </c>
      <c r="C97" s="154" t="s">
        <v>163</v>
      </c>
      <c r="D97" s="155">
        <v>0</v>
      </c>
      <c r="E97" s="155">
        <v>0</v>
      </c>
      <c r="F97" s="156">
        <f t="shared" si="23"/>
        <v>0</v>
      </c>
      <c r="G97" s="155">
        <v>0</v>
      </c>
      <c r="H97" s="155">
        <v>0</v>
      </c>
      <c r="I97" s="155">
        <v>0</v>
      </c>
      <c r="J97" s="156">
        <f t="shared" si="24"/>
        <v>0</v>
      </c>
      <c r="K97" s="155">
        <v>0</v>
      </c>
      <c r="L97" s="155">
        <v>0</v>
      </c>
      <c r="M97" s="156">
        <f t="shared" si="25"/>
        <v>0</v>
      </c>
      <c r="N97" s="183">
        <v>0</v>
      </c>
      <c r="O97" s="183">
        <v>0</v>
      </c>
      <c r="P97" s="184">
        <v>0</v>
      </c>
      <c r="Q97" s="184">
        <v>0</v>
      </c>
      <c r="R97" s="139"/>
      <c r="S97" s="158" t="e">
        <f t="shared" si="20"/>
        <v>#DIV/0!</v>
      </c>
      <c r="U97" s="160" t="e">
        <v>#DIV/0!</v>
      </c>
      <c r="W97" s="158" t="e">
        <f t="shared" si="21"/>
        <v>#DIV/0!</v>
      </c>
    </row>
    <row r="98" spans="1:23" s="141" customFormat="1" ht="17.25" customHeight="1">
      <c r="A98" s="150"/>
      <c r="B98" s="144"/>
      <c r="C98" s="154" t="s">
        <v>161</v>
      </c>
      <c r="D98" s="156">
        <f>D94+D96</f>
        <v>0</v>
      </c>
      <c r="E98" s="156">
        <f>E94+E96</f>
        <v>0</v>
      </c>
      <c r="F98" s="156">
        <f t="shared" si="23"/>
        <v>0</v>
      </c>
      <c r="G98" s="156">
        <f t="shared" ref="G98:I99" si="27">G94+G96</f>
        <v>0</v>
      </c>
      <c r="H98" s="156">
        <f t="shared" si="27"/>
        <v>0</v>
      </c>
      <c r="I98" s="156">
        <f t="shared" si="27"/>
        <v>0</v>
      </c>
      <c r="J98" s="156">
        <f t="shared" si="24"/>
        <v>0</v>
      </c>
      <c r="K98" s="156">
        <f>K94+K96</f>
        <v>0</v>
      </c>
      <c r="L98" s="156">
        <f>L94+L96</f>
        <v>0</v>
      </c>
      <c r="M98" s="156">
        <f t="shared" si="25"/>
        <v>0</v>
      </c>
      <c r="N98" s="183"/>
      <c r="O98" s="183"/>
      <c r="P98" s="183"/>
      <c r="Q98" s="183"/>
      <c r="R98" s="139"/>
      <c r="S98" s="158" t="e">
        <f t="shared" si="20"/>
        <v>#DIV/0!</v>
      </c>
      <c r="U98" s="160" t="e">
        <v>#DIV/0!</v>
      </c>
      <c r="W98" s="158" t="e">
        <f t="shared" si="21"/>
        <v>#DIV/0!</v>
      </c>
    </row>
    <row r="99" spans="1:23" s="141" customFormat="1" ht="17.25" customHeight="1">
      <c r="A99" s="153"/>
      <c r="B99" s="153" t="s">
        <v>16</v>
      </c>
      <c r="C99" s="154" t="s">
        <v>163</v>
      </c>
      <c r="D99" s="156">
        <f>D95+D97</f>
        <v>0</v>
      </c>
      <c r="E99" s="156">
        <f>E95+E97</f>
        <v>0</v>
      </c>
      <c r="F99" s="156">
        <f t="shared" si="23"/>
        <v>0</v>
      </c>
      <c r="G99" s="156">
        <f t="shared" si="27"/>
        <v>0</v>
      </c>
      <c r="H99" s="156">
        <f t="shared" si="27"/>
        <v>0</v>
      </c>
      <c r="I99" s="156">
        <f t="shared" si="27"/>
        <v>0</v>
      </c>
      <c r="J99" s="156">
        <f t="shared" si="24"/>
        <v>0</v>
      </c>
      <c r="K99" s="156">
        <f>K95+K97</f>
        <v>0</v>
      </c>
      <c r="L99" s="156">
        <f>L95+L97</f>
        <v>0</v>
      </c>
      <c r="M99" s="156">
        <f t="shared" si="25"/>
        <v>0</v>
      </c>
      <c r="N99" s="183">
        <v>0</v>
      </c>
      <c r="O99" s="183">
        <v>0</v>
      </c>
      <c r="P99" s="184">
        <v>0</v>
      </c>
      <c r="Q99" s="184">
        <v>0</v>
      </c>
      <c r="R99" s="139"/>
      <c r="S99" s="158" t="e">
        <f t="shared" si="20"/>
        <v>#DIV/0!</v>
      </c>
      <c r="U99" s="160" t="e">
        <v>#DIV/0!</v>
      </c>
      <c r="W99" s="158" t="e">
        <f t="shared" si="21"/>
        <v>#DIV/0!</v>
      </c>
    </row>
    <row r="100" spans="1:23" ht="17.25" customHeight="1">
      <c r="A100" s="144"/>
      <c r="B100" s="144"/>
      <c r="C100" s="154" t="s">
        <v>161</v>
      </c>
      <c r="D100" s="155">
        <v>0</v>
      </c>
      <c r="E100" s="155">
        <v>0</v>
      </c>
      <c r="F100" s="156">
        <f t="shared" si="23"/>
        <v>0</v>
      </c>
      <c r="G100" s="155">
        <v>0</v>
      </c>
      <c r="H100" s="155">
        <v>0</v>
      </c>
      <c r="I100" s="155">
        <v>0</v>
      </c>
      <c r="J100" s="156">
        <f t="shared" si="24"/>
        <v>0</v>
      </c>
      <c r="K100" s="155">
        <v>0</v>
      </c>
      <c r="L100" s="155">
        <v>0</v>
      </c>
      <c r="M100" s="156">
        <f t="shared" si="25"/>
        <v>0</v>
      </c>
      <c r="N100" s="183"/>
      <c r="O100" s="183"/>
      <c r="P100" s="183"/>
      <c r="Q100" s="183"/>
      <c r="R100" s="139"/>
      <c r="S100" s="158" t="e">
        <f t="shared" si="20"/>
        <v>#DIV/0!</v>
      </c>
      <c r="U100" s="160" t="e">
        <v>#DIV/0!</v>
      </c>
      <c r="W100" s="158" t="e">
        <f t="shared" si="21"/>
        <v>#DIV/0!</v>
      </c>
    </row>
    <row r="101" spans="1:23" ht="17.25" customHeight="1">
      <c r="A101" s="150"/>
      <c r="B101" s="153" t="s">
        <v>162</v>
      </c>
      <c r="C101" s="154" t="s">
        <v>163</v>
      </c>
      <c r="D101" s="155">
        <v>0</v>
      </c>
      <c r="E101" s="155">
        <v>0</v>
      </c>
      <c r="F101" s="156">
        <f t="shared" si="23"/>
        <v>0</v>
      </c>
      <c r="G101" s="155">
        <v>0</v>
      </c>
      <c r="H101" s="155">
        <v>0</v>
      </c>
      <c r="I101" s="155">
        <v>0</v>
      </c>
      <c r="J101" s="156">
        <f t="shared" si="24"/>
        <v>0</v>
      </c>
      <c r="K101" s="155">
        <v>0</v>
      </c>
      <c r="L101" s="155">
        <v>0</v>
      </c>
      <c r="M101" s="156">
        <f t="shared" si="25"/>
        <v>0</v>
      </c>
      <c r="N101" s="183">
        <v>0</v>
      </c>
      <c r="O101" s="183">
        <v>0</v>
      </c>
      <c r="P101" s="184">
        <v>0</v>
      </c>
      <c r="Q101" s="184">
        <v>0</v>
      </c>
      <c r="R101" s="139"/>
      <c r="S101" s="158" t="e">
        <f t="shared" si="20"/>
        <v>#DIV/0!</v>
      </c>
      <c r="U101" s="163" t="e">
        <v>#DIV/0!</v>
      </c>
      <c r="W101" s="158" t="e">
        <f t="shared" si="21"/>
        <v>#DIV/0!</v>
      </c>
    </row>
    <row r="102" spans="1:23" ht="17.25" customHeight="1">
      <c r="A102" s="150" t="s">
        <v>176</v>
      </c>
      <c r="B102" s="144"/>
      <c r="C102" s="154" t="s">
        <v>161</v>
      </c>
      <c r="D102" s="155">
        <v>0</v>
      </c>
      <c r="E102" s="155">
        <v>0</v>
      </c>
      <c r="F102" s="156">
        <f t="shared" si="23"/>
        <v>0</v>
      </c>
      <c r="G102" s="155">
        <v>0</v>
      </c>
      <c r="H102" s="155">
        <v>0</v>
      </c>
      <c r="I102" s="155">
        <v>0</v>
      </c>
      <c r="J102" s="156">
        <f t="shared" si="24"/>
        <v>0</v>
      </c>
      <c r="K102" s="155">
        <v>0</v>
      </c>
      <c r="L102" s="155">
        <v>0</v>
      </c>
      <c r="M102" s="156">
        <f t="shared" si="25"/>
        <v>0</v>
      </c>
      <c r="N102" s="183"/>
      <c r="O102" s="183"/>
      <c r="P102" s="183"/>
      <c r="Q102" s="183"/>
      <c r="R102" s="139"/>
      <c r="S102" s="158" t="e">
        <f t="shared" si="20"/>
        <v>#DIV/0!</v>
      </c>
      <c r="U102" s="163" t="e">
        <v>#DIV/0!</v>
      </c>
      <c r="W102" s="158" t="e">
        <f t="shared" si="21"/>
        <v>#DIV/0!</v>
      </c>
    </row>
    <row r="103" spans="1:23" ht="17.25" customHeight="1">
      <c r="A103" s="150" t="s">
        <v>43</v>
      </c>
      <c r="B103" s="153" t="s">
        <v>164</v>
      </c>
      <c r="C103" s="154" t="s">
        <v>163</v>
      </c>
      <c r="D103" s="155">
        <v>0</v>
      </c>
      <c r="E103" s="155">
        <v>0</v>
      </c>
      <c r="F103" s="156">
        <f t="shared" si="23"/>
        <v>0</v>
      </c>
      <c r="G103" s="155">
        <v>0</v>
      </c>
      <c r="H103" s="155">
        <v>0</v>
      </c>
      <c r="I103" s="155">
        <v>0</v>
      </c>
      <c r="J103" s="156">
        <f t="shared" si="24"/>
        <v>0</v>
      </c>
      <c r="K103" s="155">
        <v>0</v>
      </c>
      <c r="L103" s="155">
        <v>0</v>
      </c>
      <c r="M103" s="159">
        <f t="shared" si="25"/>
        <v>0</v>
      </c>
      <c r="N103" s="183">
        <v>0</v>
      </c>
      <c r="O103" s="183">
        <v>0</v>
      </c>
      <c r="P103" s="184">
        <v>0</v>
      </c>
      <c r="Q103" s="184">
        <v>0</v>
      </c>
      <c r="R103" s="139"/>
      <c r="S103" s="158" t="e">
        <f t="shared" si="20"/>
        <v>#DIV/0!</v>
      </c>
      <c r="U103" s="163" t="e">
        <v>#DIV/0!</v>
      </c>
      <c r="W103" s="158" t="e">
        <f t="shared" si="21"/>
        <v>#DIV/0!</v>
      </c>
    </row>
    <row r="104" spans="1:23" ht="17.25" customHeight="1">
      <c r="A104" s="150"/>
      <c r="B104" s="144"/>
      <c r="C104" s="154" t="s">
        <v>161</v>
      </c>
      <c r="D104" s="156">
        <f>D100+D102</f>
        <v>0</v>
      </c>
      <c r="E104" s="156">
        <f>E100+E102</f>
        <v>0</v>
      </c>
      <c r="F104" s="159">
        <f t="shared" si="23"/>
        <v>0</v>
      </c>
      <c r="G104" s="156">
        <f t="shared" ref="G104:I105" si="28">G100+G102</f>
        <v>0</v>
      </c>
      <c r="H104" s="156">
        <f t="shared" si="28"/>
        <v>0</v>
      </c>
      <c r="I104" s="156">
        <f t="shared" si="28"/>
        <v>0</v>
      </c>
      <c r="J104" s="159">
        <f t="shared" si="24"/>
        <v>0</v>
      </c>
      <c r="K104" s="156">
        <f>K100+K102</f>
        <v>0</v>
      </c>
      <c r="L104" s="156">
        <f>L100+L102</f>
        <v>0</v>
      </c>
      <c r="M104" s="159">
        <f t="shared" si="25"/>
        <v>0</v>
      </c>
      <c r="N104" s="183"/>
      <c r="O104" s="183"/>
      <c r="P104" s="183"/>
      <c r="Q104" s="183"/>
      <c r="R104" s="139"/>
      <c r="S104" s="158" t="e">
        <f t="shared" si="20"/>
        <v>#DIV/0!</v>
      </c>
      <c r="U104" s="163" t="e">
        <v>#DIV/0!</v>
      </c>
      <c r="W104" s="158" t="e">
        <f t="shared" si="21"/>
        <v>#DIV/0!</v>
      </c>
    </row>
    <row r="105" spans="1:23" ht="17.25" customHeight="1">
      <c r="A105" s="153"/>
      <c r="B105" s="153" t="s">
        <v>16</v>
      </c>
      <c r="C105" s="154" t="s">
        <v>163</v>
      </c>
      <c r="D105" s="156">
        <f>D101+D103</f>
        <v>0</v>
      </c>
      <c r="E105" s="156">
        <f>E101+E103</f>
        <v>0</v>
      </c>
      <c r="F105" s="159">
        <f t="shared" si="23"/>
        <v>0</v>
      </c>
      <c r="G105" s="156">
        <f t="shared" si="28"/>
        <v>0</v>
      </c>
      <c r="H105" s="156">
        <f t="shared" si="28"/>
        <v>0</v>
      </c>
      <c r="I105" s="156">
        <f t="shared" si="28"/>
        <v>0</v>
      </c>
      <c r="J105" s="159">
        <f t="shared" si="24"/>
        <v>0</v>
      </c>
      <c r="K105" s="156">
        <f>K101+K103</f>
        <v>0</v>
      </c>
      <c r="L105" s="156">
        <f>L101+L103</f>
        <v>0</v>
      </c>
      <c r="M105" s="159">
        <f t="shared" si="25"/>
        <v>0</v>
      </c>
      <c r="N105" s="183">
        <v>0</v>
      </c>
      <c r="O105" s="183">
        <v>0</v>
      </c>
      <c r="P105" s="184">
        <v>0</v>
      </c>
      <c r="Q105" s="184">
        <v>0</v>
      </c>
      <c r="R105" s="139"/>
      <c r="S105" s="158" t="e">
        <f t="shared" si="20"/>
        <v>#DIV/0!</v>
      </c>
      <c r="U105" s="163" t="e">
        <v>#DIV/0!</v>
      </c>
      <c r="W105" s="158" t="e">
        <f t="shared" si="21"/>
        <v>#DIV/0!</v>
      </c>
    </row>
    <row r="106" spans="1:23" ht="17.25" customHeight="1">
      <c r="A106" s="144"/>
      <c r="B106" s="144"/>
      <c r="C106" s="154" t="s">
        <v>161</v>
      </c>
      <c r="D106" s="155">
        <v>0</v>
      </c>
      <c r="E106" s="155">
        <v>0</v>
      </c>
      <c r="F106" s="159">
        <v>0</v>
      </c>
      <c r="G106" s="155">
        <v>0</v>
      </c>
      <c r="H106" s="155">
        <v>0</v>
      </c>
      <c r="I106" s="155">
        <v>0</v>
      </c>
      <c r="J106" s="159">
        <v>0</v>
      </c>
      <c r="K106" s="155">
        <v>0</v>
      </c>
      <c r="L106" s="155">
        <v>0</v>
      </c>
      <c r="M106" s="159">
        <v>0</v>
      </c>
      <c r="N106" s="183"/>
      <c r="O106" s="183"/>
      <c r="P106" s="183"/>
      <c r="Q106" s="183"/>
      <c r="R106" s="139"/>
      <c r="S106" s="158" t="e">
        <f t="shared" si="20"/>
        <v>#DIV/0!</v>
      </c>
      <c r="U106" s="163" t="e">
        <v>#DIV/0!</v>
      </c>
      <c r="W106" s="158" t="e">
        <f t="shared" si="21"/>
        <v>#DIV/0!</v>
      </c>
    </row>
    <row r="107" spans="1:23" ht="17.25" customHeight="1">
      <c r="A107" s="150" t="s">
        <v>171</v>
      </c>
      <c r="B107" s="153" t="s">
        <v>162</v>
      </c>
      <c r="C107" s="154" t="s">
        <v>163</v>
      </c>
      <c r="D107" s="155">
        <v>0</v>
      </c>
      <c r="E107" s="155">
        <v>0</v>
      </c>
      <c r="F107" s="159">
        <v>0</v>
      </c>
      <c r="G107" s="155">
        <v>0</v>
      </c>
      <c r="H107" s="155">
        <v>0</v>
      </c>
      <c r="I107" s="155">
        <v>0</v>
      </c>
      <c r="J107" s="159">
        <v>0</v>
      </c>
      <c r="K107" s="155">
        <v>0</v>
      </c>
      <c r="L107" s="155">
        <v>0</v>
      </c>
      <c r="M107" s="159">
        <v>0</v>
      </c>
      <c r="N107" s="183">
        <v>0</v>
      </c>
      <c r="O107" s="183">
        <v>0</v>
      </c>
      <c r="P107" s="184">
        <v>0</v>
      </c>
      <c r="Q107" s="184">
        <v>0</v>
      </c>
      <c r="R107" s="139"/>
      <c r="S107" s="158" t="e">
        <f t="shared" si="20"/>
        <v>#DIV/0!</v>
      </c>
      <c r="U107" s="163" t="e">
        <v>#DIV/0!</v>
      </c>
      <c r="W107" s="158" t="e">
        <f t="shared" si="21"/>
        <v>#DIV/0!</v>
      </c>
    </row>
    <row r="108" spans="1:23" ht="17.25" customHeight="1">
      <c r="A108" s="150"/>
      <c r="B108" s="144"/>
      <c r="C108" s="154" t="s">
        <v>161</v>
      </c>
      <c r="D108" s="155">
        <v>0</v>
      </c>
      <c r="E108" s="155">
        <v>0</v>
      </c>
      <c r="F108" s="159">
        <v>0</v>
      </c>
      <c r="G108" s="155">
        <v>0</v>
      </c>
      <c r="H108" s="155">
        <v>0</v>
      </c>
      <c r="I108" s="155">
        <v>0</v>
      </c>
      <c r="J108" s="159">
        <v>0</v>
      </c>
      <c r="K108" s="155">
        <v>0</v>
      </c>
      <c r="L108" s="155">
        <v>0</v>
      </c>
      <c r="M108" s="159">
        <v>0</v>
      </c>
      <c r="N108" s="183"/>
      <c r="O108" s="183"/>
      <c r="P108" s="183"/>
      <c r="Q108" s="183"/>
      <c r="R108" s="139"/>
      <c r="S108" s="158" t="e">
        <f t="shared" si="20"/>
        <v>#DIV/0!</v>
      </c>
      <c r="U108" s="163" t="e">
        <v>#DIV/0!</v>
      </c>
      <c r="W108" s="158" t="e">
        <f t="shared" si="21"/>
        <v>#DIV/0!</v>
      </c>
    </row>
    <row r="109" spans="1:23" ht="17.25" customHeight="1">
      <c r="A109" s="150" t="s">
        <v>52</v>
      </c>
      <c r="B109" s="153" t="s">
        <v>164</v>
      </c>
      <c r="C109" s="154" t="s">
        <v>163</v>
      </c>
      <c r="D109" s="155">
        <v>0</v>
      </c>
      <c r="E109" s="155">
        <v>0</v>
      </c>
      <c r="F109" s="159">
        <v>0</v>
      </c>
      <c r="G109" s="155">
        <v>0</v>
      </c>
      <c r="H109" s="155">
        <v>0</v>
      </c>
      <c r="I109" s="155">
        <v>0</v>
      </c>
      <c r="J109" s="159">
        <v>0</v>
      </c>
      <c r="K109" s="155">
        <v>0</v>
      </c>
      <c r="L109" s="155">
        <v>0</v>
      </c>
      <c r="M109" s="159">
        <v>0</v>
      </c>
      <c r="N109" s="183">
        <v>0</v>
      </c>
      <c r="O109" s="183">
        <v>0</v>
      </c>
      <c r="P109" s="184">
        <v>0</v>
      </c>
      <c r="Q109" s="184">
        <v>0</v>
      </c>
      <c r="R109" s="139"/>
      <c r="S109" s="158" t="e">
        <f t="shared" si="20"/>
        <v>#DIV/0!</v>
      </c>
      <c r="U109" s="163" t="e">
        <v>#DIV/0!</v>
      </c>
      <c r="W109" s="158" t="e">
        <f t="shared" si="21"/>
        <v>#DIV/0!</v>
      </c>
    </row>
    <row r="110" spans="1:23" ht="17.25" customHeight="1">
      <c r="A110" s="150"/>
      <c r="B110" s="144"/>
      <c r="C110" s="154" t="s">
        <v>161</v>
      </c>
      <c r="D110" s="156">
        <f>D106+D108</f>
        <v>0</v>
      </c>
      <c r="E110" s="156">
        <f>E106+E108</f>
        <v>0</v>
      </c>
      <c r="F110" s="159">
        <v>0</v>
      </c>
      <c r="G110" s="159">
        <v>0</v>
      </c>
      <c r="H110" s="159">
        <v>0</v>
      </c>
      <c r="I110" s="159">
        <v>0</v>
      </c>
      <c r="J110" s="159">
        <v>0</v>
      </c>
      <c r="K110" s="159">
        <v>0</v>
      </c>
      <c r="L110" s="159">
        <v>0</v>
      </c>
      <c r="M110" s="159">
        <v>0</v>
      </c>
      <c r="N110" s="183"/>
      <c r="O110" s="183"/>
      <c r="P110" s="183"/>
      <c r="Q110" s="183"/>
      <c r="R110" s="139"/>
      <c r="S110" s="158" t="e">
        <f t="shared" si="20"/>
        <v>#DIV/0!</v>
      </c>
      <c r="U110" s="163" t="e">
        <v>#DIV/0!</v>
      </c>
      <c r="W110" s="158" t="e">
        <f t="shared" si="21"/>
        <v>#DIV/0!</v>
      </c>
    </row>
    <row r="111" spans="1:23" ht="17.25" customHeight="1">
      <c r="A111" s="153"/>
      <c r="B111" s="153" t="s">
        <v>16</v>
      </c>
      <c r="C111" s="154" t="s">
        <v>163</v>
      </c>
      <c r="D111" s="156">
        <f>D107+D109</f>
        <v>0</v>
      </c>
      <c r="E111" s="156">
        <f>E107+E109</f>
        <v>0</v>
      </c>
      <c r="F111" s="159">
        <v>0</v>
      </c>
      <c r="G111" s="159">
        <v>0</v>
      </c>
      <c r="H111" s="159">
        <v>0</v>
      </c>
      <c r="I111" s="159">
        <v>0</v>
      </c>
      <c r="J111" s="159">
        <v>0</v>
      </c>
      <c r="K111" s="159">
        <v>0</v>
      </c>
      <c r="L111" s="159">
        <v>0</v>
      </c>
      <c r="M111" s="159">
        <v>0</v>
      </c>
      <c r="N111" s="183">
        <v>0</v>
      </c>
      <c r="O111" s="183">
        <v>0</v>
      </c>
      <c r="P111" s="184">
        <v>0</v>
      </c>
      <c r="Q111" s="184">
        <v>0</v>
      </c>
      <c r="R111" s="139"/>
      <c r="S111" s="158" t="e">
        <f t="shared" si="20"/>
        <v>#DIV/0!</v>
      </c>
      <c r="U111" s="163" t="e">
        <v>#DIV/0!</v>
      </c>
      <c r="W111" s="158" t="e">
        <f t="shared" si="21"/>
        <v>#DIV/0!</v>
      </c>
    </row>
    <row r="112" spans="1:23" ht="17.25" customHeight="1">
      <c r="A112" s="144"/>
      <c r="B112" s="144"/>
      <c r="C112" s="154" t="s">
        <v>161</v>
      </c>
      <c r="D112" s="496">
        <v>56</v>
      </c>
      <c r="E112" s="496">
        <v>56</v>
      </c>
      <c r="F112" s="159">
        <f t="shared" ref="F112:F123" si="29">D112-E112</f>
        <v>0</v>
      </c>
      <c r="G112" s="155">
        <v>0</v>
      </c>
      <c r="H112" s="155">
        <v>0</v>
      </c>
      <c r="I112" s="155">
        <v>0</v>
      </c>
      <c r="J112" s="159">
        <f t="shared" ref="J112:J123" si="30">E112+G112+H112+I112</f>
        <v>56</v>
      </c>
      <c r="K112" s="155">
        <v>0</v>
      </c>
      <c r="L112" s="155">
        <v>0</v>
      </c>
      <c r="M112" s="159">
        <f t="shared" ref="M112:M123" si="31">D112-J112-K112-L112</f>
        <v>0</v>
      </c>
      <c r="N112" s="183"/>
      <c r="O112" s="183"/>
      <c r="P112" s="183"/>
      <c r="Q112" s="183"/>
      <c r="R112" s="139"/>
      <c r="S112" s="158">
        <f t="shared" si="20"/>
        <v>100</v>
      </c>
      <c r="U112" s="163">
        <v>100</v>
      </c>
      <c r="W112" s="158">
        <f t="shared" si="21"/>
        <v>0</v>
      </c>
    </row>
    <row r="113" spans="1:31" ht="17.25" customHeight="1">
      <c r="A113" s="150"/>
      <c r="B113" s="153" t="s">
        <v>162</v>
      </c>
      <c r="C113" s="154" t="s">
        <v>163</v>
      </c>
      <c r="D113" s="496">
        <v>34009213</v>
      </c>
      <c r="E113" s="496">
        <v>34009213</v>
      </c>
      <c r="F113" s="159">
        <f t="shared" si="29"/>
        <v>0</v>
      </c>
      <c r="G113" s="155">
        <v>0</v>
      </c>
      <c r="H113" s="155">
        <v>0</v>
      </c>
      <c r="I113" s="155">
        <v>0</v>
      </c>
      <c r="J113" s="156">
        <f t="shared" si="30"/>
        <v>34009213</v>
      </c>
      <c r="K113" s="155">
        <v>0</v>
      </c>
      <c r="L113" s="155">
        <v>0</v>
      </c>
      <c r="M113" s="159">
        <f t="shared" si="31"/>
        <v>0</v>
      </c>
      <c r="N113" s="183">
        <v>100.9</v>
      </c>
      <c r="O113" s="183">
        <v>99.2</v>
      </c>
      <c r="P113" s="184">
        <v>100</v>
      </c>
      <c r="Q113" s="184">
        <v>100</v>
      </c>
      <c r="R113" s="139"/>
      <c r="S113" s="158">
        <f t="shared" si="20"/>
        <v>100</v>
      </c>
      <c r="U113" s="163">
        <v>100</v>
      </c>
      <c r="W113" s="158">
        <f t="shared" si="21"/>
        <v>0</v>
      </c>
    </row>
    <row r="114" spans="1:31" ht="17.25" customHeight="1">
      <c r="A114" s="150" t="s">
        <v>52</v>
      </c>
      <c r="B114" s="144"/>
      <c r="C114" s="154" t="s">
        <v>161</v>
      </c>
      <c r="D114" s="155">
        <v>0</v>
      </c>
      <c r="E114" s="155">
        <v>0</v>
      </c>
      <c r="F114" s="156">
        <f t="shared" si="29"/>
        <v>0</v>
      </c>
      <c r="G114" s="155">
        <v>0</v>
      </c>
      <c r="H114" s="155">
        <v>0</v>
      </c>
      <c r="I114" s="155">
        <v>0</v>
      </c>
      <c r="J114" s="156">
        <f t="shared" si="30"/>
        <v>0</v>
      </c>
      <c r="K114" s="155">
        <v>0</v>
      </c>
      <c r="L114" s="155">
        <v>0</v>
      </c>
      <c r="M114" s="159">
        <f t="shared" si="31"/>
        <v>0</v>
      </c>
      <c r="N114" s="183"/>
      <c r="O114" s="183"/>
      <c r="P114" s="183"/>
      <c r="Q114" s="183"/>
      <c r="R114" s="139"/>
      <c r="S114" s="158" t="e">
        <f t="shared" si="20"/>
        <v>#DIV/0!</v>
      </c>
      <c r="U114" s="163" t="e">
        <v>#DIV/0!</v>
      </c>
      <c r="W114" s="158" t="e">
        <f t="shared" si="21"/>
        <v>#DIV/0!</v>
      </c>
    </row>
    <row r="115" spans="1:31" ht="17.25" customHeight="1">
      <c r="A115" s="150"/>
      <c r="B115" s="153" t="s">
        <v>164</v>
      </c>
      <c r="C115" s="154" t="s">
        <v>163</v>
      </c>
      <c r="D115" s="155">
        <v>0</v>
      </c>
      <c r="E115" s="155">
        <v>0</v>
      </c>
      <c r="F115" s="156">
        <f t="shared" si="29"/>
        <v>0</v>
      </c>
      <c r="G115" s="155">
        <v>0</v>
      </c>
      <c r="H115" s="155">
        <v>0</v>
      </c>
      <c r="I115" s="155">
        <v>0</v>
      </c>
      <c r="J115" s="156">
        <f t="shared" si="30"/>
        <v>0</v>
      </c>
      <c r="K115" s="155">
        <v>0</v>
      </c>
      <c r="L115" s="155">
        <v>0</v>
      </c>
      <c r="M115" s="159">
        <f t="shared" si="31"/>
        <v>0</v>
      </c>
      <c r="N115" s="183">
        <v>0</v>
      </c>
      <c r="O115" s="183">
        <v>0</v>
      </c>
      <c r="P115" s="184">
        <v>0</v>
      </c>
      <c r="Q115" s="184">
        <v>0</v>
      </c>
      <c r="R115" s="139"/>
      <c r="S115" s="158" t="e">
        <f t="shared" si="20"/>
        <v>#DIV/0!</v>
      </c>
      <c r="U115" s="163" t="e">
        <v>#DIV/0!</v>
      </c>
      <c r="W115" s="158" t="e">
        <f t="shared" si="21"/>
        <v>#DIV/0!</v>
      </c>
    </row>
    <row r="116" spans="1:31" ht="17.25" customHeight="1">
      <c r="A116" s="150"/>
      <c r="B116" s="144"/>
      <c r="C116" s="154" t="s">
        <v>161</v>
      </c>
      <c r="D116" s="156">
        <f>D112+D114</f>
        <v>56</v>
      </c>
      <c r="E116" s="156">
        <f>E112+E114</f>
        <v>56</v>
      </c>
      <c r="F116" s="156">
        <f t="shared" si="29"/>
        <v>0</v>
      </c>
      <c r="G116" s="156">
        <f t="shared" ref="G116:I117" si="32">G112+G114</f>
        <v>0</v>
      </c>
      <c r="H116" s="156">
        <f t="shared" si="32"/>
        <v>0</v>
      </c>
      <c r="I116" s="156">
        <f t="shared" si="32"/>
        <v>0</v>
      </c>
      <c r="J116" s="156">
        <f t="shared" si="30"/>
        <v>56</v>
      </c>
      <c r="K116" s="156">
        <f>K112+K114</f>
        <v>0</v>
      </c>
      <c r="L116" s="156">
        <f>L112+L114</f>
        <v>0</v>
      </c>
      <c r="M116" s="156">
        <f t="shared" si="31"/>
        <v>0</v>
      </c>
      <c r="N116" s="183"/>
      <c r="O116" s="183"/>
      <c r="P116" s="183"/>
      <c r="Q116" s="183"/>
      <c r="R116" s="139"/>
      <c r="S116" s="158">
        <f t="shared" si="20"/>
        <v>100</v>
      </c>
      <c r="U116" s="163">
        <v>100</v>
      </c>
      <c r="W116" s="158">
        <f t="shared" si="21"/>
        <v>0</v>
      </c>
    </row>
    <row r="117" spans="1:31" ht="17.25" customHeight="1">
      <c r="A117" s="153"/>
      <c r="B117" s="153" t="s">
        <v>16</v>
      </c>
      <c r="C117" s="154" t="s">
        <v>163</v>
      </c>
      <c r="D117" s="156">
        <f>D113+D115</f>
        <v>34009213</v>
      </c>
      <c r="E117" s="156">
        <f>E113+E115</f>
        <v>34009213</v>
      </c>
      <c r="F117" s="156">
        <f t="shared" si="29"/>
        <v>0</v>
      </c>
      <c r="G117" s="156">
        <f t="shared" si="32"/>
        <v>0</v>
      </c>
      <c r="H117" s="156">
        <f t="shared" si="32"/>
        <v>0</v>
      </c>
      <c r="I117" s="156">
        <f t="shared" si="32"/>
        <v>0</v>
      </c>
      <c r="J117" s="156">
        <f t="shared" si="30"/>
        <v>34009213</v>
      </c>
      <c r="K117" s="156">
        <f>K113+K115</f>
        <v>0</v>
      </c>
      <c r="L117" s="156">
        <f>L113+L115</f>
        <v>0</v>
      </c>
      <c r="M117" s="156">
        <f t="shared" si="31"/>
        <v>0</v>
      </c>
      <c r="N117" s="183">
        <v>100.9</v>
      </c>
      <c r="O117" s="183">
        <v>99.2</v>
      </c>
      <c r="P117" s="184">
        <v>100</v>
      </c>
      <c r="Q117" s="184">
        <v>100</v>
      </c>
      <c r="R117" s="139"/>
      <c r="S117" s="158">
        <f t="shared" si="20"/>
        <v>100</v>
      </c>
      <c r="U117" s="163">
        <v>100</v>
      </c>
      <c r="W117" s="158">
        <f t="shared" si="21"/>
        <v>0</v>
      </c>
    </row>
    <row r="118" spans="1:31" ht="17.25" customHeight="1">
      <c r="A118" s="144"/>
      <c r="B118" s="144"/>
      <c r="C118" s="154" t="s">
        <v>161</v>
      </c>
      <c r="D118" s="490">
        <v>4</v>
      </c>
      <c r="E118" s="490">
        <v>4</v>
      </c>
      <c r="F118" s="156">
        <f t="shared" si="29"/>
        <v>0</v>
      </c>
      <c r="G118" s="155">
        <v>0</v>
      </c>
      <c r="H118" s="155">
        <v>0</v>
      </c>
      <c r="I118" s="155">
        <v>0</v>
      </c>
      <c r="J118" s="156">
        <f t="shared" si="30"/>
        <v>4</v>
      </c>
      <c r="K118" s="155">
        <v>0</v>
      </c>
      <c r="L118" s="155">
        <v>0</v>
      </c>
      <c r="M118" s="156">
        <f t="shared" si="31"/>
        <v>0</v>
      </c>
      <c r="N118" s="183"/>
      <c r="O118" s="183"/>
      <c r="P118" s="183"/>
      <c r="Q118" s="183"/>
      <c r="R118" s="139"/>
      <c r="S118" s="158">
        <f t="shared" si="20"/>
        <v>100</v>
      </c>
      <c r="U118" s="163">
        <v>100</v>
      </c>
      <c r="W118" s="158">
        <f t="shared" si="21"/>
        <v>0</v>
      </c>
    </row>
    <row r="119" spans="1:31" ht="17.25" customHeight="1">
      <c r="A119" s="150"/>
      <c r="B119" s="153" t="s">
        <v>162</v>
      </c>
      <c r="C119" s="154" t="s">
        <v>163</v>
      </c>
      <c r="D119" s="490">
        <v>832400</v>
      </c>
      <c r="E119" s="490">
        <v>832400</v>
      </c>
      <c r="F119" s="156">
        <f t="shared" si="29"/>
        <v>0</v>
      </c>
      <c r="G119" s="155">
        <v>0</v>
      </c>
      <c r="H119" s="155">
        <v>0</v>
      </c>
      <c r="I119" s="155">
        <v>0</v>
      </c>
      <c r="J119" s="156">
        <f t="shared" si="30"/>
        <v>832400</v>
      </c>
      <c r="K119" s="155">
        <v>0</v>
      </c>
      <c r="L119" s="155">
        <v>0</v>
      </c>
      <c r="M119" s="156">
        <f t="shared" si="31"/>
        <v>0</v>
      </c>
      <c r="N119" s="183">
        <v>87</v>
      </c>
      <c r="O119" s="183">
        <v>107.6</v>
      </c>
      <c r="P119" s="184">
        <v>100</v>
      </c>
      <c r="Q119" s="184">
        <v>100</v>
      </c>
      <c r="R119" s="139"/>
      <c r="S119" s="158">
        <f t="shared" si="20"/>
        <v>100</v>
      </c>
      <c r="U119" s="163">
        <v>100</v>
      </c>
      <c r="W119" s="158">
        <f t="shared" si="21"/>
        <v>0</v>
      </c>
    </row>
    <row r="120" spans="1:31" ht="17.25" customHeight="1">
      <c r="A120" s="150" t="s">
        <v>177</v>
      </c>
      <c r="B120" s="144"/>
      <c r="C120" s="154" t="s">
        <v>161</v>
      </c>
      <c r="D120" s="155">
        <v>0</v>
      </c>
      <c r="E120" s="155">
        <v>0</v>
      </c>
      <c r="F120" s="156">
        <f t="shared" si="29"/>
        <v>0</v>
      </c>
      <c r="G120" s="155">
        <v>0</v>
      </c>
      <c r="H120" s="155">
        <v>0</v>
      </c>
      <c r="I120" s="155">
        <v>0</v>
      </c>
      <c r="J120" s="156">
        <f t="shared" si="30"/>
        <v>0</v>
      </c>
      <c r="K120" s="155">
        <v>0</v>
      </c>
      <c r="L120" s="155">
        <v>0</v>
      </c>
      <c r="M120" s="156">
        <f t="shared" si="31"/>
        <v>0</v>
      </c>
      <c r="N120" s="183"/>
      <c r="O120" s="183"/>
      <c r="P120" s="183"/>
      <c r="Q120" s="183"/>
      <c r="R120" s="139"/>
      <c r="S120" s="158" t="e">
        <f t="shared" si="20"/>
        <v>#DIV/0!</v>
      </c>
      <c r="U120" s="163" t="e">
        <v>#DIV/0!</v>
      </c>
      <c r="W120" s="158" t="e">
        <f t="shared" si="21"/>
        <v>#DIV/0!</v>
      </c>
    </row>
    <row r="121" spans="1:31" ht="17.25" customHeight="1">
      <c r="A121" s="150"/>
      <c r="B121" s="153" t="s">
        <v>164</v>
      </c>
      <c r="C121" s="154" t="s">
        <v>163</v>
      </c>
      <c r="D121" s="155">
        <v>0</v>
      </c>
      <c r="E121" s="155">
        <v>0</v>
      </c>
      <c r="F121" s="156">
        <f t="shared" si="29"/>
        <v>0</v>
      </c>
      <c r="G121" s="155">
        <v>0</v>
      </c>
      <c r="H121" s="155">
        <v>0</v>
      </c>
      <c r="I121" s="155">
        <v>0</v>
      </c>
      <c r="J121" s="156">
        <f t="shared" si="30"/>
        <v>0</v>
      </c>
      <c r="K121" s="155">
        <v>0</v>
      </c>
      <c r="L121" s="155">
        <v>0</v>
      </c>
      <c r="M121" s="156">
        <f t="shared" si="31"/>
        <v>0</v>
      </c>
      <c r="N121" s="183">
        <v>0</v>
      </c>
      <c r="O121" s="183">
        <v>0</v>
      </c>
      <c r="P121" s="184">
        <v>0</v>
      </c>
      <c r="Q121" s="184">
        <v>0</v>
      </c>
      <c r="R121" s="139"/>
      <c r="S121" s="158" t="e">
        <f t="shared" si="20"/>
        <v>#DIV/0!</v>
      </c>
      <c r="U121" s="163" t="e">
        <v>#DIV/0!</v>
      </c>
      <c r="W121" s="158" t="e">
        <f t="shared" si="21"/>
        <v>#DIV/0!</v>
      </c>
    </row>
    <row r="122" spans="1:31" ht="17.25" customHeight="1">
      <c r="A122" s="150"/>
      <c r="B122" s="144"/>
      <c r="C122" s="154" t="s">
        <v>161</v>
      </c>
      <c r="D122" s="156">
        <f>D118+D120</f>
        <v>4</v>
      </c>
      <c r="E122" s="156">
        <f>E118+E120</f>
        <v>4</v>
      </c>
      <c r="F122" s="156">
        <f t="shared" si="29"/>
        <v>0</v>
      </c>
      <c r="G122" s="156">
        <f t="shared" ref="G122:I123" si="33">G118+G120</f>
        <v>0</v>
      </c>
      <c r="H122" s="156">
        <f t="shared" si="33"/>
        <v>0</v>
      </c>
      <c r="I122" s="156">
        <f t="shared" si="33"/>
        <v>0</v>
      </c>
      <c r="J122" s="156">
        <f t="shared" si="30"/>
        <v>4</v>
      </c>
      <c r="K122" s="156">
        <f>K118+K120</f>
        <v>0</v>
      </c>
      <c r="L122" s="156">
        <f>L118+L120</f>
        <v>0</v>
      </c>
      <c r="M122" s="156">
        <f t="shared" si="31"/>
        <v>0</v>
      </c>
      <c r="N122" s="183"/>
      <c r="O122" s="183"/>
      <c r="P122" s="183"/>
      <c r="Q122" s="183"/>
      <c r="R122" s="139"/>
      <c r="S122" s="158">
        <f t="shared" si="20"/>
        <v>100</v>
      </c>
      <c r="U122" s="163">
        <v>100</v>
      </c>
      <c r="W122" s="158">
        <f t="shared" si="21"/>
        <v>0</v>
      </c>
    </row>
    <row r="123" spans="1:31" ht="17.25" customHeight="1">
      <c r="A123" s="153"/>
      <c r="B123" s="153" t="s">
        <v>16</v>
      </c>
      <c r="C123" s="154" t="s">
        <v>163</v>
      </c>
      <c r="D123" s="156">
        <f>D119+D121</f>
        <v>832400</v>
      </c>
      <c r="E123" s="156">
        <f>E119+E121</f>
        <v>832400</v>
      </c>
      <c r="F123" s="156">
        <f t="shared" si="29"/>
        <v>0</v>
      </c>
      <c r="G123" s="156">
        <f t="shared" si="33"/>
        <v>0</v>
      </c>
      <c r="H123" s="156">
        <f t="shared" si="33"/>
        <v>0</v>
      </c>
      <c r="I123" s="156">
        <f t="shared" si="33"/>
        <v>0</v>
      </c>
      <c r="J123" s="156">
        <f t="shared" si="30"/>
        <v>832400</v>
      </c>
      <c r="K123" s="156">
        <f>K119+K121</f>
        <v>0</v>
      </c>
      <c r="L123" s="156">
        <f>L119+L121</f>
        <v>0</v>
      </c>
      <c r="M123" s="156">
        <f t="shared" si="31"/>
        <v>0</v>
      </c>
      <c r="N123" s="183">
        <v>87</v>
      </c>
      <c r="O123" s="183">
        <v>107.6</v>
      </c>
      <c r="P123" s="184">
        <v>100</v>
      </c>
      <c r="Q123" s="184">
        <v>100</v>
      </c>
      <c r="R123" s="139"/>
      <c r="S123" s="158">
        <f t="shared" si="20"/>
        <v>100</v>
      </c>
      <c r="U123" s="163">
        <v>100</v>
      </c>
      <c r="W123" s="158">
        <f t="shared" si="21"/>
        <v>0</v>
      </c>
    </row>
    <row r="124" spans="1:31" s="137" customFormat="1" ht="19.2">
      <c r="A124" s="136"/>
      <c r="B124" s="136"/>
      <c r="C124" s="136"/>
      <c r="E124" s="138"/>
      <c r="F124" s="565" t="str">
        <f>F1</f>
        <v>令 和 ４ 年 度 に お け る 滞 納 整 理 状 況 調</v>
      </c>
      <c r="G124" s="565"/>
      <c r="H124" s="565"/>
      <c r="I124" s="565"/>
      <c r="J124" s="565"/>
      <c r="L124" s="185" t="s">
        <v>304</v>
      </c>
      <c r="M124" s="138"/>
      <c r="N124" s="178"/>
      <c r="O124" s="178"/>
      <c r="P124" s="178"/>
      <c r="Q124" s="178"/>
      <c r="S124" s="158" t="e">
        <f t="shared" si="20"/>
        <v>#DIV/0!</v>
      </c>
      <c r="U124" s="163" t="e">
        <v>#DIV/0!</v>
      </c>
      <c r="V124" s="140"/>
      <c r="W124" s="158" t="e">
        <f t="shared" si="21"/>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f t="shared" si="20"/>
        <v>#DIV/0!</v>
      </c>
      <c r="U125" s="161" t="e">
        <v>#DIV/0!</v>
      </c>
      <c r="V125" s="139"/>
      <c r="W125" s="158" t="e">
        <f t="shared" si="21"/>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0"/>
        <v>#DIV/0!</v>
      </c>
      <c r="U126" s="158" t="e">
        <v>#DIV/0!</v>
      </c>
      <c r="V126" s="139"/>
      <c r="W126" s="158" t="e">
        <f t="shared" si="21"/>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0"/>
        <v>#VALUE!</v>
      </c>
      <c r="U127" s="158" t="e">
        <v>#VALUE!</v>
      </c>
      <c r="V127" s="139"/>
      <c r="W127" s="158" t="e">
        <f t="shared" si="21"/>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0"/>
        <v>#VALUE!</v>
      </c>
      <c r="U128" s="158" t="e">
        <v>#VALUE!</v>
      </c>
      <c r="V128" s="139"/>
      <c r="W128" s="158" t="e">
        <f t="shared" si="21"/>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6">
        <f>D129-J129-K129-L129</f>
        <v>0</v>
      </c>
      <c r="N129" s="183"/>
      <c r="O129" s="183"/>
      <c r="P129" s="183"/>
      <c r="Q129" s="183"/>
      <c r="R129" s="139"/>
      <c r="S129" s="158" t="e">
        <f t="shared" si="20"/>
        <v>#DIV/0!</v>
      </c>
      <c r="U129" s="158" t="e">
        <v>#DIV/0!</v>
      </c>
      <c r="W129" s="158" t="e">
        <f t="shared" si="21"/>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6">
        <f>D130-J130-K130-L130</f>
        <v>0</v>
      </c>
      <c r="N130" s="183">
        <v>0</v>
      </c>
      <c r="O130" s="183">
        <v>0</v>
      </c>
      <c r="P130" s="184">
        <v>0</v>
      </c>
      <c r="Q130" s="184">
        <v>0</v>
      </c>
      <c r="R130" s="139"/>
      <c r="S130" s="158" t="e">
        <f t="shared" si="20"/>
        <v>#DIV/0!</v>
      </c>
      <c r="U130" s="163" t="e">
        <v>#DIV/0!</v>
      </c>
      <c r="W130" s="158" t="e">
        <f t="shared" si="21"/>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6">
        <f>D131-J131-K131-L131</f>
        <v>0</v>
      </c>
      <c r="N131" s="183"/>
      <c r="O131" s="183"/>
      <c r="P131" s="183"/>
      <c r="Q131" s="183"/>
      <c r="R131" s="139"/>
      <c r="S131" s="158" t="e">
        <f t="shared" si="20"/>
        <v>#DIV/0!</v>
      </c>
      <c r="U131" s="163" t="e">
        <v>#DIV/0!</v>
      </c>
      <c r="W131" s="158" t="e">
        <f t="shared" si="21"/>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6">
        <f>D132-J132-K132-L132</f>
        <v>0</v>
      </c>
      <c r="N132" s="183">
        <v>0</v>
      </c>
      <c r="O132" s="183">
        <v>0</v>
      </c>
      <c r="P132" s="184">
        <v>0</v>
      </c>
      <c r="Q132" s="184">
        <v>0</v>
      </c>
      <c r="R132" s="139"/>
      <c r="S132" s="158" t="e">
        <f t="shared" si="20"/>
        <v>#DIV/0!</v>
      </c>
      <c r="U132" s="163" t="e">
        <v>#DIV/0!</v>
      </c>
      <c r="W132" s="158" t="e">
        <f t="shared" si="21"/>
        <v>#DIV/0!</v>
      </c>
    </row>
    <row r="133" spans="1:23" ht="15" customHeight="1">
      <c r="A133" s="150"/>
      <c r="B133" s="144"/>
      <c r="C133" s="154" t="s">
        <v>161</v>
      </c>
      <c r="D133" s="156">
        <f>D129+D131</f>
        <v>0</v>
      </c>
      <c r="E133" s="156">
        <f>E129+E131</f>
        <v>0</v>
      </c>
      <c r="F133" s="159">
        <v>0</v>
      </c>
      <c r="G133" s="159">
        <v>0</v>
      </c>
      <c r="H133" s="159">
        <v>0</v>
      </c>
      <c r="I133" s="159">
        <v>0</v>
      </c>
      <c r="J133" s="159">
        <v>0</v>
      </c>
      <c r="K133" s="159">
        <v>0</v>
      </c>
      <c r="L133" s="159">
        <v>0</v>
      </c>
      <c r="M133" s="159">
        <v>0</v>
      </c>
      <c r="N133" s="183"/>
      <c r="O133" s="183"/>
      <c r="P133" s="183"/>
      <c r="Q133" s="183"/>
      <c r="R133" s="139"/>
      <c r="S133" s="158" t="e">
        <f t="shared" si="20"/>
        <v>#DIV/0!</v>
      </c>
      <c r="U133" s="163" t="e">
        <v>#DIV/0!</v>
      </c>
      <c r="W133" s="158" t="e">
        <f t="shared" si="21"/>
        <v>#DIV/0!</v>
      </c>
    </row>
    <row r="134" spans="1:23" ht="15" customHeight="1">
      <c r="A134" s="153"/>
      <c r="B134" s="153" t="s">
        <v>16</v>
      </c>
      <c r="C134" s="154" t="s">
        <v>163</v>
      </c>
      <c r="D134" s="156">
        <f>D130+D132</f>
        <v>0</v>
      </c>
      <c r="E134" s="156">
        <f>E130+E132</f>
        <v>0</v>
      </c>
      <c r="F134" s="159">
        <v>0</v>
      </c>
      <c r="G134" s="159">
        <v>0</v>
      </c>
      <c r="H134" s="159">
        <v>0</v>
      </c>
      <c r="I134" s="159">
        <v>0</v>
      </c>
      <c r="J134" s="159">
        <v>0</v>
      </c>
      <c r="K134" s="159">
        <v>0</v>
      </c>
      <c r="L134" s="159">
        <v>0</v>
      </c>
      <c r="M134" s="159">
        <v>0</v>
      </c>
      <c r="N134" s="183">
        <v>0</v>
      </c>
      <c r="O134" s="183">
        <v>0</v>
      </c>
      <c r="P134" s="184">
        <v>0</v>
      </c>
      <c r="Q134" s="184">
        <v>0</v>
      </c>
      <c r="R134" s="139"/>
      <c r="S134" s="158" t="e">
        <f t="shared" si="20"/>
        <v>#DIV/0!</v>
      </c>
      <c r="U134" s="163" t="e">
        <v>#DIV/0!</v>
      </c>
      <c r="W134" s="158" t="e">
        <f t="shared" si="21"/>
        <v>#DIV/0!</v>
      </c>
    </row>
    <row r="135" spans="1:23" ht="15" customHeight="1">
      <c r="A135" s="144"/>
      <c r="B135" s="144"/>
      <c r="C135" s="154" t="s">
        <v>161</v>
      </c>
      <c r="D135" s="490">
        <v>3</v>
      </c>
      <c r="E135" s="490">
        <v>1</v>
      </c>
      <c r="F135" s="159">
        <f t="shared" ref="F135:F152" si="34">D135-E135</f>
        <v>2</v>
      </c>
      <c r="G135" s="155">
        <v>0</v>
      </c>
      <c r="H135" s="491">
        <v>2</v>
      </c>
      <c r="I135" s="155">
        <v>0</v>
      </c>
      <c r="J135" s="159">
        <f t="shared" ref="J135:J152" si="35">E135+G135+H135+I135</f>
        <v>3</v>
      </c>
      <c r="K135" s="155">
        <v>0</v>
      </c>
      <c r="L135" s="155">
        <v>0</v>
      </c>
      <c r="M135" s="156">
        <f t="shared" ref="M135:M152" si="36">D135-J135-K135-L135</f>
        <v>0</v>
      </c>
      <c r="N135" s="183"/>
      <c r="O135" s="183"/>
      <c r="P135" s="183"/>
      <c r="Q135" s="183"/>
      <c r="R135" s="139"/>
      <c r="S135" s="158">
        <f t="shared" si="20"/>
        <v>33.333333333333329</v>
      </c>
      <c r="U135" s="163">
        <v>75</v>
      </c>
      <c r="W135" s="158">
        <f t="shared" si="21"/>
        <v>-41.666666666666671</v>
      </c>
    </row>
    <row r="136" spans="1:23" ht="15" customHeight="1">
      <c r="A136" s="150"/>
      <c r="B136" s="153" t="s">
        <v>162</v>
      </c>
      <c r="C136" s="154" t="s">
        <v>163</v>
      </c>
      <c r="D136" s="490">
        <v>374530</v>
      </c>
      <c r="E136" s="490">
        <v>202400</v>
      </c>
      <c r="F136" s="159">
        <f t="shared" si="34"/>
        <v>172130</v>
      </c>
      <c r="G136" s="155">
        <v>0</v>
      </c>
      <c r="H136" s="491">
        <v>172130</v>
      </c>
      <c r="I136" s="155">
        <v>0</v>
      </c>
      <c r="J136" s="159">
        <f t="shared" si="35"/>
        <v>374530</v>
      </c>
      <c r="K136" s="155">
        <v>0</v>
      </c>
      <c r="L136" s="155">
        <v>0</v>
      </c>
      <c r="M136" s="156">
        <f t="shared" si="36"/>
        <v>0</v>
      </c>
      <c r="N136" s="183">
        <v>250.4</v>
      </c>
      <c r="O136" s="183">
        <v>23.2</v>
      </c>
      <c r="P136" s="184">
        <v>100</v>
      </c>
      <c r="Q136" s="184">
        <v>100</v>
      </c>
      <c r="R136" s="139"/>
      <c r="S136" s="158">
        <f t="shared" si="20"/>
        <v>54.04106480121753</v>
      </c>
      <c r="U136" s="163">
        <v>81.062871791500967</v>
      </c>
      <c r="W136" s="158">
        <f t="shared" si="21"/>
        <v>-27.021806990283437</v>
      </c>
    </row>
    <row r="137" spans="1:23" ht="15" customHeight="1">
      <c r="A137" s="150" t="s">
        <v>179</v>
      </c>
      <c r="B137" s="144"/>
      <c r="C137" s="154" t="s">
        <v>161</v>
      </c>
      <c r="D137" s="155">
        <v>0</v>
      </c>
      <c r="E137" s="155">
        <v>0</v>
      </c>
      <c r="F137" s="159">
        <f t="shared" si="34"/>
        <v>0</v>
      </c>
      <c r="G137" s="155">
        <v>0</v>
      </c>
      <c r="H137" s="155">
        <v>0</v>
      </c>
      <c r="I137" s="155">
        <v>0</v>
      </c>
      <c r="J137" s="159">
        <f t="shared" si="35"/>
        <v>0</v>
      </c>
      <c r="K137" s="155">
        <v>0</v>
      </c>
      <c r="L137" s="155">
        <v>0</v>
      </c>
      <c r="M137" s="156">
        <f t="shared" si="36"/>
        <v>0</v>
      </c>
      <c r="N137" s="183"/>
      <c r="O137" s="183"/>
      <c r="P137" s="183"/>
      <c r="Q137" s="183"/>
      <c r="R137" s="139"/>
      <c r="S137" s="158" t="e">
        <f t="shared" si="20"/>
        <v>#DIV/0!</v>
      </c>
      <c r="U137" s="163" t="e">
        <v>#DIV/0!</v>
      </c>
      <c r="W137" s="158" t="e">
        <f t="shared" si="21"/>
        <v>#DIV/0!</v>
      </c>
    </row>
    <row r="138" spans="1:23" ht="15" customHeight="1">
      <c r="A138" s="150"/>
      <c r="B138" s="153" t="s">
        <v>164</v>
      </c>
      <c r="C138" s="154" t="s">
        <v>163</v>
      </c>
      <c r="D138" s="155">
        <v>0</v>
      </c>
      <c r="E138" s="155">
        <v>0</v>
      </c>
      <c r="F138" s="159">
        <f t="shared" si="34"/>
        <v>0</v>
      </c>
      <c r="G138" s="155">
        <v>0</v>
      </c>
      <c r="H138" s="155">
        <v>0</v>
      </c>
      <c r="I138" s="155">
        <v>0</v>
      </c>
      <c r="J138" s="159">
        <f t="shared" si="35"/>
        <v>0</v>
      </c>
      <c r="K138" s="155">
        <v>0</v>
      </c>
      <c r="L138" s="155">
        <v>0</v>
      </c>
      <c r="M138" s="159">
        <f t="shared" si="36"/>
        <v>0</v>
      </c>
      <c r="N138" s="183">
        <v>0</v>
      </c>
      <c r="O138" s="183">
        <v>0</v>
      </c>
      <c r="P138" s="184">
        <v>0</v>
      </c>
      <c r="Q138" s="184">
        <v>0</v>
      </c>
      <c r="R138" s="139"/>
      <c r="S138" s="158" t="e">
        <f t="shared" si="20"/>
        <v>#DIV/0!</v>
      </c>
      <c r="U138" s="163" t="e">
        <v>#DIV/0!</v>
      </c>
      <c r="W138" s="158" t="e">
        <f t="shared" si="21"/>
        <v>#DIV/0!</v>
      </c>
    </row>
    <row r="139" spans="1:23" ht="15" customHeight="1">
      <c r="A139" s="150"/>
      <c r="B139" s="144"/>
      <c r="C139" s="154" t="s">
        <v>161</v>
      </c>
      <c r="D139" s="156">
        <f>D135+D137</f>
        <v>3</v>
      </c>
      <c r="E139" s="156">
        <f>E135+E137</f>
        <v>1</v>
      </c>
      <c r="F139" s="159">
        <f t="shared" si="34"/>
        <v>2</v>
      </c>
      <c r="G139" s="156">
        <f t="shared" ref="G139:I140" si="37">G135+G137</f>
        <v>0</v>
      </c>
      <c r="H139" s="156">
        <f t="shared" si="37"/>
        <v>2</v>
      </c>
      <c r="I139" s="156">
        <f t="shared" si="37"/>
        <v>0</v>
      </c>
      <c r="J139" s="159">
        <f t="shared" si="35"/>
        <v>3</v>
      </c>
      <c r="K139" s="156">
        <f>K135+K137</f>
        <v>0</v>
      </c>
      <c r="L139" s="156">
        <f>L135+L137</f>
        <v>0</v>
      </c>
      <c r="M139" s="159">
        <f t="shared" si="36"/>
        <v>0</v>
      </c>
      <c r="N139" s="183"/>
      <c r="O139" s="183"/>
      <c r="P139" s="183"/>
      <c r="Q139" s="183"/>
      <c r="R139" s="139"/>
      <c r="S139" s="158">
        <f t="shared" si="20"/>
        <v>33.333333333333329</v>
      </c>
      <c r="U139" s="163">
        <v>75</v>
      </c>
      <c r="W139" s="158">
        <f t="shared" si="21"/>
        <v>-41.666666666666671</v>
      </c>
    </row>
    <row r="140" spans="1:23" ht="15" customHeight="1">
      <c r="A140" s="153"/>
      <c r="B140" s="153" t="s">
        <v>16</v>
      </c>
      <c r="C140" s="154" t="s">
        <v>163</v>
      </c>
      <c r="D140" s="156">
        <f>D136+D138</f>
        <v>374530</v>
      </c>
      <c r="E140" s="156">
        <f>E136+E138</f>
        <v>202400</v>
      </c>
      <c r="F140" s="159">
        <f t="shared" si="34"/>
        <v>172130</v>
      </c>
      <c r="G140" s="156">
        <f t="shared" si="37"/>
        <v>0</v>
      </c>
      <c r="H140" s="156">
        <f t="shared" si="37"/>
        <v>172130</v>
      </c>
      <c r="I140" s="156">
        <f t="shared" si="37"/>
        <v>0</v>
      </c>
      <c r="J140" s="159">
        <f t="shared" si="35"/>
        <v>374530</v>
      </c>
      <c r="K140" s="156">
        <f>K136+K138</f>
        <v>0</v>
      </c>
      <c r="L140" s="156">
        <f>L136+L138</f>
        <v>0</v>
      </c>
      <c r="M140" s="159">
        <f t="shared" si="36"/>
        <v>0</v>
      </c>
      <c r="N140" s="183">
        <v>250.4</v>
      </c>
      <c r="O140" s="183">
        <v>23.2</v>
      </c>
      <c r="P140" s="184">
        <v>100</v>
      </c>
      <c r="Q140" s="184">
        <v>100</v>
      </c>
      <c r="R140" s="139"/>
      <c r="S140" s="158">
        <f t="shared" ref="S140:S177" si="38">E140/D140*100</f>
        <v>54.04106480121753</v>
      </c>
      <c r="U140" s="163">
        <v>81.062871791500967</v>
      </c>
      <c r="W140" s="158">
        <f t="shared" ref="W140:W177" si="39">S140-U140</f>
        <v>-27.021806990283437</v>
      </c>
    </row>
    <row r="141" spans="1:23" ht="15" customHeight="1">
      <c r="A141" s="144"/>
      <c r="B141" s="144"/>
      <c r="C141" s="154" t="s">
        <v>161</v>
      </c>
      <c r="D141" s="155">
        <v>0</v>
      </c>
      <c r="E141" s="155">
        <v>0</v>
      </c>
      <c r="F141" s="159">
        <f t="shared" si="34"/>
        <v>0</v>
      </c>
      <c r="G141" s="155">
        <v>0</v>
      </c>
      <c r="H141" s="155">
        <v>0</v>
      </c>
      <c r="I141" s="155">
        <v>0</v>
      </c>
      <c r="J141" s="159">
        <f t="shared" si="35"/>
        <v>0</v>
      </c>
      <c r="K141" s="155">
        <v>0</v>
      </c>
      <c r="L141" s="155">
        <v>0</v>
      </c>
      <c r="M141" s="159">
        <f t="shared" si="36"/>
        <v>0</v>
      </c>
      <c r="N141" s="183"/>
      <c r="O141" s="183"/>
      <c r="P141" s="183"/>
      <c r="Q141" s="183"/>
      <c r="R141" s="139"/>
      <c r="S141" s="158" t="e">
        <f t="shared" si="38"/>
        <v>#DIV/0!</v>
      </c>
      <c r="U141" s="163" t="e">
        <v>#DIV/0!</v>
      </c>
      <c r="W141" s="158" t="e">
        <f t="shared" si="39"/>
        <v>#DIV/0!</v>
      </c>
    </row>
    <row r="142" spans="1:23" ht="15" customHeight="1">
      <c r="A142" s="150"/>
      <c r="B142" s="153" t="s">
        <v>162</v>
      </c>
      <c r="C142" s="154" t="s">
        <v>163</v>
      </c>
      <c r="D142" s="155">
        <v>0</v>
      </c>
      <c r="E142" s="155">
        <v>0</v>
      </c>
      <c r="F142" s="159">
        <f t="shared" si="34"/>
        <v>0</v>
      </c>
      <c r="G142" s="155">
        <v>0</v>
      </c>
      <c r="H142" s="155">
        <v>0</v>
      </c>
      <c r="I142" s="155">
        <v>0</v>
      </c>
      <c r="J142" s="159">
        <f t="shared" si="35"/>
        <v>0</v>
      </c>
      <c r="K142" s="155">
        <v>0</v>
      </c>
      <c r="L142" s="155">
        <v>0</v>
      </c>
      <c r="M142" s="159">
        <f t="shared" si="36"/>
        <v>0</v>
      </c>
      <c r="N142" s="183">
        <v>0</v>
      </c>
      <c r="O142" s="183">
        <v>0</v>
      </c>
      <c r="P142" s="184">
        <v>0</v>
      </c>
      <c r="Q142" s="184">
        <v>0</v>
      </c>
      <c r="R142" s="139"/>
      <c r="S142" s="158" t="e">
        <f t="shared" si="38"/>
        <v>#DIV/0!</v>
      </c>
      <c r="U142" s="163" t="e">
        <v>#DIV/0!</v>
      </c>
      <c r="W142" s="158" t="e">
        <f t="shared" si="39"/>
        <v>#DIV/0!</v>
      </c>
    </row>
    <row r="143" spans="1:23" ht="15" customHeight="1">
      <c r="A143" s="150" t="s">
        <v>55</v>
      </c>
      <c r="B143" s="144"/>
      <c r="C143" s="154" t="s">
        <v>161</v>
      </c>
      <c r="D143" s="155">
        <v>0</v>
      </c>
      <c r="E143" s="155">
        <v>0</v>
      </c>
      <c r="F143" s="159">
        <f t="shared" si="34"/>
        <v>0</v>
      </c>
      <c r="G143" s="155">
        <v>0</v>
      </c>
      <c r="H143" s="155">
        <v>0</v>
      </c>
      <c r="I143" s="155">
        <v>0</v>
      </c>
      <c r="J143" s="159">
        <f t="shared" si="35"/>
        <v>0</v>
      </c>
      <c r="K143" s="155">
        <v>0</v>
      </c>
      <c r="L143" s="155">
        <v>0</v>
      </c>
      <c r="M143" s="159">
        <f t="shared" si="36"/>
        <v>0</v>
      </c>
      <c r="N143" s="183"/>
      <c r="O143" s="183"/>
      <c r="P143" s="183"/>
      <c r="Q143" s="183"/>
      <c r="R143" s="139"/>
      <c r="S143" s="158" t="e">
        <f t="shared" si="38"/>
        <v>#DIV/0!</v>
      </c>
      <c r="U143" s="163" t="e">
        <v>#DIV/0!</v>
      </c>
      <c r="W143" s="158" t="e">
        <f t="shared" si="39"/>
        <v>#DIV/0!</v>
      </c>
    </row>
    <row r="144" spans="1:23" ht="15" customHeight="1">
      <c r="A144" s="150"/>
      <c r="B144" s="153" t="s">
        <v>164</v>
      </c>
      <c r="C144" s="154" t="s">
        <v>163</v>
      </c>
      <c r="D144" s="155">
        <v>0</v>
      </c>
      <c r="E144" s="155">
        <v>0</v>
      </c>
      <c r="F144" s="159">
        <f t="shared" si="34"/>
        <v>0</v>
      </c>
      <c r="G144" s="155">
        <v>0</v>
      </c>
      <c r="H144" s="155">
        <v>0</v>
      </c>
      <c r="I144" s="155">
        <v>0</v>
      </c>
      <c r="J144" s="159">
        <f t="shared" si="35"/>
        <v>0</v>
      </c>
      <c r="K144" s="155">
        <v>0</v>
      </c>
      <c r="L144" s="155">
        <v>0</v>
      </c>
      <c r="M144" s="159">
        <f t="shared" si="36"/>
        <v>0</v>
      </c>
      <c r="N144" s="183">
        <v>0</v>
      </c>
      <c r="O144" s="183">
        <v>0</v>
      </c>
      <c r="P144" s="184">
        <v>0</v>
      </c>
      <c r="Q144" s="184">
        <v>0</v>
      </c>
      <c r="R144" s="139"/>
      <c r="S144" s="158" t="e">
        <f t="shared" si="38"/>
        <v>#DIV/0!</v>
      </c>
      <c r="U144" s="163" t="e">
        <v>#DIV/0!</v>
      </c>
      <c r="W144" s="158" t="e">
        <f t="shared" si="39"/>
        <v>#DIV/0!</v>
      </c>
    </row>
    <row r="145" spans="1:23" ht="15" customHeight="1">
      <c r="A145" s="150"/>
      <c r="B145" s="144"/>
      <c r="C145" s="154" t="s">
        <v>161</v>
      </c>
      <c r="D145" s="156">
        <f>D141+D143</f>
        <v>0</v>
      </c>
      <c r="E145" s="156">
        <f>E141+E143</f>
        <v>0</v>
      </c>
      <c r="F145" s="159">
        <f t="shared" si="34"/>
        <v>0</v>
      </c>
      <c r="G145" s="156">
        <f t="shared" ref="G145:I146" si="40">G141+G143</f>
        <v>0</v>
      </c>
      <c r="H145" s="156">
        <f t="shared" si="40"/>
        <v>0</v>
      </c>
      <c r="I145" s="156">
        <f t="shared" si="40"/>
        <v>0</v>
      </c>
      <c r="J145" s="159">
        <f t="shared" si="35"/>
        <v>0</v>
      </c>
      <c r="K145" s="156">
        <f>K141+K143</f>
        <v>0</v>
      </c>
      <c r="L145" s="156">
        <f>L141+L143</f>
        <v>0</v>
      </c>
      <c r="M145" s="159">
        <f t="shared" si="36"/>
        <v>0</v>
      </c>
      <c r="N145" s="183"/>
      <c r="O145" s="183"/>
      <c r="P145" s="183"/>
      <c r="Q145" s="183"/>
      <c r="R145" s="139"/>
      <c r="S145" s="158" t="e">
        <f t="shared" si="38"/>
        <v>#DIV/0!</v>
      </c>
      <c r="U145" s="163" t="e">
        <v>#DIV/0!</v>
      </c>
      <c r="W145" s="158" t="e">
        <f t="shared" si="39"/>
        <v>#DIV/0!</v>
      </c>
    </row>
    <row r="146" spans="1:23" ht="15" customHeight="1">
      <c r="A146" s="153"/>
      <c r="B146" s="153" t="s">
        <v>16</v>
      </c>
      <c r="C146" s="154" t="s">
        <v>163</v>
      </c>
      <c r="D146" s="156">
        <f>D142+D144</f>
        <v>0</v>
      </c>
      <c r="E146" s="156">
        <f>E142+E144</f>
        <v>0</v>
      </c>
      <c r="F146" s="159">
        <f t="shared" si="34"/>
        <v>0</v>
      </c>
      <c r="G146" s="156">
        <f t="shared" si="40"/>
        <v>0</v>
      </c>
      <c r="H146" s="156">
        <f t="shared" si="40"/>
        <v>0</v>
      </c>
      <c r="I146" s="156">
        <f t="shared" si="40"/>
        <v>0</v>
      </c>
      <c r="J146" s="159">
        <f t="shared" si="35"/>
        <v>0</v>
      </c>
      <c r="K146" s="156">
        <f>K142+K144</f>
        <v>0</v>
      </c>
      <c r="L146" s="156">
        <f>L142+L144</f>
        <v>0</v>
      </c>
      <c r="M146" s="159">
        <f t="shared" si="36"/>
        <v>0</v>
      </c>
      <c r="N146" s="183">
        <v>0</v>
      </c>
      <c r="O146" s="183">
        <v>0</v>
      </c>
      <c r="P146" s="184">
        <v>0</v>
      </c>
      <c r="Q146" s="184">
        <v>0</v>
      </c>
      <c r="R146" s="139"/>
      <c r="S146" s="158" t="e">
        <f t="shared" si="38"/>
        <v>#DIV/0!</v>
      </c>
      <c r="U146" s="163" t="e">
        <v>#DIV/0!</v>
      </c>
      <c r="W146" s="158" t="e">
        <f t="shared" si="39"/>
        <v>#DIV/0!</v>
      </c>
    </row>
    <row r="147" spans="1:23" ht="15" customHeight="1">
      <c r="A147" s="144"/>
      <c r="B147" s="144"/>
      <c r="C147" s="154" t="s">
        <v>161</v>
      </c>
      <c r="D147" s="155">
        <v>0</v>
      </c>
      <c r="E147" s="155">
        <v>0</v>
      </c>
      <c r="F147" s="159">
        <f t="shared" si="34"/>
        <v>0</v>
      </c>
      <c r="G147" s="155">
        <v>0</v>
      </c>
      <c r="H147" s="155">
        <v>0</v>
      </c>
      <c r="I147" s="155">
        <v>0</v>
      </c>
      <c r="J147" s="159">
        <f t="shared" si="35"/>
        <v>0</v>
      </c>
      <c r="K147" s="155">
        <v>0</v>
      </c>
      <c r="L147" s="155">
        <v>0</v>
      </c>
      <c r="M147" s="159">
        <f t="shared" si="36"/>
        <v>0</v>
      </c>
      <c r="N147" s="183"/>
      <c r="O147" s="183"/>
      <c r="P147" s="183"/>
      <c r="Q147" s="183"/>
      <c r="R147" s="139"/>
      <c r="S147" s="158" t="e">
        <f t="shared" si="38"/>
        <v>#DIV/0!</v>
      </c>
      <c r="U147" s="163" t="e">
        <v>#DIV/0!</v>
      </c>
      <c r="W147" s="158" t="e">
        <f t="shared" si="39"/>
        <v>#DIV/0!</v>
      </c>
    </row>
    <row r="148" spans="1:23" ht="15" customHeight="1">
      <c r="A148" s="150"/>
      <c r="B148" s="153" t="s">
        <v>162</v>
      </c>
      <c r="C148" s="154" t="s">
        <v>163</v>
      </c>
      <c r="D148" s="155">
        <v>0</v>
      </c>
      <c r="E148" s="155">
        <v>0</v>
      </c>
      <c r="F148" s="159">
        <f t="shared" si="34"/>
        <v>0</v>
      </c>
      <c r="G148" s="155">
        <v>0</v>
      </c>
      <c r="H148" s="155">
        <v>0</v>
      </c>
      <c r="I148" s="155">
        <v>0</v>
      </c>
      <c r="J148" s="159">
        <f t="shared" si="35"/>
        <v>0</v>
      </c>
      <c r="K148" s="155">
        <v>0</v>
      </c>
      <c r="L148" s="155">
        <v>0</v>
      </c>
      <c r="M148" s="159">
        <f t="shared" si="36"/>
        <v>0</v>
      </c>
      <c r="N148" s="183">
        <v>0</v>
      </c>
      <c r="O148" s="183">
        <v>0</v>
      </c>
      <c r="P148" s="184">
        <v>0</v>
      </c>
      <c r="Q148" s="184">
        <v>0</v>
      </c>
      <c r="R148" s="139"/>
      <c r="S148" s="158" t="e">
        <f t="shared" si="38"/>
        <v>#DIV/0!</v>
      </c>
      <c r="U148" s="163" t="e">
        <v>#DIV/0!</v>
      </c>
      <c r="W148" s="158" t="e">
        <f t="shared" si="39"/>
        <v>#DIV/0!</v>
      </c>
    </row>
    <row r="149" spans="1:23" ht="15" customHeight="1">
      <c r="A149" s="150" t="s">
        <v>49</v>
      </c>
      <c r="B149" s="144"/>
      <c r="C149" s="154" t="s">
        <v>161</v>
      </c>
      <c r="D149" s="155">
        <v>0</v>
      </c>
      <c r="E149" s="155">
        <v>0</v>
      </c>
      <c r="F149" s="159">
        <f t="shared" si="34"/>
        <v>0</v>
      </c>
      <c r="G149" s="155">
        <v>0</v>
      </c>
      <c r="H149" s="155">
        <v>0</v>
      </c>
      <c r="I149" s="155">
        <v>0</v>
      </c>
      <c r="J149" s="159">
        <f t="shared" si="35"/>
        <v>0</v>
      </c>
      <c r="K149" s="155">
        <v>0</v>
      </c>
      <c r="L149" s="155">
        <v>0</v>
      </c>
      <c r="M149" s="159">
        <f t="shared" si="36"/>
        <v>0</v>
      </c>
      <c r="N149" s="183"/>
      <c r="O149" s="183"/>
      <c r="P149" s="183"/>
      <c r="Q149" s="183"/>
      <c r="R149" s="139"/>
      <c r="S149" s="158" t="e">
        <f t="shared" si="38"/>
        <v>#DIV/0!</v>
      </c>
      <c r="U149" s="163" t="e">
        <v>#DIV/0!</v>
      </c>
      <c r="W149" s="158" t="e">
        <f t="shared" si="39"/>
        <v>#DIV/0!</v>
      </c>
    </row>
    <row r="150" spans="1:23" ht="15" customHeight="1">
      <c r="A150" s="150"/>
      <c r="B150" s="153" t="s">
        <v>164</v>
      </c>
      <c r="C150" s="154" t="s">
        <v>163</v>
      </c>
      <c r="D150" s="155">
        <v>0</v>
      </c>
      <c r="E150" s="155">
        <v>0</v>
      </c>
      <c r="F150" s="159">
        <f t="shared" si="34"/>
        <v>0</v>
      </c>
      <c r="G150" s="155">
        <v>0</v>
      </c>
      <c r="H150" s="155">
        <v>0</v>
      </c>
      <c r="I150" s="155">
        <v>0</v>
      </c>
      <c r="J150" s="159">
        <f t="shared" si="35"/>
        <v>0</v>
      </c>
      <c r="K150" s="155">
        <v>0</v>
      </c>
      <c r="L150" s="155">
        <v>0</v>
      </c>
      <c r="M150" s="159">
        <f t="shared" si="36"/>
        <v>0</v>
      </c>
      <c r="N150" s="183">
        <v>0</v>
      </c>
      <c r="O150" s="183">
        <v>0</v>
      </c>
      <c r="P150" s="184">
        <v>0</v>
      </c>
      <c r="Q150" s="184">
        <v>0</v>
      </c>
      <c r="R150" s="139"/>
      <c r="S150" s="158" t="e">
        <f t="shared" si="38"/>
        <v>#DIV/0!</v>
      </c>
      <c r="U150" s="163" t="e">
        <v>#DIV/0!</v>
      </c>
      <c r="W150" s="158" t="e">
        <f t="shared" si="39"/>
        <v>#DIV/0!</v>
      </c>
    </row>
    <row r="151" spans="1:23" ht="15" customHeight="1">
      <c r="A151" s="150"/>
      <c r="B151" s="144"/>
      <c r="C151" s="154" t="s">
        <v>161</v>
      </c>
      <c r="D151" s="156">
        <f>D147+D149</f>
        <v>0</v>
      </c>
      <c r="E151" s="156">
        <f>E147+E149</f>
        <v>0</v>
      </c>
      <c r="F151" s="159">
        <f t="shared" si="34"/>
        <v>0</v>
      </c>
      <c r="G151" s="156">
        <f t="shared" ref="G151:I152" si="41">G147+G149</f>
        <v>0</v>
      </c>
      <c r="H151" s="156">
        <f t="shared" si="41"/>
        <v>0</v>
      </c>
      <c r="I151" s="156">
        <f t="shared" si="41"/>
        <v>0</v>
      </c>
      <c r="J151" s="159">
        <f t="shared" si="35"/>
        <v>0</v>
      </c>
      <c r="K151" s="156">
        <f>K147+K149</f>
        <v>0</v>
      </c>
      <c r="L151" s="156">
        <f>L147+L149</f>
        <v>0</v>
      </c>
      <c r="M151" s="159">
        <f t="shared" si="36"/>
        <v>0</v>
      </c>
      <c r="N151" s="183"/>
      <c r="O151" s="183"/>
      <c r="P151" s="183"/>
      <c r="Q151" s="183"/>
      <c r="R151" s="139"/>
      <c r="S151" s="158" t="e">
        <f t="shared" si="38"/>
        <v>#DIV/0!</v>
      </c>
      <c r="U151" s="163" t="e">
        <v>#DIV/0!</v>
      </c>
      <c r="W151" s="158" t="e">
        <f t="shared" si="39"/>
        <v>#DIV/0!</v>
      </c>
    </row>
    <row r="152" spans="1:23" ht="15" customHeight="1">
      <c r="A152" s="153"/>
      <c r="B152" s="153" t="s">
        <v>16</v>
      </c>
      <c r="C152" s="154" t="s">
        <v>163</v>
      </c>
      <c r="D152" s="156">
        <f>D148+D150</f>
        <v>0</v>
      </c>
      <c r="E152" s="156">
        <f>E148+E150</f>
        <v>0</v>
      </c>
      <c r="F152" s="159">
        <f t="shared" si="34"/>
        <v>0</v>
      </c>
      <c r="G152" s="156">
        <f t="shared" si="41"/>
        <v>0</v>
      </c>
      <c r="H152" s="156">
        <f t="shared" si="41"/>
        <v>0</v>
      </c>
      <c r="I152" s="156">
        <f t="shared" si="41"/>
        <v>0</v>
      </c>
      <c r="J152" s="159">
        <f t="shared" si="35"/>
        <v>0</v>
      </c>
      <c r="K152" s="156">
        <f>K148+K150</f>
        <v>0</v>
      </c>
      <c r="L152" s="156">
        <f>L148+L150</f>
        <v>0</v>
      </c>
      <c r="M152" s="159">
        <f t="shared" si="36"/>
        <v>0</v>
      </c>
      <c r="N152" s="183">
        <v>0</v>
      </c>
      <c r="O152" s="183">
        <v>0</v>
      </c>
      <c r="P152" s="184">
        <v>0</v>
      </c>
      <c r="Q152" s="184">
        <v>0</v>
      </c>
      <c r="R152" s="139"/>
      <c r="S152" s="158" t="e">
        <f t="shared" si="38"/>
        <v>#DIV/0!</v>
      </c>
      <c r="U152" s="163" t="e">
        <v>#DIV/0!</v>
      </c>
      <c r="W152" s="158" t="e">
        <f t="shared" si="39"/>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8"/>
        <v>#DIV/0!</v>
      </c>
      <c r="U153" s="163" t="e">
        <v>#DIV/0!</v>
      </c>
      <c r="W153" s="158" t="e">
        <f t="shared" si="39"/>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184">
        <v>0</v>
      </c>
      <c r="Q154" s="184">
        <v>0</v>
      </c>
      <c r="R154" s="139"/>
      <c r="S154" s="158" t="e">
        <f t="shared" si="38"/>
        <v>#DIV/0!</v>
      </c>
      <c r="U154" s="163" t="e">
        <v>#DIV/0!</v>
      </c>
      <c r="W154" s="158" t="e">
        <f t="shared" si="39"/>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8"/>
        <v>#DIV/0!</v>
      </c>
      <c r="U155" s="163" t="e">
        <v>#DIV/0!</v>
      </c>
      <c r="W155" s="158" t="e">
        <f t="shared" si="39"/>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184">
        <v>0</v>
      </c>
      <c r="Q156" s="184">
        <v>0</v>
      </c>
      <c r="R156" s="139"/>
      <c r="S156" s="158" t="e">
        <f t="shared" si="38"/>
        <v>#DIV/0!</v>
      </c>
      <c r="U156" s="163" t="e">
        <v>#DIV/0!</v>
      </c>
      <c r="W156" s="158" t="e">
        <f t="shared" si="39"/>
        <v>#DIV/0!</v>
      </c>
    </row>
    <row r="157" spans="1:23" ht="15" customHeight="1">
      <c r="A157" s="150" t="s">
        <v>181</v>
      </c>
      <c r="B157" s="144"/>
      <c r="C157" s="154" t="s">
        <v>161</v>
      </c>
      <c r="D157" s="156">
        <f>D153+D155</f>
        <v>0</v>
      </c>
      <c r="E157" s="156">
        <f>E153+E155</f>
        <v>0</v>
      </c>
      <c r="F157" s="159">
        <v>0</v>
      </c>
      <c r="G157" s="159">
        <v>0</v>
      </c>
      <c r="H157" s="159">
        <v>0</v>
      </c>
      <c r="I157" s="159">
        <v>0</v>
      </c>
      <c r="J157" s="159">
        <v>0</v>
      </c>
      <c r="K157" s="159">
        <v>0</v>
      </c>
      <c r="L157" s="159">
        <v>0</v>
      </c>
      <c r="M157" s="159">
        <v>0</v>
      </c>
      <c r="N157" s="183"/>
      <c r="O157" s="183"/>
      <c r="P157" s="183"/>
      <c r="Q157" s="183"/>
      <c r="R157" s="139"/>
      <c r="S157" s="158" t="e">
        <f t="shared" si="38"/>
        <v>#DIV/0!</v>
      </c>
      <c r="U157" s="163" t="e">
        <v>#DIV/0!</v>
      </c>
      <c r="W157" s="158" t="e">
        <f t="shared" si="39"/>
        <v>#DIV/0!</v>
      </c>
    </row>
    <row r="158" spans="1:23" ht="15" customHeight="1">
      <c r="A158" s="153"/>
      <c r="B158" s="153" t="s">
        <v>16</v>
      </c>
      <c r="C158" s="154" t="s">
        <v>163</v>
      </c>
      <c r="D158" s="156">
        <f>D154+D156</f>
        <v>0</v>
      </c>
      <c r="E158" s="156">
        <f>E154+E156</f>
        <v>0</v>
      </c>
      <c r="F158" s="159">
        <v>0</v>
      </c>
      <c r="G158" s="159">
        <v>0</v>
      </c>
      <c r="H158" s="159">
        <v>0</v>
      </c>
      <c r="I158" s="159">
        <v>0</v>
      </c>
      <c r="J158" s="159">
        <v>0</v>
      </c>
      <c r="K158" s="159">
        <v>0</v>
      </c>
      <c r="L158" s="159">
        <v>0</v>
      </c>
      <c r="M158" s="159">
        <v>0</v>
      </c>
      <c r="N158" s="183">
        <v>0</v>
      </c>
      <c r="O158" s="183">
        <v>0</v>
      </c>
      <c r="P158" s="184">
        <v>0</v>
      </c>
      <c r="Q158" s="184">
        <v>0</v>
      </c>
      <c r="R158" s="139"/>
      <c r="S158" s="158" t="e">
        <f t="shared" si="38"/>
        <v>#DIV/0!</v>
      </c>
      <c r="U158" s="163" t="e">
        <v>#DIV/0!</v>
      </c>
      <c r="W158" s="158" t="e">
        <f t="shared" si="39"/>
        <v>#DIV/0!</v>
      </c>
    </row>
    <row r="159" spans="1:23" ht="15" customHeight="1">
      <c r="A159" s="144"/>
      <c r="B159" s="144"/>
      <c r="C159" s="154" t="s">
        <v>161</v>
      </c>
      <c r="D159" s="155">
        <v>0</v>
      </c>
      <c r="E159" s="155">
        <v>0</v>
      </c>
      <c r="F159" s="159">
        <f t="shared" ref="F159:F164" si="42">D159-E159</f>
        <v>0</v>
      </c>
      <c r="G159" s="155">
        <v>0</v>
      </c>
      <c r="H159" s="155">
        <v>0</v>
      </c>
      <c r="I159" s="155">
        <v>0</v>
      </c>
      <c r="J159" s="159">
        <f t="shared" ref="J159:J164" si="43">E159+G159+H159+I159</f>
        <v>0</v>
      </c>
      <c r="K159" s="155">
        <v>0</v>
      </c>
      <c r="L159" s="155">
        <v>0</v>
      </c>
      <c r="M159" s="159">
        <f t="shared" ref="M159:M164" si="44">D159-J159-K159-L159</f>
        <v>0</v>
      </c>
      <c r="N159" s="183"/>
      <c r="O159" s="183"/>
      <c r="P159" s="183"/>
      <c r="Q159" s="183"/>
      <c r="R159" s="139"/>
      <c r="S159" s="158" t="e">
        <f t="shared" si="38"/>
        <v>#DIV/0!</v>
      </c>
      <c r="U159" s="163" t="e">
        <v>#DIV/0!</v>
      </c>
      <c r="W159" s="158" t="e">
        <f t="shared" si="39"/>
        <v>#DIV/0!</v>
      </c>
    </row>
    <row r="160" spans="1:23" ht="15" customHeight="1">
      <c r="A160" s="150"/>
      <c r="B160" s="153" t="s">
        <v>162</v>
      </c>
      <c r="C160" s="154" t="s">
        <v>163</v>
      </c>
      <c r="D160" s="155">
        <v>0</v>
      </c>
      <c r="E160" s="155">
        <v>0</v>
      </c>
      <c r="F160" s="159">
        <f t="shared" si="42"/>
        <v>0</v>
      </c>
      <c r="G160" s="155">
        <v>0</v>
      </c>
      <c r="H160" s="155">
        <v>0</v>
      </c>
      <c r="I160" s="155">
        <v>0</v>
      </c>
      <c r="J160" s="159">
        <f t="shared" si="43"/>
        <v>0</v>
      </c>
      <c r="K160" s="155">
        <v>0</v>
      </c>
      <c r="L160" s="155">
        <v>0</v>
      </c>
      <c r="M160" s="159">
        <f t="shared" si="44"/>
        <v>0</v>
      </c>
      <c r="N160" s="183">
        <v>0</v>
      </c>
      <c r="O160" s="183">
        <v>0</v>
      </c>
      <c r="P160" s="184">
        <v>0</v>
      </c>
      <c r="Q160" s="184">
        <v>0</v>
      </c>
      <c r="R160" s="139"/>
      <c r="S160" s="158" t="e">
        <f t="shared" si="38"/>
        <v>#DIV/0!</v>
      </c>
      <c r="U160" s="163" t="e">
        <v>#DIV/0!</v>
      </c>
      <c r="W160" s="158" t="e">
        <f t="shared" si="39"/>
        <v>#DIV/0!</v>
      </c>
    </row>
    <row r="161" spans="1:23" ht="15" customHeight="1">
      <c r="A161" s="150" t="s">
        <v>180</v>
      </c>
      <c r="B161" s="144"/>
      <c r="C161" s="154" t="s">
        <v>161</v>
      </c>
      <c r="D161" s="155">
        <v>0</v>
      </c>
      <c r="E161" s="155">
        <v>0</v>
      </c>
      <c r="F161" s="159">
        <f t="shared" si="42"/>
        <v>0</v>
      </c>
      <c r="G161" s="155">
        <v>0</v>
      </c>
      <c r="H161" s="155">
        <v>0</v>
      </c>
      <c r="I161" s="155">
        <v>0</v>
      </c>
      <c r="J161" s="159">
        <f t="shared" si="43"/>
        <v>0</v>
      </c>
      <c r="K161" s="155">
        <v>0</v>
      </c>
      <c r="L161" s="155">
        <v>0</v>
      </c>
      <c r="M161" s="159">
        <f t="shared" si="44"/>
        <v>0</v>
      </c>
      <c r="N161" s="183"/>
      <c r="O161" s="183"/>
      <c r="P161" s="183"/>
      <c r="Q161" s="183"/>
      <c r="R161" s="139"/>
      <c r="S161" s="158" t="e">
        <f t="shared" si="38"/>
        <v>#DIV/0!</v>
      </c>
      <c r="U161" s="163" t="e">
        <v>#DIV/0!</v>
      </c>
      <c r="W161" s="158" t="e">
        <f t="shared" si="39"/>
        <v>#DIV/0!</v>
      </c>
    </row>
    <row r="162" spans="1:23" ht="15" customHeight="1">
      <c r="A162" s="150" t="s">
        <v>181</v>
      </c>
      <c r="B162" s="153" t="s">
        <v>164</v>
      </c>
      <c r="C162" s="154" t="s">
        <v>163</v>
      </c>
      <c r="D162" s="155">
        <v>0</v>
      </c>
      <c r="E162" s="155">
        <v>0</v>
      </c>
      <c r="F162" s="159">
        <f t="shared" si="42"/>
        <v>0</v>
      </c>
      <c r="G162" s="155">
        <v>0</v>
      </c>
      <c r="H162" s="155">
        <v>0</v>
      </c>
      <c r="I162" s="155">
        <v>0</v>
      </c>
      <c r="J162" s="159">
        <f t="shared" si="43"/>
        <v>0</v>
      </c>
      <c r="K162" s="155">
        <v>0</v>
      </c>
      <c r="L162" s="155">
        <v>0</v>
      </c>
      <c r="M162" s="159">
        <f t="shared" si="44"/>
        <v>0</v>
      </c>
      <c r="N162" s="183">
        <v>0</v>
      </c>
      <c r="O162" s="183">
        <v>0</v>
      </c>
      <c r="P162" s="184">
        <v>0</v>
      </c>
      <c r="Q162" s="184">
        <v>0</v>
      </c>
      <c r="R162" s="139"/>
      <c r="S162" s="158" t="e">
        <f t="shared" si="38"/>
        <v>#DIV/0!</v>
      </c>
      <c r="U162" s="163" t="e">
        <v>#DIV/0!</v>
      </c>
      <c r="W162" s="158" t="e">
        <f t="shared" si="39"/>
        <v>#DIV/0!</v>
      </c>
    </row>
    <row r="163" spans="1:23" ht="15" customHeight="1">
      <c r="A163" s="150"/>
      <c r="B163" s="144"/>
      <c r="C163" s="154" t="s">
        <v>161</v>
      </c>
      <c r="D163" s="156">
        <f>D159+D161</f>
        <v>0</v>
      </c>
      <c r="E163" s="156">
        <f>E159+E161</f>
        <v>0</v>
      </c>
      <c r="F163" s="159">
        <f t="shared" si="42"/>
        <v>0</v>
      </c>
      <c r="G163" s="156">
        <f t="shared" ref="G163:I164" si="45">G159+G161</f>
        <v>0</v>
      </c>
      <c r="H163" s="156">
        <f t="shared" si="45"/>
        <v>0</v>
      </c>
      <c r="I163" s="156">
        <f t="shared" si="45"/>
        <v>0</v>
      </c>
      <c r="J163" s="159">
        <f t="shared" si="43"/>
        <v>0</v>
      </c>
      <c r="K163" s="156">
        <f>K159+K161</f>
        <v>0</v>
      </c>
      <c r="L163" s="156">
        <f>L159+L161</f>
        <v>0</v>
      </c>
      <c r="M163" s="159">
        <f t="shared" si="44"/>
        <v>0</v>
      </c>
      <c r="N163" s="183"/>
      <c r="O163" s="183"/>
      <c r="P163" s="183"/>
      <c r="Q163" s="183"/>
      <c r="R163" s="139"/>
      <c r="S163" s="158" t="e">
        <f t="shared" si="38"/>
        <v>#DIV/0!</v>
      </c>
      <c r="U163" s="163" t="e">
        <v>#DIV/0!</v>
      </c>
      <c r="W163" s="158" t="e">
        <f t="shared" si="39"/>
        <v>#DIV/0!</v>
      </c>
    </row>
    <row r="164" spans="1:23" ht="15" customHeight="1">
      <c r="A164" s="153"/>
      <c r="B164" s="153" t="s">
        <v>16</v>
      </c>
      <c r="C164" s="154" t="s">
        <v>163</v>
      </c>
      <c r="D164" s="156">
        <f>D160+D162</f>
        <v>0</v>
      </c>
      <c r="E164" s="156">
        <f>E160+E162</f>
        <v>0</v>
      </c>
      <c r="F164" s="159">
        <f t="shared" si="42"/>
        <v>0</v>
      </c>
      <c r="G164" s="156">
        <f t="shared" si="45"/>
        <v>0</v>
      </c>
      <c r="H164" s="156">
        <f t="shared" si="45"/>
        <v>0</v>
      </c>
      <c r="I164" s="156">
        <f t="shared" si="45"/>
        <v>0</v>
      </c>
      <c r="J164" s="159">
        <f t="shared" si="43"/>
        <v>0</v>
      </c>
      <c r="K164" s="156">
        <f>K160+K162</f>
        <v>0</v>
      </c>
      <c r="L164" s="156">
        <f>L160+L162</f>
        <v>0</v>
      </c>
      <c r="M164" s="159">
        <f t="shared" si="44"/>
        <v>0</v>
      </c>
      <c r="N164" s="183">
        <v>0</v>
      </c>
      <c r="O164" s="183">
        <v>0</v>
      </c>
      <c r="P164" s="184">
        <v>0</v>
      </c>
      <c r="Q164" s="184">
        <v>0</v>
      </c>
      <c r="R164" s="139"/>
      <c r="S164" s="158" t="e">
        <f t="shared" si="38"/>
        <v>#DIV/0!</v>
      </c>
      <c r="U164" s="163" t="e">
        <v>#DIV/0!</v>
      </c>
      <c r="W164" s="158" t="e">
        <f t="shared" si="39"/>
        <v>#DIV/0!</v>
      </c>
    </row>
    <row r="165" spans="1:23" ht="15" customHeight="1">
      <c r="A165" s="144"/>
      <c r="B165" s="144"/>
      <c r="C165" s="154" t="s">
        <v>161</v>
      </c>
      <c r="D165" s="498">
        <f>D53+D106+D129+D153</f>
        <v>0</v>
      </c>
      <c r="E165" s="498">
        <f>E53+E106+E129+E153</f>
        <v>0</v>
      </c>
      <c r="F165" s="155">
        <v>0</v>
      </c>
      <c r="G165" s="155">
        <v>0</v>
      </c>
      <c r="H165" s="155">
        <v>0</v>
      </c>
      <c r="I165" s="155">
        <v>0</v>
      </c>
      <c r="J165" s="159">
        <v>0</v>
      </c>
      <c r="K165" s="155">
        <v>0</v>
      </c>
      <c r="L165" s="155">
        <v>0</v>
      </c>
      <c r="M165" s="159">
        <v>0</v>
      </c>
      <c r="N165" s="183"/>
      <c r="O165" s="183"/>
      <c r="P165" s="183"/>
      <c r="Q165" s="183"/>
      <c r="R165" s="139"/>
      <c r="S165" s="158" t="e">
        <f t="shared" si="38"/>
        <v>#DIV/0!</v>
      </c>
      <c r="U165" s="163" t="e">
        <v>#DIV/0!</v>
      </c>
      <c r="W165" s="158" t="e">
        <f t="shared" si="39"/>
        <v>#DIV/0!</v>
      </c>
    </row>
    <row r="166" spans="1:23" ht="15" customHeight="1">
      <c r="A166" s="150" t="s">
        <v>171</v>
      </c>
      <c r="B166" s="153" t="s">
        <v>162</v>
      </c>
      <c r="C166" s="154" t="s">
        <v>163</v>
      </c>
      <c r="D166" s="498">
        <f>D54+D107+D130+D154</f>
        <v>0</v>
      </c>
      <c r="E166" s="498">
        <f>E54+E107+E130+E154</f>
        <v>0</v>
      </c>
      <c r="F166" s="155">
        <v>0</v>
      </c>
      <c r="G166" s="155">
        <v>0</v>
      </c>
      <c r="H166" s="155">
        <v>0</v>
      </c>
      <c r="I166" s="155">
        <v>0</v>
      </c>
      <c r="J166" s="159">
        <v>0</v>
      </c>
      <c r="K166" s="155">
        <v>0</v>
      </c>
      <c r="L166" s="155">
        <v>0</v>
      </c>
      <c r="M166" s="159">
        <v>0</v>
      </c>
      <c r="N166" s="183">
        <v>0</v>
      </c>
      <c r="O166" s="183">
        <v>0</v>
      </c>
      <c r="P166" s="184">
        <v>0</v>
      </c>
      <c r="Q166" s="184">
        <v>0</v>
      </c>
      <c r="R166" s="139"/>
      <c r="S166" s="158" t="e">
        <f t="shared" si="38"/>
        <v>#DIV/0!</v>
      </c>
      <c r="U166" s="163" t="e">
        <v>#DIV/0!</v>
      </c>
      <c r="W166" s="158" t="e">
        <f t="shared" si="39"/>
        <v>#DIV/0!</v>
      </c>
    </row>
    <row r="167" spans="1:23" ht="15" customHeight="1">
      <c r="A167" s="150"/>
      <c r="B167" s="144"/>
      <c r="C167" s="154" t="s">
        <v>161</v>
      </c>
      <c r="D167" s="498">
        <f>D55+D108+D131+D155</f>
        <v>0</v>
      </c>
      <c r="E167" s="498">
        <v>0</v>
      </c>
      <c r="F167" s="155">
        <v>0</v>
      </c>
      <c r="G167" s="155">
        <v>0</v>
      </c>
      <c r="H167" s="155">
        <v>0</v>
      </c>
      <c r="I167" s="155">
        <v>0</v>
      </c>
      <c r="J167" s="159">
        <v>0</v>
      </c>
      <c r="K167" s="155">
        <v>0</v>
      </c>
      <c r="L167" s="155">
        <v>0</v>
      </c>
      <c r="M167" s="159">
        <v>0</v>
      </c>
      <c r="N167" s="183"/>
      <c r="O167" s="183"/>
      <c r="P167" s="183"/>
      <c r="Q167" s="183"/>
      <c r="R167" s="139"/>
      <c r="S167" s="158" t="e">
        <f t="shared" si="38"/>
        <v>#DIV/0!</v>
      </c>
      <c r="U167" s="163" t="e">
        <v>#DIV/0!</v>
      </c>
      <c r="W167" s="158" t="e">
        <f t="shared" si="39"/>
        <v>#DIV/0!</v>
      </c>
    </row>
    <row r="168" spans="1:23" ht="15" customHeight="1">
      <c r="A168" s="150" t="s">
        <v>182</v>
      </c>
      <c r="B168" s="153" t="s">
        <v>164</v>
      </c>
      <c r="C168" s="154" t="s">
        <v>163</v>
      </c>
      <c r="D168" s="498">
        <f>D56+D109+D132+D156</f>
        <v>0</v>
      </c>
      <c r="E168" s="498">
        <v>0</v>
      </c>
      <c r="F168" s="155">
        <v>0</v>
      </c>
      <c r="G168" s="155">
        <v>0</v>
      </c>
      <c r="H168" s="155">
        <v>0</v>
      </c>
      <c r="I168" s="155">
        <v>0</v>
      </c>
      <c r="J168" s="159">
        <v>0</v>
      </c>
      <c r="K168" s="155">
        <v>0</v>
      </c>
      <c r="L168" s="155">
        <v>0</v>
      </c>
      <c r="M168" s="159">
        <v>0</v>
      </c>
      <c r="N168" s="183">
        <v>0</v>
      </c>
      <c r="O168" s="183">
        <v>0</v>
      </c>
      <c r="P168" s="184">
        <v>0</v>
      </c>
      <c r="Q168" s="184">
        <v>0</v>
      </c>
      <c r="R168" s="139"/>
      <c r="S168" s="158" t="e">
        <f t="shared" si="38"/>
        <v>#DIV/0!</v>
      </c>
      <c r="U168" s="163" t="e">
        <v>#DIV/0!</v>
      </c>
      <c r="W168" s="158" t="e">
        <f t="shared" si="39"/>
        <v>#DIV/0!</v>
      </c>
    </row>
    <row r="169" spans="1:23" ht="15" customHeight="1">
      <c r="A169" s="150"/>
      <c r="B169" s="144"/>
      <c r="C169" s="154" t="s">
        <v>161</v>
      </c>
      <c r="D169" s="159">
        <f>D165+D167</f>
        <v>0</v>
      </c>
      <c r="E169" s="159">
        <f>E165+E167</f>
        <v>0</v>
      </c>
      <c r="F169" s="159">
        <v>0</v>
      </c>
      <c r="G169" s="159">
        <v>0</v>
      </c>
      <c r="H169" s="159">
        <v>0</v>
      </c>
      <c r="I169" s="159">
        <v>0</v>
      </c>
      <c r="J169" s="159">
        <v>0</v>
      </c>
      <c r="K169" s="159">
        <v>0</v>
      </c>
      <c r="L169" s="159">
        <v>0</v>
      </c>
      <c r="M169" s="159">
        <v>0</v>
      </c>
      <c r="N169" s="183"/>
      <c r="O169" s="183"/>
      <c r="P169" s="183"/>
      <c r="Q169" s="183"/>
      <c r="R169" s="139"/>
      <c r="S169" s="158" t="e">
        <f t="shared" si="38"/>
        <v>#DIV/0!</v>
      </c>
      <c r="U169" s="163" t="e">
        <v>#DIV/0!</v>
      </c>
      <c r="W169" s="158" t="e">
        <f t="shared" si="39"/>
        <v>#DIV/0!</v>
      </c>
    </row>
    <row r="170" spans="1:23" ht="15" customHeight="1">
      <c r="A170" s="153"/>
      <c r="B170" s="153" t="s">
        <v>16</v>
      </c>
      <c r="C170" s="154" t="s">
        <v>163</v>
      </c>
      <c r="D170" s="159">
        <f>D166+D168</f>
        <v>0</v>
      </c>
      <c r="E170" s="159">
        <f>E166+E168</f>
        <v>0</v>
      </c>
      <c r="F170" s="159">
        <v>0</v>
      </c>
      <c r="G170" s="159">
        <v>0</v>
      </c>
      <c r="H170" s="159">
        <v>0</v>
      </c>
      <c r="I170" s="159">
        <v>0</v>
      </c>
      <c r="J170" s="159">
        <v>0</v>
      </c>
      <c r="K170" s="159">
        <v>0</v>
      </c>
      <c r="L170" s="159">
        <v>0</v>
      </c>
      <c r="M170" s="159">
        <v>0</v>
      </c>
      <c r="N170" s="183">
        <v>0</v>
      </c>
      <c r="O170" s="183">
        <v>0</v>
      </c>
      <c r="P170" s="184">
        <v>0</v>
      </c>
      <c r="Q170" s="184">
        <v>0</v>
      </c>
      <c r="R170" s="139"/>
      <c r="S170" s="158" t="e">
        <f t="shared" si="38"/>
        <v>#DIV/0!</v>
      </c>
      <c r="U170" s="163" t="e">
        <v>#DIV/0!</v>
      </c>
      <c r="W170" s="158" t="e">
        <f t="shared" si="39"/>
        <v>#DIV/0!</v>
      </c>
    </row>
    <row r="171" spans="1:23" ht="15" customHeight="1">
      <c r="A171" s="144"/>
      <c r="B171" s="144"/>
      <c r="C171" s="154" t="s">
        <v>161</v>
      </c>
      <c r="D171" s="156">
        <f>D6+D12+D18+D24+D30+D36+D47+D59+D65+D71+D77+D88+D94+D100+D112+D118+D135+D147+D159+D141</f>
        <v>48511</v>
      </c>
      <c r="E171" s="156">
        <f t="shared" ref="E171:M171" si="46">E6+E12+E18+E24+E30+E36+E47+E59+E65+E71+E77+E88+E94+E100+E112+E118+E135+E147+E159+E141</f>
        <v>10449</v>
      </c>
      <c r="F171" s="156">
        <f t="shared" si="46"/>
        <v>38062</v>
      </c>
      <c r="G171" s="156">
        <f t="shared" si="46"/>
        <v>6</v>
      </c>
      <c r="H171" s="156">
        <f t="shared" si="46"/>
        <v>1271</v>
      </c>
      <c r="I171" s="156">
        <f t="shared" si="46"/>
        <v>35988</v>
      </c>
      <c r="J171" s="156">
        <f t="shared" si="46"/>
        <v>47714</v>
      </c>
      <c r="K171" s="156">
        <f t="shared" si="46"/>
        <v>0</v>
      </c>
      <c r="L171" s="156">
        <f t="shared" si="46"/>
        <v>0</v>
      </c>
      <c r="M171" s="156">
        <f t="shared" si="46"/>
        <v>797</v>
      </c>
      <c r="N171" s="183"/>
      <c r="O171" s="183"/>
      <c r="P171" s="183"/>
      <c r="Q171" s="183"/>
      <c r="R171" s="139"/>
      <c r="S171" s="158">
        <f t="shared" si="38"/>
        <v>21.539444662035415</v>
      </c>
      <c r="U171" s="163">
        <v>20.245475871313673</v>
      </c>
      <c r="W171" s="158">
        <f t="shared" si="39"/>
        <v>1.2939687907217419</v>
      </c>
    </row>
    <row r="172" spans="1:23" ht="15" customHeight="1">
      <c r="A172" s="150"/>
      <c r="B172" s="153" t="s">
        <v>162</v>
      </c>
      <c r="C172" s="154" t="s">
        <v>163</v>
      </c>
      <c r="D172" s="156">
        <f t="shared" ref="D172:M174" si="47">D7+D13+D19+D25+D31+D37+D48+D60+D66+D72+D78+D89+D95+D101+D113+D119+D136+D148+D160+D142</f>
        <v>2141663571</v>
      </c>
      <c r="E172" s="156">
        <f t="shared" si="47"/>
        <v>785113641</v>
      </c>
      <c r="F172" s="156">
        <f t="shared" si="47"/>
        <v>1356549930</v>
      </c>
      <c r="G172" s="156">
        <f t="shared" si="47"/>
        <v>235100</v>
      </c>
      <c r="H172" s="156">
        <f t="shared" si="47"/>
        <v>54482230</v>
      </c>
      <c r="I172" s="156">
        <f t="shared" si="47"/>
        <v>1288740759</v>
      </c>
      <c r="J172" s="156">
        <f t="shared" si="47"/>
        <v>2128571730</v>
      </c>
      <c r="K172" s="156">
        <f t="shared" si="47"/>
        <v>0</v>
      </c>
      <c r="L172" s="156">
        <f t="shared" si="47"/>
        <v>0</v>
      </c>
      <c r="M172" s="156">
        <f t="shared" si="47"/>
        <v>13091841</v>
      </c>
      <c r="N172" s="183">
        <v>101.5</v>
      </c>
      <c r="O172" s="183">
        <v>101.8</v>
      </c>
      <c r="P172" s="184">
        <v>99.38870692963755</v>
      </c>
      <c r="Q172" s="184">
        <v>99.5</v>
      </c>
      <c r="R172" s="139"/>
      <c r="S172" s="158">
        <f t="shared" si="38"/>
        <v>36.659055681346317</v>
      </c>
      <c r="U172" s="163">
        <v>32.494345081431867</v>
      </c>
      <c r="W172" s="158">
        <f t="shared" si="39"/>
        <v>4.16471059991445</v>
      </c>
    </row>
    <row r="173" spans="1:23" ht="15" customHeight="1">
      <c r="A173" s="150" t="s">
        <v>182</v>
      </c>
      <c r="B173" s="144"/>
      <c r="C173" s="154" t="s">
        <v>161</v>
      </c>
      <c r="D173" s="156">
        <f t="shared" si="47"/>
        <v>1637</v>
      </c>
      <c r="E173" s="156">
        <f t="shared" si="47"/>
        <v>0</v>
      </c>
      <c r="F173" s="156">
        <f t="shared" si="47"/>
        <v>1637</v>
      </c>
      <c r="G173" s="156">
        <f t="shared" si="47"/>
        <v>1</v>
      </c>
      <c r="H173" s="156">
        <f t="shared" si="47"/>
        <v>5</v>
      </c>
      <c r="I173" s="156">
        <f t="shared" si="47"/>
        <v>546</v>
      </c>
      <c r="J173" s="156">
        <f t="shared" si="47"/>
        <v>552</v>
      </c>
      <c r="K173" s="156">
        <f t="shared" si="47"/>
        <v>0</v>
      </c>
      <c r="L173" s="156">
        <f t="shared" si="47"/>
        <v>105</v>
      </c>
      <c r="M173" s="156">
        <f t="shared" si="47"/>
        <v>980</v>
      </c>
      <c r="N173" s="183"/>
      <c r="O173" s="183"/>
      <c r="P173" s="183"/>
      <c r="Q173" s="183"/>
      <c r="R173" s="139"/>
      <c r="S173" s="158">
        <f t="shared" si="38"/>
        <v>0</v>
      </c>
      <c r="U173" s="163">
        <v>2.8951939779965255E-2</v>
      </c>
      <c r="W173" s="158">
        <f t="shared" si="39"/>
        <v>-2.8951939779965255E-2</v>
      </c>
    </row>
    <row r="174" spans="1:23" ht="15" customHeight="1">
      <c r="A174" s="150"/>
      <c r="B174" s="153" t="s">
        <v>164</v>
      </c>
      <c r="C174" s="154" t="s">
        <v>163</v>
      </c>
      <c r="D174" s="156">
        <f t="shared" si="47"/>
        <v>49059299</v>
      </c>
      <c r="E174" s="156">
        <f t="shared" si="47"/>
        <v>0</v>
      </c>
      <c r="F174" s="156">
        <f t="shared" si="47"/>
        <v>49059299</v>
      </c>
      <c r="G174" s="156">
        <f t="shared" si="47"/>
        <v>2479</v>
      </c>
      <c r="H174" s="156">
        <f t="shared" si="47"/>
        <v>398900</v>
      </c>
      <c r="I174" s="156">
        <f t="shared" si="47"/>
        <v>12386136</v>
      </c>
      <c r="J174" s="156">
        <f t="shared" si="47"/>
        <v>12787515</v>
      </c>
      <c r="K174" s="156">
        <f t="shared" si="47"/>
        <v>0</v>
      </c>
      <c r="L174" s="156">
        <f t="shared" si="47"/>
        <v>3614262</v>
      </c>
      <c r="M174" s="156">
        <f t="shared" si="47"/>
        <v>32657522</v>
      </c>
      <c r="N174" s="183">
        <v>89.7</v>
      </c>
      <c r="O174" s="183">
        <v>89.9</v>
      </c>
      <c r="P174" s="184">
        <v>26.065425435451086</v>
      </c>
      <c r="Q174" s="184">
        <v>20.7</v>
      </c>
      <c r="R174" s="139"/>
      <c r="S174" s="158">
        <f t="shared" si="38"/>
        <v>0</v>
      </c>
      <c r="U174" s="163">
        <v>1.2314217760536799E-2</v>
      </c>
      <c r="W174" s="158">
        <f t="shared" si="39"/>
        <v>-1.2314217760536799E-2</v>
      </c>
    </row>
    <row r="175" spans="1:23" ht="15" customHeight="1">
      <c r="A175" s="150"/>
      <c r="B175" s="144"/>
      <c r="C175" s="154" t="s">
        <v>161</v>
      </c>
      <c r="D175" s="156">
        <f>D171+D173</f>
        <v>50148</v>
      </c>
      <c r="E175" s="156">
        <f>E171+E173</f>
        <v>10449</v>
      </c>
      <c r="F175" s="156">
        <f>D175-E175</f>
        <v>39699</v>
      </c>
      <c r="G175" s="159">
        <f t="shared" ref="G175:I176" si="48">G171+G173</f>
        <v>7</v>
      </c>
      <c r="H175" s="159">
        <f t="shared" si="48"/>
        <v>1276</v>
      </c>
      <c r="I175" s="156">
        <f t="shared" si="48"/>
        <v>36534</v>
      </c>
      <c r="J175" s="159">
        <f>E175+G175+H175+I175</f>
        <v>48266</v>
      </c>
      <c r="K175" s="156">
        <f>K171+K173</f>
        <v>0</v>
      </c>
      <c r="L175" s="156">
        <f>L171+L173</f>
        <v>105</v>
      </c>
      <c r="M175" s="156">
        <f>D175-J175-K175-L175</f>
        <v>1777</v>
      </c>
      <c r="N175" s="183"/>
      <c r="O175" s="183"/>
      <c r="P175" s="183"/>
      <c r="Q175" s="183"/>
      <c r="R175" s="139"/>
      <c r="S175" s="158">
        <f t="shared" si="38"/>
        <v>20.836324479540561</v>
      </c>
      <c r="U175" s="163">
        <v>18.881596937380365</v>
      </c>
      <c r="W175" s="158">
        <f t="shared" si="39"/>
        <v>1.954727542160196</v>
      </c>
    </row>
    <row r="176" spans="1:23" ht="15" customHeight="1">
      <c r="A176" s="153"/>
      <c r="B176" s="153" t="s">
        <v>16</v>
      </c>
      <c r="C176" s="154" t="s">
        <v>163</v>
      </c>
      <c r="D176" s="156">
        <f>D172+D174</f>
        <v>2190722870</v>
      </c>
      <c r="E176" s="156">
        <f>E172+E174</f>
        <v>785113641</v>
      </c>
      <c r="F176" s="156">
        <f>D176-E176</f>
        <v>1405609229</v>
      </c>
      <c r="G176" s="159">
        <f t="shared" si="48"/>
        <v>237579</v>
      </c>
      <c r="H176" s="159">
        <f t="shared" si="48"/>
        <v>54881130</v>
      </c>
      <c r="I176" s="156">
        <f t="shared" si="48"/>
        <v>1301126895</v>
      </c>
      <c r="J176" s="159">
        <f>E176+G176+H176+I176</f>
        <v>2141359245</v>
      </c>
      <c r="K176" s="156">
        <f>K172+K174</f>
        <v>0</v>
      </c>
      <c r="L176" s="156">
        <f>L172+L174</f>
        <v>3614262</v>
      </c>
      <c r="M176" s="156">
        <f>D176-J176-K176-L176</f>
        <v>45749363</v>
      </c>
      <c r="N176" s="183">
        <v>101.2</v>
      </c>
      <c r="O176" s="183">
        <v>101.5</v>
      </c>
      <c r="P176" s="184">
        <v>97.746696961263751</v>
      </c>
      <c r="Q176" s="184">
        <v>97.5</v>
      </c>
      <c r="R176" s="139"/>
      <c r="S176" s="158">
        <f t="shared" si="38"/>
        <v>35.838108587417999</v>
      </c>
      <c r="U176" s="163">
        <v>31.039127082405454</v>
      </c>
      <c r="W176" s="158">
        <f t="shared" si="39"/>
        <v>4.7989815050125451</v>
      </c>
    </row>
    <row r="177" spans="1:23" ht="17.25" customHeight="1">
      <c r="A177" s="139"/>
      <c r="B177" s="139"/>
      <c r="C177" s="139"/>
      <c r="D177" s="139"/>
      <c r="E177" s="139"/>
      <c r="F177" s="139"/>
      <c r="G177" s="139"/>
      <c r="H177" s="139"/>
      <c r="I177" s="139"/>
      <c r="J177" s="139"/>
      <c r="K177" s="139"/>
      <c r="L177" s="139"/>
      <c r="M177" s="139"/>
      <c r="N177" s="187"/>
      <c r="O177" s="187"/>
      <c r="P177" s="187"/>
      <c r="Q177" s="187"/>
      <c r="R177" s="139"/>
      <c r="S177" s="158" t="e">
        <f t="shared" si="38"/>
        <v>#DIV/0!</v>
      </c>
      <c r="U177" s="163" t="e">
        <v>#DIV/0!</v>
      </c>
      <c r="W177" s="158" t="e">
        <f t="shared" si="39"/>
        <v>#DIV/0!</v>
      </c>
    </row>
    <row r="178" spans="1:23" ht="17.25" customHeight="1">
      <c r="A178" s="139"/>
      <c r="B178" s="139"/>
      <c r="C178" s="139"/>
      <c r="D178" s="139"/>
      <c r="E178" s="139"/>
      <c r="F178" s="139"/>
      <c r="G178" s="139"/>
      <c r="H178" s="139"/>
      <c r="I178" s="139"/>
      <c r="J178" s="139"/>
      <c r="K178" s="139"/>
      <c r="L178" s="139"/>
      <c r="M178" s="139"/>
      <c r="N178" s="187"/>
      <c r="O178" s="187"/>
      <c r="P178" s="187"/>
      <c r="Q178" s="187"/>
      <c r="R178" s="139"/>
    </row>
    <row r="179" spans="1:23" ht="17.25" customHeight="1">
      <c r="A179" s="139"/>
      <c r="B179" s="139"/>
      <c r="C179" s="139"/>
      <c r="D179" s="139"/>
      <c r="E179" s="139"/>
      <c r="F179" s="139"/>
      <c r="G179" s="139"/>
      <c r="H179" s="139"/>
      <c r="I179" s="139"/>
      <c r="J179" s="139"/>
      <c r="K179" s="139"/>
      <c r="L179" s="139"/>
      <c r="M179" s="139"/>
      <c r="N179" s="187"/>
      <c r="O179" s="187"/>
      <c r="P179" s="187"/>
      <c r="Q179" s="187"/>
      <c r="R179" s="139"/>
    </row>
    <row r="180" spans="1:23" ht="17.25" customHeight="1">
      <c r="A180" s="139"/>
      <c r="B180" s="139"/>
      <c r="C180" s="139"/>
      <c r="D180" s="139"/>
      <c r="E180" s="139"/>
      <c r="F180" s="139"/>
      <c r="G180" s="139"/>
      <c r="H180" s="139"/>
      <c r="I180" s="139"/>
      <c r="J180" s="139"/>
      <c r="K180" s="139"/>
      <c r="L180" s="139"/>
      <c r="M180" s="139"/>
      <c r="N180" s="187"/>
      <c r="O180" s="187"/>
      <c r="P180" s="187"/>
      <c r="Q180" s="187"/>
      <c r="R180" s="139"/>
    </row>
    <row r="181" spans="1:23" ht="17.25" customHeight="1">
      <c r="A181" s="139"/>
      <c r="B181" s="139"/>
      <c r="C181" s="139"/>
      <c r="D181" s="139"/>
      <c r="E181" s="139"/>
      <c r="F181" s="139"/>
      <c r="G181" s="139"/>
      <c r="H181" s="139"/>
      <c r="I181" s="139"/>
      <c r="J181" s="139"/>
      <c r="K181" s="139"/>
      <c r="L181" s="139"/>
      <c r="M181" s="139"/>
      <c r="N181" s="187"/>
      <c r="O181" s="187"/>
      <c r="P181" s="187"/>
      <c r="Q181" s="187"/>
      <c r="R181" s="139"/>
    </row>
    <row r="182" spans="1:23" ht="17.25" customHeight="1">
      <c r="A182" s="139"/>
      <c r="B182" s="139"/>
      <c r="C182" s="139"/>
      <c r="D182" s="139"/>
      <c r="E182" s="139"/>
      <c r="F182" s="139"/>
      <c r="G182" s="139"/>
      <c r="H182" s="139"/>
      <c r="I182" s="139"/>
      <c r="J182" s="139"/>
      <c r="K182" s="139"/>
      <c r="L182" s="139"/>
      <c r="M182" s="139"/>
      <c r="N182" s="187"/>
      <c r="O182" s="187"/>
      <c r="P182" s="187"/>
      <c r="Q182" s="187"/>
      <c r="R182" s="139"/>
    </row>
    <row r="183" spans="1:23" ht="17.25" customHeight="1">
      <c r="A183" s="139"/>
      <c r="B183" s="139"/>
      <c r="C183" s="139"/>
      <c r="D183" s="139"/>
      <c r="E183" s="139"/>
      <c r="F183" s="139"/>
      <c r="G183" s="139"/>
      <c r="H183" s="139"/>
      <c r="I183" s="139"/>
      <c r="J183" s="139"/>
      <c r="K183" s="139"/>
      <c r="L183" s="139"/>
      <c r="M183" s="139"/>
      <c r="N183" s="187"/>
      <c r="O183" s="187"/>
      <c r="P183" s="187"/>
      <c r="Q183" s="187"/>
      <c r="R183" s="139"/>
    </row>
    <row r="184" spans="1:23" ht="17.25" customHeight="1">
      <c r="A184" s="139"/>
      <c r="B184" s="139"/>
      <c r="C184" s="139"/>
      <c r="D184" s="139"/>
      <c r="E184" s="139"/>
      <c r="F184" s="139"/>
      <c r="G184" s="139"/>
      <c r="H184" s="139"/>
      <c r="I184" s="139"/>
      <c r="J184" s="139"/>
      <c r="K184" s="139"/>
      <c r="L184" s="139"/>
      <c r="M184" s="139"/>
      <c r="N184" s="187"/>
      <c r="O184" s="187"/>
      <c r="P184" s="187"/>
      <c r="Q184" s="187"/>
      <c r="R184" s="139"/>
    </row>
    <row r="185" spans="1:23" ht="17.25" customHeight="1">
      <c r="A185" s="139"/>
      <c r="B185" s="139"/>
      <c r="C185" s="139"/>
      <c r="D185" s="139"/>
      <c r="E185" s="139"/>
      <c r="F185" s="139"/>
      <c r="G185" s="139"/>
      <c r="H185" s="139"/>
      <c r="I185" s="139"/>
      <c r="J185" s="139"/>
      <c r="K185" s="139"/>
      <c r="L185" s="139"/>
      <c r="M185" s="139"/>
      <c r="N185" s="187"/>
      <c r="O185" s="187"/>
      <c r="P185" s="187"/>
      <c r="Q185" s="187"/>
      <c r="R185" s="139"/>
    </row>
    <row r="186" spans="1:23" ht="17.25" customHeight="1">
      <c r="A186" s="139"/>
      <c r="B186" s="139"/>
      <c r="C186" s="139"/>
      <c r="D186" s="139"/>
      <c r="E186" s="139"/>
      <c r="F186" s="139"/>
      <c r="G186" s="139"/>
      <c r="H186" s="139"/>
      <c r="I186" s="139"/>
      <c r="J186" s="139"/>
      <c r="K186" s="139"/>
      <c r="L186" s="139"/>
      <c r="M186" s="139"/>
      <c r="N186" s="187"/>
      <c r="O186" s="187"/>
      <c r="P186" s="187"/>
      <c r="Q186" s="187"/>
      <c r="R186" s="139"/>
    </row>
    <row r="187" spans="1:23" ht="17.25" customHeight="1">
      <c r="A187" s="139"/>
      <c r="B187" s="139"/>
      <c r="C187" s="139"/>
      <c r="D187" s="139"/>
      <c r="E187" s="139"/>
      <c r="F187" s="139"/>
      <c r="G187" s="139"/>
      <c r="H187" s="139"/>
      <c r="I187" s="139"/>
      <c r="J187" s="139"/>
      <c r="K187" s="139"/>
      <c r="L187" s="139"/>
      <c r="M187" s="139"/>
      <c r="N187" s="187"/>
      <c r="O187" s="187"/>
      <c r="P187" s="187"/>
      <c r="Q187" s="187"/>
      <c r="R187" s="139"/>
    </row>
    <row r="188" spans="1:23" ht="17.25" customHeight="1">
      <c r="A188" s="139"/>
      <c r="B188" s="139"/>
      <c r="C188" s="139"/>
      <c r="D188" s="139"/>
      <c r="E188" s="139"/>
      <c r="F188" s="139"/>
      <c r="G188" s="139"/>
      <c r="H188" s="139"/>
      <c r="I188" s="139"/>
      <c r="J188" s="139"/>
      <c r="K188" s="139"/>
      <c r="L188" s="139"/>
      <c r="M188" s="139"/>
      <c r="N188" s="187"/>
      <c r="O188" s="187"/>
      <c r="P188" s="187"/>
      <c r="Q188" s="187"/>
      <c r="R188" s="139"/>
    </row>
    <row r="189" spans="1:23" ht="17.25" customHeight="1">
      <c r="A189" s="139"/>
      <c r="B189" s="139"/>
      <c r="C189" s="139"/>
      <c r="D189" s="139"/>
      <c r="E189" s="139"/>
      <c r="F189" s="139"/>
      <c r="G189" s="139"/>
      <c r="H189" s="139"/>
      <c r="I189" s="139"/>
      <c r="J189" s="139"/>
      <c r="K189" s="139"/>
      <c r="L189" s="139"/>
      <c r="M189" s="139"/>
      <c r="N189" s="187"/>
      <c r="O189" s="187"/>
      <c r="P189" s="187"/>
    </row>
    <row r="190" spans="1:23" ht="17.25" customHeight="1">
      <c r="A190" s="139"/>
      <c r="B190" s="139"/>
      <c r="C190" s="139"/>
      <c r="D190" s="139"/>
      <c r="E190" s="139"/>
      <c r="F190" s="139"/>
      <c r="G190" s="139"/>
      <c r="H190" s="139"/>
      <c r="I190" s="139"/>
      <c r="J190" s="139"/>
      <c r="K190" s="139"/>
      <c r="L190" s="139"/>
      <c r="M190" s="139"/>
      <c r="N190" s="187"/>
      <c r="O190" s="187"/>
      <c r="P190" s="187"/>
    </row>
    <row r="191" spans="1:23" ht="17.25" customHeight="1">
      <c r="A191" s="139"/>
      <c r="B191" s="139"/>
      <c r="C191" s="139"/>
      <c r="D191" s="139"/>
      <c r="E191" s="139"/>
      <c r="F191" s="139"/>
      <c r="G191" s="139"/>
      <c r="H191" s="139"/>
      <c r="I191" s="139"/>
      <c r="J191" s="139"/>
      <c r="K191" s="139"/>
      <c r="L191" s="139"/>
      <c r="M191" s="139"/>
      <c r="N191" s="187"/>
      <c r="O191" s="187"/>
      <c r="P191" s="187"/>
    </row>
    <row r="192" spans="1:23"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76" fitToHeight="0" orientation="landscape" r:id="rId1"/>
  <headerFooter alignWithMargins="0"/>
  <rowBreaks count="3" manualBreakCount="3">
    <brk id="41" max="16383" man="1"/>
    <brk id="82" max="16" man="1"/>
    <brk id="123" max="16383" man="1"/>
  </rowBreaks>
  <drawing r:id="rId2"/>
  <legacyDrawing r:id="rId3"/>
  <controls>
    <mc:AlternateContent xmlns:mc="http://schemas.openxmlformats.org/markup-compatibility/2006">
      <mc:Choice Requires="x14">
        <control shapeId="16385" r:id="rId4" name="CommandButton1">
          <controlPr defaultSize="0" print="0" autoLine="0" r:id="rId5">
            <anchor moveWithCells="1">
              <from>
                <xdr:col>0</xdr:col>
                <xdr:colOff>0</xdr:colOff>
                <xdr:row>0</xdr:row>
                <xdr:rowOff>0</xdr:rowOff>
              </from>
              <to>
                <xdr:col>1</xdr:col>
                <xdr:colOff>30480</xdr:colOff>
                <xdr:row>1</xdr:row>
                <xdr:rowOff>106680</xdr:rowOff>
              </to>
            </anchor>
          </controlPr>
        </control>
      </mc:Choice>
      <mc:Fallback>
        <control shapeId="16385" r:id="rId4" name="CommandButton1"/>
      </mc:Fallback>
    </mc:AlternateContent>
    <mc:AlternateContent xmlns:mc="http://schemas.openxmlformats.org/markup-compatibility/2006">
      <mc:Choice Requires="x14">
        <control shapeId="16386" r:id="rId6" name="CommandButton2">
          <controlPr defaultSize="0" print="0" autoLine="0" r:id="rId7">
            <anchor moveWithCells="1">
              <from>
                <xdr:col>1</xdr:col>
                <xdr:colOff>30480</xdr:colOff>
                <xdr:row>0</xdr:row>
                <xdr:rowOff>0</xdr:rowOff>
              </from>
              <to>
                <xdr:col>3</xdr:col>
                <xdr:colOff>358140</xdr:colOff>
                <xdr:row>1</xdr:row>
                <xdr:rowOff>106680</xdr:rowOff>
              </to>
            </anchor>
          </controlPr>
        </control>
      </mc:Choice>
      <mc:Fallback>
        <control shapeId="16386" r:id="rId6" name="CommandButton2"/>
      </mc:Fallback>
    </mc:AlternateContent>
  </controls>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77D29-68A4-4F0B-8BF5-239BC2AD18F3}">
  <sheetPr codeName="Sheet5">
    <pageSetUpPr fitToPage="1"/>
  </sheetPr>
  <dimension ref="A1:AE192"/>
  <sheetViews>
    <sheetView zoomScaleNormal="100" zoomScaleSheetLayoutView="100" workbookViewId="0">
      <pane xSplit="3" ySplit="5" topLeftCell="D170"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41" customFormat="1" ht="13.2">
      <c r="A1" s="136"/>
      <c r="B1" s="136"/>
      <c r="C1" s="136"/>
      <c r="E1" s="136"/>
      <c r="F1" s="571" t="str">
        <f>決８長崎!F1</f>
        <v>令 和 ４ 年 度 に お け る 滞 納 整 理 状 況 調</v>
      </c>
      <c r="G1" s="571"/>
      <c r="H1" s="571"/>
      <c r="I1" s="571"/>
      <c r="J1" s="571"/>
      <c r="L1" s="506" t="s">
        <v>305</v>
      </c>
      <c r="M1" s="139"/>
      <c r="N1" s="507"/>
      <c r="O1" s="507"/>
      <c r="P1" s="507"/>
      <c r="Q1" s="507"/>
      <c r="U1" s="139"/>
      <c r="V1" s="139"/>
      <c r="W1" s="139"/>
      <c r="X1" s="139"/>
      <c r="Y1" s="139"/>
      <c r="Z1" s="139"/>
      <c r="AA1" s="139"/>
      <c r="AB1" s="139"/>
      <c r="AC1" s="139"/>
      <c r="AD1" s="139"/>
      <c r="AE1" s="139"/>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17417</v>
      </c>
      <c r="E6" s="155">
        <v>0</v>
      </c>
      <c r="F6" s="156">
        <f t="shared" ref="F6:F41" si="0">D6-E6</f>
        <v>17417</v>
      </c>
      <c r="G6" s="155">
        <v>0</v>
      </c>
      <c r="H6" s="155">
        <v>0</v>
      </c>
      <c r="I6" s="155">
        <v>17228</v>
      </c>
      <c r="J6" s="156">
        <f t="shared" ref="J6:J41" si="1">E6+G6+H6+I6</f>
        <v>17228</v>
      </c>
      <c r="K6" s="155">
        <v>0</v>
      </c>
      <c r="L6" s="155">
        <v>0</v>
      </c>
      <c r="M6" s="156">
        <f t="shared" ref="M6:M41" si="2">D6-J6-K6-L6</f>
        <v>189</v>
      </c>
      <c r="N6" s="183"/>
      <c r="O6" s="183"/>
      <c r="P6" s="183"/>
      <c r="Q6" s="183"/>
    </row>
    <row r="7" spans="1:31" s="139" customFormat="1" ht="17.25" customHeight="1">
      <c r="A7" s="150"/>
      <c r="B7" s="153" t="s">
        <v>162</v>
      </c>
      <c r="C7" s="154" t="s">
        <v>163</v>
      </c>
      <c r="D7" s="490">
        <v>523600800</v>
      </c>
      <c r="E7" s="155">
        <v>0</v>
      </c>
      <c r="F7" s="156">
        <f t="shared" si="0"/>
        <v>523600800</v>
      </c>
      <c r="G7" s="155">
        <v>0</v>
      </c>
      <c r="H7" s="155">
        <v>0</v>
      </c>
      <c r="I7" s="155">
        <v>519755356</v>
      </c>
      <c r="J7" s="156">
        <f t="shared" si="1"/>
        <v>519755356</v>
      </c>
      <c r="K7" s="155">
        <v>0</v>
      </c>
      <c r="L7" s="155">
        <v>0</v>
      </c>
      <c r="M7" s="156">
        <f t="shared" si="2"/>
        <v>3845444</v>
      </c>
      <c r="N7" s="183">
        <v>98.3</v>
      </c>
      <c r="O7" s="183">
        <v>100.3</v>
      </c>
      <c r="P7" s="184">
        <v>99.265577134335928</v>
      </c>
      <c r="Q7" s="184">
        <v>99</v>
      </c>
    </row>
    <row r="8" spans="1:31" s="139" customFormat="1" ht="17.25" customHeight="1">
      <c r="A8" s="150" t="s">
        <v>45</v>
      </c>
      <c r="B8" s="144"/>
      <c r="C8" s="154" t="s">
        <v>161</v>
      </c>
      <c r="D8" s="490">
        <v>557</v>
      </c>
      <c r="E8" s="155">
        <v>0</v>
      </c>
      <c r="F8" s="156">
        <f t="shared" si="0"/>
        <v>557</v>
      </c>
      <c r="G8" s="155">
        <v>0</v>
      </c>
      <c r="H8" s="155">
        <v>0</v>
      </c>
      <c r="I8" s="155">
        <v>180</v>
      </c>
      <c r="J8" s="156">
        <f t="shared" si="1"/>
        <v>180</v>
      </c>
      <c r="K8" s="155">
        <v>0</v>
      </c>
      <c r="L8" s="155">
        <v>88</v>
      </c>
      <c r="M8" s="156">
        <f t="shared" si="2"/>
        <v>289</v>
      </c>
      <c r="N8" s="183"/>
      <c r="O8" s="183"/>
      <c r="P8" s="183"/>
      <c r="Q8" s="183"/>
    </row>
    <row r="9" spans="1:31" s="139" customFormat="1" ht="17.25" customHeight="1">
      <c r="A9" s="157"/>
      <c r="B9" s="153" t="s">
        <v>164</v>
      </c>
      <c r="C9" s="154" t="s">
        <v>163</v>
      </c>
      <c r="D9" s="490">
        <v>25036021</v>
      </c>
      <c r="E9" s="155">
        <v>0</v>
      </c>
      <c r="F9" s="156">
        <f t="shared" si="0"/>
        <v>25036021</v>
      </c>
      <c r="G9" s="155">
        <v>0</v>
      </c>
      <c r="H9" s="155">
        <v>0</v>
      </c>
      <c r="I9" s="155">
        <v>5242152</v>
      </c>
      <c r="J9" s="156">
        <f t="shared" si="1"/>
        <v>5242152</v>
      </c>
      <c r="K9" s="155">
        <v>0</v>
      </c>
      <c r="L9" s="155">
        <v>860244</v>
      </c>
      <c r="M9" s="156">
        <f t="shared" si="2"/>
        <v>18933625</v>
      </c>
      <c r="N9" s="183">
        <v>93.3</v>
      </c>
      <c r="O9" s="183">
        <v>77.599999999999994</v>
      </c>
      <c r="P9" s="184">
        <v>20.938439059465559</v>
      </c>
      <c r="Q9" s="184">
        <v>19.899999999999999</v>
      </c>
    </row>
    <row r="10" spans="1:31" s="139" customFormat="1" ht="17.25" customHeight="1">
      <c r="A10" s="150"/>
      <c r="B10" s="144"/>
      <c r="C10" s="154" t="s">
        <v>161</v>
      </c>
      <c r="D10" s="156">
        <f>D6+D8</f>
        <v>17974</v>
      </c>
      <c r="E10" s="156">
        <f>E6+E8</f>
        <v>0</v>
      </c>
      <c r="F10" s="156">
        <f t="shared" si="0"/>
        <v>17974</v>
      </c>
      <c r="G10" s="156">
        <f t="shared" ref="G10:I11" si="3">G6+G8</f>
        <v>0</v>
      </c>
      <c r="H10" s="156">
        <f t="shared" si="3"/>
        <v>0</v>
      </c>
      <c r="I10" s="156">
        <f t="shared" si="3"/>
        <v>17408</v>
      </c>
      <c r="J10" s="156">
        <f t="shared" si="1"/>
        <v>17408</v>
      </c>
      <c r="K10" s="156">
        <f>K6+K8</f>
        <v>0</v>
      </c>
      <c r="L10" s="156">
        <f>L6+L8</f>
        <v>88</v>
      </c>
      <c r="M10" s="156">
        <f t="shared" si="2"/>
        <v>478</v>
      </c>
      <c r="N10" s="183"/>
      <c r="O10" s="183"/>
      <c r="P10" s="183"/>
      <c r="Q10" s="183"/>
    </row>
    <row r="11" spans="1:31" s="139" customFormat="1" ht="17.25" customHeight="1">
      <c r="A11" s="153"/>
      <c r="B11" s="153" t="s">
        <v>16</v>
      </c>
      <c r="C11" s="154" t="s">
        <v>163</v>
      </c>
      <c r="D11" s="156">
        <f>D7+D9</f>
        <v>548636821</v>
      </c>
      <c r="E11" s="156">
        <f>E7+E9</f>
        <v>0</v>
      </c>
      <c r="F11" s="156">
        <f t="shared" si="0"/>
        <v>548636821</v>
      </c>
      <c r="G11" s="156">
        <f t="shared" si="3"/>
        <v>0</v>
      </c>
      <c r="H11" s="156">
        <f t="shared" si="3"/>
        <v>0</v>
      </c>
      <c r="I11" s="156">
        <f t="shared" si="3"/>
        <v>524997508</v>
      </c>
      <c r="J11" s="156">
        <f t="shared" si="1"/>
        <v>524997508</v>
      </c>
      <c r="K11" s="156">
        <f>K7+K9</f>
        <v>0</v>
      </c>
      <c r="L11" s="156">
        <f>L7+L9</f>
        <v>860244</v>
      </c>
      <c r="M11" s="156">
        <f t="shared" si="2"/>
        <v>22779069</v>
      </c>
      <c r="N11" s="183">
        <v>98.1</v>
      </c>
      <c r="O11" s="183">
        <v>98.9</v>
      </c>
      <c r="P11" s="184">
        <v>95.691263857042514</v>
      </c>
      <c r="Q11" s="184">
        <v>95.2</v>
      </c>
    </row>
    <row r="12" spans="1:31" s="139" customFormat="1" ht="17.25" customHeight="1">
      <c r="A12" s="144"/>
      <c r="B12" s="144"/>
      <c r="C12" s="154" t="s">
        <v>161</v>
      </c>
      <c r="D12" s="490">
        <v>758</v>
      </c>
      <c r="E12" s="155">
        <v>683</v>
      </c>
      <c r="F12" s="156">
        <f t="shared" si="0"/>
        <v>75</v>
      </c>
      <c r="G12" s="155">
        <v>0</v>
      </c>
      <c r="H12" s="491">
        <v>74</v>
      </c>
      <c r="I12" s="155">
        <v>0</v>
      </c>
      <c r="J12" s="156">
        <f t="shared" si="1"/>
        <v>757</v>
      </c>
      <c r="K12" s="155">
        <v>0</v>
      </c>
      <c r="L12" s="155">
        <v>0</v>
      </c>
      <c r="M12" s="156">
        <f t="shared" si="2"/>
        <v>1</v>
      </c>
      <c r="N12" s="183"/>
      <c r="O12" s="183"/>
      <c r="P12" s="183"/>
      <c r="Q12" s="183"/>
      <c r="S12" s="158">
        <f>E12/D12*100</f>
        <v>90.105540897097626</v>
      </c>
      <c r="U12" s="158">
        <v>87.240356083086056</v>
      </c>
      <c r="W12" s="158">
        <f>S12-U12</f>
        <v>2.8651848140115703</v>
      </c>
    </row>
    <row r="13" spans="1:31" s="139" customFormat="1" ht="17.25" customHeight="1">
      <c r="A13" s="150"/>
      <c r="B13" s="153" t="s">
        <v>162</v>
      </c>
      <c r="C13" s="154" t="s">
        <v>163</v>
      </c>
      <c r="D13" s="490">
        <v>21094700</v>
      </c>
      <c r="E13" s="497">
        <v>19500800</v>
      </c>
      <c r="F13" s="156">
        <f t="shared" si="0"/>
        <v>1593900</v>
      </c>
      <c r="G13" s="155">
        <v>0</v>
      </c>
      <c r="H13" s="491">
        <v>1572900</v>
      </c>
      <c r="I13" s="155">
        <v>0</v>
      </c>
      <c r="J13" s="156">
        <f t="shared" si="1"/>
        <v>21073700</v>
      </c>
      <c r="K13" s="155">
        <v>0</v>
      </c>
      <c r="L13" s="155">
        <v>0</v>
      </c>
      <c r="M13" s="156">
        <f t="shared" si="2"/>
        <v>21000</v>
      </c>
      <c r="N13" s="183">
        <v>94.6</v>
      </c>
      <c r="O13" s="183">
        <v>88.2</v>
      </c>
      <c r="P13" s="184">
        <v>99.9</v>
      </c>
      <c r="Q13" s="184">
        <v>100</v>
      </c>
      <c r="S13" s="158">
        <f t="shared" ref="S13:S76" si="4">E13/D13*100</f>
        <v>92.444073629869123</v>
      </c>
      <c r="U13" s="158">
        <v>91.785675280928444</v>
      </c>
      <c r="W13" s="158">
        <f t="shared" ref="W13:W76" si="5">S13-U13</f>
        <v>0.65839834894067906</v>
      </c>
    </row>
    <row r="14" spans="1:31" s="139" customFormat="1" ht="17.25" customHeight="1">
      <c r="A14" s="150" t="s">
        <v>46</v>
      </c>
      <c r="B14" s="144"/>
      <c r="C14" s="154" t="s">
        <v>161</v>
      </c>
      <c r="D14" s="155"/>
      <c r="E14" s="155">
        <v>0</v>
      </c>
      <c r="F14" s="156">
        <f t="shared" si="0"/>
        <v>0</v>
      </c>
      <c r="G14" s="155">
        <v>0</v>
      </c>
      <c r="H14" s="491">
        <v>0</v>
      </c>
      <c r="I14" s="155">
        <v>0</v>
      </c>
      <c r="J14" s="156">
        <f t="shared" si="1"/>
        <v>0</v>
      </c>
      <c r="K14" s="155">
        <v>0</v>
      </c>
      <c r="L14" s="155">
        <v>0</v>
      </c>
      <c r="M14" s="156">
        <f t="shared" si="2"/>
        <v>0</v>
      </c>
      <c r="N14" s="183"/>
      <c r="O14" s="183"/>
      <c r="P14" s="183"/>
      <c r="Q14" s="183"/>
      <c r="S14" s="158" t="e">
        <f t="shared" si="4"/>
        <v>#DIV/0!</v>
      </c>
      <c r="U14" s="158">
        <v>0</v>
      </c>
      <c r="W14" s="158" t="e">
        <f t="shared" si="5"/>
        <v>#DIV/0!</v>
      </c>
    </row>
    <row r="15" spans="1:31" s="139" customFormat="1" ht="17.25" customHeight="1">
      <c r="A15" s="150"/>
      <c r="B15" s="153" t="s">
        <v>164</v>
      </c>
      <c r="C15" s="154" t="s">
        <v>163</v>
      </c>
      <c r="D15" s="155"/>
      <c r="E15" s="155">
        <v>0</v>
      </c>
      <c r="F15" s="156">
        <f t="shared" si="0"/>
        <v>0</v>
      </c>
      <c r="G15" s="155">
        <v>0</v>
      </c>
      <c r="H15" s="491">
        <v>0</v>
      </c>
      <c r="I15" s="155">
        <v>0</v>
      </c>
      <c r="J15" s="156">
        <f t="shared" si="1"/>
        <v>0</v>
      </c>
      <c r="K15" s="155">
        <v>0</v>
      </c>
      <c r="L15" s="155">
        <v>0</v>
      </c>
      <c r="M15" s="156">
        <f t="shared" si="2"/>
        <v>0</v>
      </c>
      <c r="N15" s="183">
        <v>0</v>
      </c>
      <c r="O15" s="183">
        <v>43.7</v>
      </c>
      <c r="P15" s="184">
        <v>0</v>
      </c>
      <c r="Q15" s="184">
        <v>100</v>
      </c>
      <c r="S15" s="158" t="e">
        <f t="shared" si="4"/>
        <v>#DIV/0!</v>
      </c>
      <c r="U15" s="158">
        <v>0</v>
      </c>
      <c r="W15" s="158" t="e">
        <f t="shared" si="5"/>
        <v>#DIV/0!</v>
      </c>
    </row>
    <row r="16" spans="1:31" s="139" customFormat="1" ht="17.25" customHeight="1">
      <c r="A16" s="150"/>
      <c r="B16" s="144"/>
      <c r="C16" s="154" t="s">
        <v>161</v>
      </c>
      <c r="D16" s="156">
        <f>D12+D14</f>
        <v>758</v>
      </c>
      <c r="E16" s="156">
        <f>E12+E14</f>
        <v>683</v>
      </c>
      <c r="F16" s="156">
        <f t="shared" si="0"/>
        <v>75</v>
      </c>
      <c r="G16" s="156">
        <f t="shared" ref="G16:I17" si="6">G12+G14</f>
        <v>0</v>
      </c>
      <c r="H16" s="156">
        <f t="shared" si="6"/>
        <v>74</v>
      </c>
      <c r="I16" s="156">
        <f t="shared" si="6"/>
        <v>0</v>
      </c>
      <c r="J16" s="156">
        <f t="shared" si="1"/>
        <v>757</v>
      </c>
      <c r="K16" s="156">
        <f>K12+K14</f>
        <v>0</v>
      </c>
      <c r="L16" s="156">
        <f>L12+L14</f>
        <v>0</v>
      </c>
      <c r="M16" s="156">
        <f t="shared" si="2"/>
        <v>1</v>
      </c>
      <c r="N16" s="183"/>
      <c r="O16" s="183"/>
      <c r="P16" s="183"/>
      <c r="Q16" s="183"/>
      <c r="S16" s="158">
        <f t="shared" si="4"/>
        <v>90.105540897097626</v>
      </c>
      <c r="U16" s="158">
        <v>86.853766617429841</v>
      </c>
      <c r="W16" s="158">
        <f t="shared" si="5"/>
        <v>3.2517742796677851</v>
      </c>
    </row>
    <row r="17" spans="1:31" s="139" customFormat="1" ht="17.25" customHeight="1">
      <c r="A17" s="153"/>
      <c r="B17" s="153" t="s">
        <v>16</v>
      </c>
      <c r="C17" s="154" t="s">
        <v>163</v>
      </c>
      <c r="D17" s="156">
        <f>D13+D15</f>
        <v>21094700</v>
      </c>
      <c r="E17" s="156">
        <f>E13+E15</f>
        <v>19500800</v>
      </c>
      <c r="F17" s="156">
        <f t="shared" si="0"/>
        <v>1593900</v>
      </c>
      <c r="G17" s="156">
        <f t="shared" si="6"/>
        <v>0</v>
      </c>
      <c r="H17" s="156">
        <f t="shared" si="6"/>
        <v>1572900</v>
      </c>
      <c r="I17" s="156">
        <f t="shared" si="6"/>
        <v>0</v>
      </c>
      <c r="J17" s="156">
        <f t="shared" si="1"/>
        <v>21073700</v>
      </c>
      <c r="K17" s="156">
        <f>K13+K15</f>
        <v>0</v>
      </c>
      <c r="L17" s="156">
        <f>L13+L15</f>
        <v>0</v>
      </c>
      <c r="M17" s="156">
        <f t="shared" si="2"/>
        <v>21000</v>
      </c>
      <c r="N17" s="183">
        <v>94.5</v>
      </c>
      <c r="O17" s="183">
        <v>88.1</v>
      </c>
      <c r="P17" s="184">
        <v>99.9</v>
      </c>
      <c r="Q17" s="184">
        <v>100</v>
      </c>
      <c r="S17" s="158">
        <f t="shared" si="4"/>
        <v>92.444073629869123</v>
      </c>
      <c r="U17" s="158">
        <v>91.595849938612446</v>
      </c>
      <c r="W17" s="158">
        <f t="shared" si="5"/>
        <v>0.84822369125667763</v>
      </c>
    </row>
    <row r="18" spans="1:31" s="139" customFormat="1" ht="17.25" customHeight="1">
      <c r="A18" s="144"/>
      <c r="B18" s="144"/>
      <c r="C18" s="154" t="s">
        <v>161</v>
      </c>
      <c r="D18" s="490">
        <v>24</v>
      </c>
      <c r="E18" s="490">
        <v>24</v>
      </c>
      <c r="F18" s="156">
        <f t="shared" si="0"/>
        <v>0</v>
      </c>
      <c r="G18" s="155">
        <v>0</v>
      </c>
      <c r="H18" s="155">
        <v>0</v>
      </c>
      <c r="I18" s="155">
        <v>0</v>
      </c>
      <c r="J18" s="156">
        <f t="shared" si="1"/>
        <v>24</v>
      </c>
      <c r="K18" s="155">
        <v>0</v>
      </c>
      <c r="L18" s="155">
        <v>0</v>
      </c>
      <c r="M18" s="156">
        <f t="shared" si="2"/>
        <v>0</v>
      </c>
      <c r="N18" s="183"/>
      <c r="O18" s="183"/>
      <c r="P18" s="183"/>
      <c r="Q18" s="183"/>
      <c r="S18" s="158">
        <f t="shared" si="4"/>
        <v>100</v>
      </c>
      <c r="U18" s="158">
        <v>96.296296296296291</v>
      </c>
      <c r="W18" s="158">
        <f t="shared" si="5"/>
        <v>3.7037037037037095</v>
      </c>
    </row>
    <row r="19" spans="1:31" s="139" customFormat="1" ht="17.25" customHeight="1">
      <c r="A19" s="150"/>
      <c r="B19" s="153" t="s">
        <v>162</v>
      </c>
      <c r="C19" s="154" t="s">
        <v>163</v>
      </c>
      <c r="D19" s="490">
        <v>70412</v>
      </c>
      <c r="E19" s="490">
        <v>70412</v>
      </c>
      <c r="F19" s="156">
        <f t="shared" si="0"/>
        <v>0</v>
      </c>
      <c r="G19" s="155">
        <v>0</v>
      </c>
      <c r="H19" s="155">
        <v>0</v>
      </c>
      <c r="I19" s="155">
        <v>0</v>
      </c>
      <c r="J19" s="156">
        <f t="shared" si="1"/>
        <v>70412</v>
      </c>
      <c r="K19" s="155">
        <v>0</v>
      </c>
      <c r="L19" s="155">
        <v>0</v>
      </c>
      <c r="M19" s="156">
        <f t="shared" si="2"/>
        <v>0</v>
      </c>
      <c r="N19" s="183">
        <v>11.9</v>
      </c>
      <c r="O19" s="183">
        <v>107.4</v>
      </c>
      <c r="P19" s="184">
        <v>100</v>
      </c>
      <c r="Q19" s="184">
        <v>100</v>
      </c>
      <c r="S19" s="158">
        <f t="shared" si="4"/>
        <v>100</v>
      </c>
      <c r="U19" s="158">
        <v>99.994340410712624</v>
      </c>
      <c r="W19" s="158">
        <f t="shared" si="5"/>
        <v>5.6595892873758658E-3</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4"/>
        <v>#DIV/0!</v>
      </c>
      <c r="U20" s="158" t="e">
        <v>#DIV/0!</v>
      </c>
      <c r="W20" s="158" t="e">
        <f t="shared" si="5"/>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184">
        <v>0</v>
      </c>
      <c r="Q21" s="184">
        <v>0</v>
      </c>
      <c r="S21" s="158" t="e">
        <f t="shared" si="4"/>
        <v>#DIV/0!</v>
      </c>
      <c r="U21" s="158" t="e">
        <v>#DIV/0!</v>
      </c>
      <c r="W21" s="158" t="e">
        <f t="shared" si="5"/>
        <v>#DIV/0!</v>
      </c>
    </row>
    <row r="22" spans="1:31" s="141" customFormat="1" ht="17.25" customHeight="1">
      <c r="A22" s="150"/>
      <c r="B22" s="144"/>
      <c r="C22" s="154" t="s">
        <v>161</v>
      </c>
      <c r="D22" s="156">
        <f>D18+D20</f>
        <v>24</v>
      </c>
      <c r="E22" s="156">
        <f>E18+E20</f>
        <v>24</v>
      </c>
      <c r="F22" s="156">
        <f t="shared" si="0"/>
        <v>0</v>
      </c>
      <c r="G22" s="156">
        <f t="shared" ref="G22:I23" si="7">G18+G20</f>
        <v>0</v>
      </c>
      <c r="H22" s="156">
        <f t="shared" si="7"/>
        <v>0</v>
      </c>
      <c r="I22" s="156">
        <f t="shared" si="7"/>
        <v>0</v>
      </c>
      <c r="J22" s="156">
        <f t="shared" si="1"/>
        <v>24</v>
      </c>
      <c r="K22" s="156">
        <f>K18+K20</f>
        <v>0</v>
      </c>
      <c r="L22" s="156">
        <f>L18+L20</f>
        <v>0</v>
      </c>
      <c r="M22" s="156">
        <f t="shared" si="2"/>
        <v>0</v>
      </c>
      <c r="N22" s="183"/>
      <c r="O22" s="183"/>
      <c r="P22" s="183"/>
      <c r="Q22" s="183"/>
      <c r="R22" s="139"/>
      <c r="S22" s="158">
        <f t="shared" si="4"/>
        <v>100</v>
      </c>
      <c r="U22" s="158">
        <v>96.296296296296291</v>
      </c>
      <c r="V22" s="139"/>
      <c r="W22" s="158">
        <f t="shared" si="5"/>
        <v>3.7037037037037095</v>
      </c>
      <c r="X22" s="139"/>
      <c r="Y22" s="139"/>
      <c r="Z22" s="139"/>
      <c r="AA22" s="139"/>
      <c r="AB22" s="139"/>
      <c r="AC22" s="139"/>
      <c r="AD22" s="139"/>
      <c r="AE22" s="139"/>
    </row>
    <row r="23" spans="1:31" s="141" customFormat="1" ht="17.25" customHeight="1">
      <c r="A23" s="153"/>
      <c r="B23" s="153" t="s">
        <v>16</v>
      </c>
      <c r="C23" s="154" t="s">
        <v>163</v>
      </c>
      <c r="D23" s="156">
        <f>D19+D21</f>
        <v>70412</v>
      </c>
      <c r="E23" s="156">
        <f>E19+E21</f>
        <v>70412</v>
      </c>
      <c r="F23" s="156">
        <f t="shared" si="0"/>
        <v>0</v>
      </c>
      <c r="G23" s="156">
        <f t="shared" si="7"/>
        <v>0</v>
      </c>
      <c r="H23" s="156">
        <f t="shared" si="7"/>
        <v>0</v>
      </c>
      <c r="I23" s="156">
        <f t="shared" si="7"/>
        <v>0</v>
      </c>
      <c r="J23" s="156">
        <f t="shared" si="1"/>
        <v>70412</v>
      </c>
      <c r="K23" s="156">
        <f>K19+K21</f>
        <v>0</v>
      </c>
      <c r="L23" s="156">
        <f>L19+L21</f>
        <v>0</v>
      </c>
      <c r="M23" s="156">
        <f t="shared" si="2"/>
        <v>0</v>
      </c>
      <c r="N23" s="183">
        <v>11.9</v>
      </c>
      <c r="O23" s="183">
        <v>107.4</v>
      </c>
      <c r="P23" s="184">
        <v>100</v>
      </c>
      <c r="Q23" s="184">
        <v>100</v>
      </c>
      <c r="R23" s="139"/>
      <c r="S23" s="158">
        <f t="shared" si="4"/>
        <v>100</v>
      </c>
      <c r="U23" s="158">
        <v>99.994340410712624</v>
      </c>
      <c r="V23" s="139"/>
      <c r="W23" s="158">
        <f t="shared" si="5"/>
        <v>5.6595892873758658E-3</v>
      </c>
      <c r="X23" s="139"/>
      <c r="Y23" s="139"/>
      <c r="Z23" s="139"/>
      <c r="AA23" s="139"/>
      <c r="AB23" s="139"/>
      <c r="AC23" s="139"/>
      <c r="AD23" s="139"/>
      <c r="AE23" s="139"/>
    </row>
    <row r="24" spans="1:31" s="139" customFormat="1" ht="17.25" customHeight="1">
      <c r="A24" s="562" t="s">
        <v>166</v>
      </c>
      <c r="B24" s="144"/>
      <c r="C24" s="154" t="s">
        <v>161</v>
      </c>
      <c r="D24" s="155">
        <v>0</v>
      </c>
      <c r="E24" s="155">
        <v>0</v>
      </c>
      <c r="F24" s="156">
        <f t="shared" si="0"/>
        <v>0</v>
      </c>
      <c r="G24" s="155">
        <v>0</v>
      </c>
      <c r="H24" s="155">
        <v>0</v>
      </c>
      <c r="I24" s="155">
        <v>0</v>
      </c>
      <c r="J24" s="156">
        <f t="shared" si="1"/>
        <v>0</v>
      </c>
      <c r="K24" s="155">
        <v>0</v>
      </c>
      <c r="L24" s="155">
        <v>0</v>
      </c>
      <c r="M24" s="156">
        <f t="shared" si="2"/>
        <v>0</v>
      </c>
      <c r="N24" s="183"/>
      <c r="O24" s="183"/>
      <c r="P24" s="183"/>
      <c r="Q24" s="183"/>
      <c r="S24" s="158" t="e">
        <f t="shared" si="4"/>
        <v>#DIV/0!</v>
      </c>
      <c r="U24" s="158" t="e">
        <v>#DIV/0!</v>
      </c>
      <c r="W24" s="158" t="e">
        <f t="shared" si="5"/>
        <v>#DIV/0!</v>
      </c>
    </row>
    <row r="25" spans="1:31" s="139" customFormat="1" ht="17.25" customHeight="1">
      <c r="A25" s="556"/>
      <c r="B25" s="153" t="s">
        <v>162</v>
      </c>
      <c r="C25" s="154" t="s">
        <v>163</v>
      </c>
      <c r="D25" s="155">
        <v>0</v>
      </c>
      <c r="E25" s="155">
        <v>0</v>
      </c>
      <c r="F25" s="156">
        <f t="shared" si="0"/>
        <v>0</v>
      </c>
      <c r="G25" s="155">
        <v>0</v>
      </c>
      <c r="H25" s="155">
        <v>0</v>
      </c>
      <c r="I25" s="155">
        <v>0</v>
      </c>
      <c r="J25" s="156">
        <f t="shared" si="1"/>
        <v>0</v>
      </c>
      <c r="K25" s="155">
        <v>0</v>
      </c>
      <c r="L25" s="155">
        <v>0</v>
      </c>
      <c r="M25" s="156">
        <f t="shared" si="2"/>
        <v>0</v>
      </c>
      <c r="N25" s="183">
        <v>0</v>
      </c>
      <c r="O25" s="183">
        <v>0</v>
      </c>
      <c r="P25" s="184">
        <v>0</v>
      </c>
      <c r="Q25" s="184">
        <v>0</v>
      </c>
      <c r="S25" s="158" t="e">
        <f t="shared" si="4"/>
        <v>#DIV/0!</v>
      </c>
      <c r="U25" s="158" t="e">
        <v>#DIV/0!</v>
      </c>
      <c r="W25" s="158" t="e">
        <f t="shared" si="5"/>
        <v>#DIV/0!</v>
      </c>
    </row>
    <row r="26" spans="1:31" s="139" customFormat="1" ht="17.25" customHeight="1">
      <c r="A26" s="556"/>
      <c r="B26" s="144"/>
      <c r="C26" s="154" t="s">
        <v>161</v>
      </c>
      <c r="D26" s="155">
        <v>0</v>
      </c>
      <c r="E26" s="155">
        <v>0</v>
      </c>
      <c r="F26" s="156">
        <f t="shared" si="0"/>
        <v>0</v>
      </c>
      <c r="G26" s="155">
        <v>0</v>
      </c>
      <c r="H26" s="155">
        <v>0</v>
      </c>
      <c r="I26" s="155">
        <v>0</v>
      </c>
      <c r="J26" s="156">
        <f t="shared" si="1"/>
        <v>0</v>
      </c>
      <c r="K26" s="155">
        <v>0</v>
      </c>
      <c r="L26" s="155">
        <v>0</v>
      </c>
      <c r="M26" s="156">
        <f t="shared" si="2"/>
        <v>0</v>
      </c>
      <c r="N26" s="183"/>
      <c r="O26" s="183"/>
      <c r="P26" s="183"/>
      <c r="Q26" s="183"/>
      <c r="S26" s="158" t="e">
        <f t="shared" si="4"/>
        <v>#DIV/0!</v>
      </c>
      <c r="U26" s="158" t="e">
        <v>#DIV/0!</v>
      </c>
      <c r="W26" s="158" t="e">
        <f t="shared" si="5"/>
        <v>#DIV/0!</v>
      </c>
    </row>
    <row r="27" spans="1:31" s="139" customFormat="1" ht="17.25" customHeight="1">
      <c r="A27" s="556"/>
      <c r="B27" s="153" t="s">
        <v>164</v>
      </c>
      <c r="C27" s="154" t="s">
        <v>163</v>
      </c>
      <c r="D27" s="155">
        <v>0</v>
      </c>
      <c r="E27" s="155">
        <v>0</v>
      </c>
      <c r="F27" s="156">
        <f t="shared" si="0"/>
        <v>0</v>
      </c>
      <c r="G27" s="155">
        <v>0</v>
      </c>
      <c r="H27" s="155">
        <v>0</v>
      </c>
      <c r="I27" s="155">
        <v>0</v>
      </c>
      <c r="J27" s="156">
        <f t="shared" si="1"/>
        <v>0</v>
      </c>
      <c r="K27" s="155">
        <v>0</v>
      </c>
      <c r="L27" s="155">
        <v>0</v>
      </c>
      <c r="M27" s="156">
        <f t="shared" si="2"/>
        <v>0</v>
      </c>
      <c r="N27" s="183">
        <v>0</v>
      </c>
      <c r="O27" s="183">
        <v>0</v>
      </c>
      <c r="P27" s="184">
        <v>0</v>
      </c>
      <c r="Q27" s="184">
        <v>0</v>
      </c>
      <c r="S27" s="158" t="e">
        <f t="shared" si="4"/>
        <v>#DIV/0!</v>
      </c>
      <c r="U27" s="158" t="e">
        <v>#DIV/0!</v>
      </c>
      <c r="W27" s="158" t="e">
        <f t="shared" si="5"/>
        <v>#DIV/0!</v>
      </c>
    </row>
    <row r="28" spans="1:31" s="141" customFormat="1" ht="17.25" customHeight="1">
      <c r="A28" s="556"/>
      <c r="B28" s="144"/>
      <c r="C28" s="154" t="s">
        <v>161</v>
      </c>
      <c r="D28" s="156">
        <f>D24+D26</f>
        <v>0</v>
      </c>
      <c r="E28" s="156">
        <f>E24+E26</f>
        <v>0</v>
      </c>
      <c r="F28" s="156">
        <f t="shared" si="0"/>
        <v>0</v>
      </c>
      <c r="G28" s="156">
        <f t="shared" ref="G28:I29" si="8">G24+G26</f>
        <v>0</v>
      </c>
      <c r="H28" s="156">
        <f t="shared" si="8"/>
        <v>0</v>
      </c>
      <c r="I28" s="156">
        <f t="shared" si="8"/>
        <v>0</v>
      </c>
      <c r="J28" s="156">
        <f t="shared" si="1"/>
        <v>0</v>
      </c>
      <c r="K28" s="156">
        <f>K24+K26</f>
        <v>0</v>
      </c>
      <c r="L28" s="156">
        <f>L24+L26</f>
        <v>0</v>
      </c>
      <c r="M28" s="156">
        <f t="shared" si="2"/>
        <v>0</v>
      </c>
      <c r="N28" s="183"/>
      <c r="O28" s="183"/>
      <c r="P28" s="183"/>
      <c r="Q28" s="183"/>
      <c r="R28" s="139"/>
      <c r="S28" s="158" t="e">
        <f t="shared" si="4"/>
        <v>#DIV/0!</v>
      </c>
      <c r="U28" s="158" t="e">
        <v>#DIV/0!</v>
      </c>
      <c r="V28" s="139"/>
      <c r="W28" s="158" t="e">
        <f t="shared" si="5"/>
        <v>#DIV/0!</v>
      </c>
      <c r="X28" s="139"/>
      <c r="Y28" s="139"/>
      <c r="Z28" s="139"/>
      <c r="AA28" s="139"/>
      <c r="AB28" s="139"/>
      <c r="AC28" s="139"/>
      <c r="AD28" s="139"/>
      <c r="AE28" s="139"/>
    </row>
    <row r="29" spans="1:31" s="141" customFormat="1" ht="17.25" customHeight="1">
      <c r="A29" s="557"/>
      <c r="B29" s="153" t="s">
        <v>16</v>
      </c>
      <c r="C29" s="154" t="s">
        <v>163</v>
      </c>
      <c r="D29" s="156">
        <f>D25+D27</f>
        <v>0</v>
      </c>
      <c r="E29" s="156">
        <f>E25+E27</f>
        <v>0</v>
      </c>
      <c r="F29" s="156">
        <f t="shared" si="0"/>
        <v>0</v>
      </c>
      <c r="G29" s="156">
        <f t="shared" si="8"/>
        <v>0</v>
      </c>
      <c r="H29" s="156">
        <f t="shared" si="8"/>
        <v>0</v>
      </c>
      <c r="I29" s="156">
        <f t="shared" si="8"/>
        <v>0</v>
      </c>
      <c r="J29" s="156">
        <f t="shared" si="1"/>
        <v>0</v>
      </c>
      <c r="K29" s="156">
        <f>K25+K27</f>
        <v>0</v>
      </c>
      <c r="L29" s="156">
        <f>L25+L27</f>
        <v>0</v>
      </c>
      <c r="M29" s="156">
        <f t="shared" si="2"/>
        <v>0</v>
      </c>
      <c r="N29" s="183">
        <v>0</v>
      </c>
      <c r="O29" s="183">
        <v>0</v>
      </c>
      <c r="P29" s="184">
        <v>0</v>
      </c>
      <c r="Q29" s="184">
        <v>0</v>
      </c>
      <c r="R29" s="139"/>
      <c r="S29" s="158" t="e">
        <f t="shared" si="4"/>
        <v>#DIV/0!</v>
      </c>
      <c r="U29" s="158" t="e">
        <v>#DIV/0!</v>
      </c>
      <c r="V29" s="139"/>
      <c r="W29" s="158" t="e">
        <f t="shared" si="5"/>
        <v>#DIV/0!</v>
      </c>
      <c r="X29" s="139"/>
      <c r="Y29" s="139"/>
      <c r="Z29" s="139"/>
      <c r="AA29" s="139"/>
      <c r="AB29" s="139"/>
      <c r="AC29" s="139"/>
      <c r="AD29" s="139"/>
      <c r="AE29" s="139"/>
    </row>
    <row r="30" spans="1:31" s="139" customFormat="1" ht="17.25" customHeight="1">
      <c r="A30" s="562" t="s">
        <v>167</v>
      </c>
      <c r="B30" s="144"/>
      <c r="C30" s="154" t="s">
        <v>161</v>
      </c>
      <c r="D30" s="155">
        <v>0</v>
      </c>
      <c r="E30" s="155">
        <v>0</v>
      </c>
      <c r="F30" s="156">
        <f t="shared" si="0"/>
        <v>0</v>
      </c>
      <c r="G30" s="155">
        <v>0</v>
      </c>
      <c r="H30" s="155">
        <v>0</v>
      </c>
      <c r="I30" s="155">
        <v>0</v>
      </c>
      <c r="J30" s="156">
        <f t="shared" si="1"/>
        <v>0</v>
      </c>
      <c r="K30" s="155">
        <v>0</v>
      </c>
      <c r="L30" s="155">
        <v>0</v>
      </c>
      <c r="M30" s="156">
        <f t="shared" si="2"/>
        <v>0</v>
      </c>
      <c r="N30" s="183"/>
      <c r="O30" s="183"/>
      <c r="P30" s="183"/>
      <c r="Q30" s="183"/>
      <c r="S30" s="158" t="e">
        <f t="shared" si="4"/>
        <v>#DIV/0!</v>
      </c>
      <c r="U30" s="158" t="e">
        <v>#DIV/0!</v>
      </c>
      <c r="W30" s="158" t="e">
        <f t="shared" si="5"/>
        <v>#DIV/0!</v>
      </c>
    </row>
    <row r="31" spans="1:31" s="139" customFormat="1" ht="17.25" customHeight="1">
      <c r="A31" s="556"/>
      <c r="B31" s="153" t="s">
        <v>162</v>
      </c>
      <c r="C31" s="154" t="s">
        <v>163</v>
      </c>
      <c r="D31" s="155">
        <v>0</v>
      </c>
      <c r="E31" s="155">
        <v>0</v>
      </c>
      <c r="F31" s="156">
        <f t="shared" si="0"/>
        <v>0</v>
      </c>
      <c r="G31" s="155">
        <v>0</v>
      </c>
      <c r="H31" s="155">
        <v>0</v>
      </c>
      <c r="I31" s="155">
        <v>0</v>
      </c>
      <c r="J31" s="156">
        <f t="shared" si="1"/>
        <v>0</v>
      </c>
      <c r="K31" s="155">
        <v>0</v>
      </c>
      <c r="L31" s="155">
        <v>0</v>
      </c>
      <c r="M31" s="156">
        <f t="shared" si="2"/>
        <v>0</v>
      </c>
      <c r="N31" s="183">
        <v>0</v>
      </c>
      <c r="O31" s="183">
        <v>0</v>
      </c>
      <c r="P31" s="184">
        <v>0</v>
      </c>
      <c r="Q31" s="184">
        <v>0</v>
      </c>
      <c r="S31" s="158" t="e">
        <f t="shared" si="4"/>
        <v>#DIV/0!</v>
      </c>
      <c r="U31" s="158" t="e">
        <v>#DIV/0!</v>
      </c>
      <c r="W31" s="158" t="e">
        <f t="shared" si="5"/>
        <v>#DIV/0!</v>
      </c>
    </row>
    <row r="32" spans="1:31" s="139" customFormat="1" ht="17.25" customHeight="1">
      <c r="A32" s="556"/>
      <c r="B32" s="144"/>
      <c r="C32" s="154" t="s">
        <v>161</v>
      </c>
      <c r="D32" s="155">
        <v>0</v>
      </c>
      <c r="E32" s="155">
        <v>0</v>
      </c>
      <c r="F32" s="156">
        <f t="shared" si="0"/>
        <v>0</v>
      </c>
      <c r="G32" s="155">
        <v>0</v>
      </c>
      <c r="H32" s="155">
        <v>0</v>
      </c>
      <c r="I32" s="155">
        <v>0</v>
      </c>
      <c r="J32" s="156">
        <f t="shared" si="1"/>
        <v>0</v>
      </c>
      <c r="K32" s="155">
        <v>0</v>
      </c>
      <c r="L32" s="155">
        <v>0</v>
      </c>
      <c r="M32" s="156">
        <f t="shared" si="2"/>
        <v>0</v>
      </c>
      <c r="N32" s="183"/>
      <c r="O32" s="183"/>
      <c r="P32" s="183"/>
      <c r="Q32" s="183"/>
      <c r="S32" s="158" t="e">
        <f t="shared" si="4"/>
        <v>#DIV/0!</v>
      </c>
      <c r="U32" s="158" t="e">
        <v>#DIV/0!</v>
      </c>
      <c r="W32" s="158" t="e">
        <f t="shared" si="5"/>
        <v>#DIV/0!</v>
      </c>
    </row>
    <row r="33" spans="1:31" s="139" customFormat="1" ht="17.25" customHeight="1">
      <c r="A33" s="556"/>
      <c r="B33" s="153" t="s">
        <v>164</v>
      </c>
      <c r="C33" s="154" t="s">
        <v>163</v>
      </c>
      <c r="D33" s="155">
        <v>0</v>
      </c>
      <c r="E33" s="155">
        <v>0</v>
      </c>
      <c r="F33" s="156">
        <f t="shared" si="0"/>
        <v>0</v>
      </c>
      <c r="G33" s="155">
        <v>0</v>
      </c>
      <c r="H33" s="155">
        <v>0</v>
      </c>
      <c r="I33" s="155">
        <v>0</v>
      </c>
      <c r="J33" s="156">
        <f t="shared" si="1"/>
        <v>0</v>
      </c>
      <c r="K33" s="155">
        <v>0</v>
      </c>
      <c r="L33" s="155">
        <v>0</v>
      </c>
      <c r="M33" s="156">
        <f t="shared" si="2"/>
        <v>0</v>
      </c>
      <c r="N33" s="183">
        <v>0</v>
      </c>
      <c r="O33" s="183">
        <v>0</v>
      </c>
      <c r="P33" s="184">
        <v>0</v>
      </c>
      <c r="Q33" s="184">
        <v>0</v>
      </c>
      <c r="S33" s="158" t="e">
        <f t="shared" si="4"/>
        <v>#DIV/0!</v>
      </c>
      <c r="U33" s="158" t="e">
        <v>#DIV/0!</v>
      </c>
      <c r="W33" s="158" t="e">
        <f t="shared" si="5"/>
        <v>#DIV/0!</v>
      </c>
    </row>
    <row r="34" spans="1:31" s="141" customFormat="1" ht="17.25" customHeight="1">
      <c r="A34" s="556"/>
      <c r="B34" s="144"/>
      <c r="C34" s="154" t="s">
        <v>161</v>
      </c>
      <c r="D34" s="156">
        <f>D30+D32</f>
        <v>0</v>
      </c>
      <c r="E34" s="156">
        <f>E30+E32</f>
        <v>0</v>
      </c>
      <c r="F34" s="156">
        <f t="shared" si="0"/>
        <v>0</v>
      </c>
      <c r="G34" s="156">
        <f t="shared" ref="G34:I35" si="9">G30+G32</f>
        <v>0</v>
      </c>
      <c r="H34" s="156">
        <f t="shared" si="9"/>
        <v>0</v>
      </c>
      <c r="I34" s="156">
        <f t="shared" si="9"/>
        <v>0</v>
      </c>
      <c r="J34" s="156">
        <f t="shared" si="1"/>
        <v>0</v>
      </c>
      <c r="K34" s="156">
        <f>K30+K32</f>
        <v>0</v>
      </c>
      <c r="L34" s="156">
        <f>L30+L32</f>
        <v>0</v>
      </c>
      <c r="M34" s="156">
        <f t="shared" si="2"/>
        <v>0</v>
      </c>
      <c r="N34" s="183"/>
      <c r="O34" s="183"/>
      <c r="P34" s="183"/>
      <c r="Q34" s="183"/>
      <c r="R34" s="139"/>
      <c r="S34" s="158" t="e">
        <f t="shared" si="4"/>
        <v>#DIV/0!</v>
      </c>
      <c r="U34" s="158" t="e">
        <v>#DIV/0!</v>
      </c>
      <c r="V34" s="139"/>
      <c r="W34" s="158" t="e">
        <f t="shared" si="5"/>
        <v>#DIV/0!</v>
      </c>
      <c r="X34" s="139"/>
      <c r="Y34" s="139"/>
      <c r="Z34" s="139"/>
      <c r="AA34" s="139"/>
      <c r="AB34" s="139"/>
      <c r="AC34" s="139"/>
      <c r="AD34" s="139"/>
      <c r="AE34" s="139"/>
    </row>
    <row r="35" spans="1:31" s="141" customFormat="1" ht="17.25" customHeight="1">
      <c r="A35" s="557"/>
      <c r="B35" s="153" t="s">
        <v>16</v>
      </c>
      <c r="C35" s="154" t="s">
        <v>163</v>
      </c>
      <c r="D35" s="156">
        <f>D31+D33</f>
        <v>0</v>
      </c>
      <c r="E35" s="156">
        <f>E31+E33</f>
        <v>0</v>
      </c>
      <c r="F35" s="156">
        <f t="shared" si="0"/>
        <v>0</v>
      </c>
      <c r="G35" s="156">
        <f t="shared" si="9"/>
        <v>0</v>
      </c>
      <c r="H35" s="156">
        <f t="shared" si="9"/>
        <v>0</v>
      </c>
      <c r="I35" s="156">
        <f t="shared" si="9"/>
        <v>0</v>
      </c>
      <c r="J35" s="156">
        <f t="shared" si="1"/>
        <v>0</v>
      </c>
      <c r="K35" s="156">
        <f>K31+K33</f>
        <v>0</v>
      </c>
      <c r="L35" s="156">
        <f>L31+L33</f>
        <v>0</v>
      </c>
      <c r="M35" s="156">
        <f t="shared" si="2"/>
        <v>0</v>
      </c>
      <c r="N35" s="183">
        <v>0</v>
      </c>
      <c r="O35" s="183">
        <v>0</v>
      </c>
      <c r="P35" s="184">
        <v>0</v>
      </c>
      <c r="Q35" s="184">
        <v>0</v>
      </c>
      <c r="R35" s="139"/>
      <c r="S35" s="158" t="e">
        <f t="shared" si="4"/>
        <v>#DIV/0!</v>
      </c>
      <c r="U35" s="158" t="e">
        <v>#DIV/0!</v>
      </c>
      <c r="V35" s="139"/>
      <c r="W35" s="158" t="e">
        <f t="shared" si="5"/>
        <v>#DIV/0!</v>
      </c>
      <c r="X35" s="139"/>
      <c r="Y35" s="139"/>
      <c r="Z35" s="139"/>
      <c r="AA35" s="139"/>
      <c r="AB35" s="139"/>
      <c r="AC35" s="139"/>
      <c r="AD35" s="139"/>
      <c r="AE35" s="139"/>
    </row>
    <row r="36" spans="1:31" s="141" customFormat="1" ht="17.25" customHeight="1">
      <c r="A36" s="144"/>
      <c r="B36" s="144"/>
      <c r="C36" s="154" t="s">
        <v>161</v>
      </c>
      <c r="D36" s="490">
        <v>206</v>
      </c>
      <c r="E36" s="155">
        <v>183</v>
      </c>
      <c r="F36" s="156">
        <f t="shared" si="0"/>
        <v>23</v>
      </c>
      <c r="G36" s="155">
        <v>0</v>
      </c>
      <c r="H36" s="491">
        <v>23</v>
      </c>
      <c r="I36" s="155">
        <v>0</v>
      </c>
      <c r="J36" s="156">
        <f t="shared" si="1"/>
        <v>206</v>
      </c>
      <c r="K36" s="155">
        <v>0</v>
      </c>
      <c r="L36" s="155">
        <v>0</v>
      </c>
      <c r="M36" s="156">
        <f t="shared" si="2"/>
        <v>0</v>
      </c>
      <c r="N36" s="183"/>
      <c r="O36" s="183"/>
      <c r="P36" s="183"/>
      <c r="Q36" s="183"/>
      <c r="R36" s="139"/>
      <c r="S36" s="158">
        <f t="shared" si="4"/>
        <v>88.834951456310691</v>
      </c>
      <c r="U36" s="158">
        <v>78.606965174129357</v>
      </c>
      <c r="V36" s="139"/>
      <c r="W36" s="158">
        <f t="shared" si="5"/>
        <v>10.227986282181334</v>
      </c>
      <c r="X36" s="139"/>
      <c r="Y36" s="139"/>
      <c r="Z36" s="139"/>
      <c r="AA36" s="139"/>
      <c r="AB36" s="139"/>
      <c r="AC36" s="139"/>
      <c r="AD36" s="139"/>
      <c r="AE36" s="139"/>
    </row>
    <row r="37" spans="1:31" s="141" customFormat="1" ht="17.25" customHeight="1">
      <c r="A37" s="150"/>
      <c r="B37" s="153" t="s">
        <v>162</v>
      </c>
      <c r="C37" s="154" t="s">
        <v>163</v>
      </c>
      <c r="D37" s="490">
        <v>15572500</v>
      </c>
      <c r="E37" s="497">
        <v>14316300</v>
      </c>
      <c r="F37" s="156">
        <f t="shared" si="0"/>
        <v>1256200</v>
      </c>
      <c r="G37" s="155">
        <v>0</v>
      </c>
      <c r="H37" s="491">
        <v>1256200</v>
      </c>
      <c r="I37" s="155">
        <v>0</v>
      </c>
      <c r="J37" s="156">
        <f t="shared" si="1"/>
        <v>15572500</v>
      </c>
      <c r="K37" s="155">
        <v>0</v>
      </c>
      <c r="L37" s="155">
        <v>0</v>
      </c>
      <c r="M37" s="156">
        <f t="shared" si="2"/>
        <v>0</v>
      </c>
      <c r="N37" s="183">
        <v>80.7</v>
      </c>
      <c r="O37" s="183">
        <v>98.9</v>
      </c>
      <c r="P37" s="184">
        <v>100</v>
      </c>
      <c r="Q37" s="184">
        <v>94.8</v>
      </c>
      <c r="R37" s="139"/>
      <c r="S37" s="158">
        <f t="shared" si="4"/>
        <v>91.933215604430885</v>
      </c>
      <c r="U37" s="158">
        <v>72.439415526747894</v>
      </c>
      <c r="V37" s="139"/>
      <c r="W37" s="158">
        <f t="shared" si="5"/>
        <v>19.493800077682991</v>
      </c>
      <c r="X37" s="139"/>
      <c r="Y37" s="139"/>
      <c r="Z37" s="139"/>
      <c r="AA37" s="139"/>
      <c r="AB37" s="139"/>
      <c r="AC37" s="139"/>
      <c r="AD37" s="139"/>
      <c r="AE37" s="139"/>
    </row>
    <row r="38" spans="1:31" s="141" customFormat="1" ht="17.25" customHeight="1">
      <c r="A38" s="150" t="s">
        <v>47</v>
      </c>
      <c r="B38" s="144"/>
      <c r="C38" s="154" t="s">
        <v>161</v>
      </c>
      <c r="D38" s="490">
        <v>5</v>
      </c>
      <c r="E38" s="155">
        <v>0</v>
      </c>
      <c r="F38" s="156">
        <f t="shared" si="0"/>
        <v>5</v>
      </c>
      <c r="G38" s="155">
        <v>0</v>
      </c>
      <c r="H38" s="491">
        <v>0</v>
      </c>
      <c r="I38" s="155">
        <v>0</v>
      </c>
      <c r="J38" s="156">
        <f t="shared" si="1"/>
        <v>0</v>
      </c>
      <c r="K38" s="155">
        <v>0</v>
      </c>
      <c r="L38" s="155">
        <v>0</v>
      </c>
      <c r="M38" s="156">
        <f t="shared" si="2"/>
        <v>5</v>
      </c>
      <c r="N38" s="183"/>
      <c r="O38" s="183"/>
      <c r="P38" s="183"/>
      <c r="Q38" s="183"/>
      <c r="R38" s="139"/>
      <c r="S38" s="158">
        <f t="shared" si="4"/>
        <v>0</v>
      </c>
      <c r="U38" s="158">
        <v>0</v>
      </c>
      <c r="V38" s="139"/>
      <c r="W38" s="158">
        <f t="shared" si="5"/>
        <v>0</v>
      </c>
      <c r="X38" s="139"/>
      <c r="Y38" s="139"/>
      <c r="Z38" s="139"/>
      <c r="AA38" s="139"/>
      <c r="AB38" s="139"/>
      <c r="AC38" s="139"/>
      <c r="AD38" s="139"/>
      <c r="AE38" s="139"/>
    </row>
    <row r="39" spans="1:31" s="141" customFormat="1" ht="17.25" customHeight="1">
      <c r="A39" s="150"/>
      <c r="B39" s="153" t="s">
        <v>164</v>
      </c>
      <c r="C39" s="154" t="s">
        <v>163</v>
      </c>
      <c r="D39" s="490">
        <v>1002200</v>
      </c>
      <c r="E39" s="155">
        <v>0</v>
      </c>
      <c r="F39" s="156">
        <f t="shared" si="0"/>
        <v>1002200</v>
      </c>
      <c r="G39" s="155">
        <v>0</v>
      </c>
      <c r="H39" s="491">
        <v>430000</v>
      </c>
      <c r="I39" s="155">
        <v>0</v>
      </c>
      <c r="J39" s="156">
        <f t="shared" si="1"/>
        <v>430000</v>
      </c>
      <c r="K39" s="155">
        <v>0</v>
      </c>
      <c r="L39" s="155">
        <v>0</v>
      </c>
      <c r="M39" s="156">
        <f t="shared" si="2"/>
        <v>572200</v>
      </c>
      <c r="N39" s="183">
        <v>0</v>
      </c>
      <c r="O39" s="183">
        <v>0</v>
      </c>
      <c r="P39" s="184">
        <v>42.90560766314109</v>
      </c>
      <c r="Q39" s="184">
        <v>0</v>
      </c>
      <c r="R39" s="139"/>
      <c r="S39" s="158">
        <f t="shared" si="4"/>
        <v>0</v>
      </c>
      <c r="U39" s="160">
        <v>0</v>
      </c>
      <c r="W39" s="158">
        <f t="shared" si="5"/>
        <v>0</v>
      </c>
    </row>
    <row r="40" spans="1:31" s="141" customFormat="1" ht="17.25" customHeight="1">
      <c r="A40" s="150"/>
      <c r="B40" s="144"/>
      <c r="C40" s="154" t="s">
        <v>161</v>
      </c>
      <c r="D40" s="156">
        <f>D36+D38</f>
        <v>211</v>
      </c>
      <c r="E40" s="156">
        <f>E36+E38</f>
        <v>183</v>
      </c>
      <c r="F40" s="156">
        <f t="shared" si="0"/>
        <v>28</v>
      </c>
      <c r="G40" s="156">
        <f t="shared" ref="G40:I41" si="10">G36+G38</f>
        <v>0</v>
      </c>
      <c r="H40" s="156">
        <f t="shared" si="10"/>
        <v>23</v>
      </c>
      <c r="I40" s="156">
        <f t="shared" si="10"/>
        <v>0</v>
      </c>
      <c r="J40" s="156">
        <f t="shared" si="1"/>
        <v>206</v>
      </c>
      <c r="K40" s="156">
        <f>K36+K38</f>
        <v>0</v>
      </c>
      <c r="L40" s="156">
        <f>L36+L38</f>
        <v>0</v>
      </c>
      <c r="M40" s="156">
        <f t="shared" si="2"/>
        <v>5</v>
      </c>
      <c r="N40" s="183"/>
      <c r="O40" s="183"/>
      <c r="P40" s="183"/>
      <c r="Q40" s="183"/>
      <c r="R40" s="139"/>
      <c r="S40" s="158">
        <f t="shared" si="4"/>
        <v>86.729857819905206</v>
      </c>
      <c r="U40" s="160">
        <v>77.832512315270947</v>
      </c>
      <c r="W40" s="158">
        <f t="shared" si="5"/>
        <v>8.8973455046342593</v>
      </c>
    </row>
    <row r="41" spans="1:31" s="141" customFormat="1" ht="17.25" customHeight="1">
      <c r="A41" s="153"/>
      <c r="B41" s="153" t="s">
        <v>16</v>
      </c>
      <c r="C41" s="154" t="s">
        <v>163</v>
      </c>
      <c r="D41" s="156">
        <f>D37+D39</f>
        <v>16574700</v>
      </c>
      <c r="E41" s="156">
        <f>E37+E39</f>
        <v>14316300</v>
      </c>
      <c r="F41" s="156">
        <f t="shared" si="0"/>
        <v>2258400</v>
      </c>
      <c r="G41" s="156">
        <f t="shared" si="10"/>
        <v>0</v>
      </c>
      <c r="H41" s="156">
        <f t="shared" si="10"/>
        <v>1686200</v>
      </c>
      <c r="I41" s="156">
        <f t="shared" si="10"/>
        <v>0</v>
      </c>
      <c r="J41" s="156">
        <f t="shared" si="1"/>
        <v>16002500</v>
      </c>
      <c r="K41" s="156">
        <f>K37+K39</f>
        <v>0</v>
      </c>
      <c r="L41" s="156">
        <f>L37+L39</f>
        <v>0</v>
      </c>
      <c r="M41" s="156">
        <f t="shared" si="2"/>
        <v>572200</v>
      </c>
      <c r="N41" s="183">
        <v>85.8</v>
      </c>
      <c r="O41" s="183">
        <v>98.9</v>
      </c>
      <c r="P41" s="184">
        <v>96.54775048718831</v>
      </c>
      <c r="Q41" s="184">
        <v>94.8</v>
      </c>
      <c r="R41" s="139"/>
      <c r="S41" s="158">
        <f t="shared" si="4"/>
        <v>86.374414016543284</v>
      </c>
      <c r="U41" s="160">
        <v>71.336441483103357</v>
      </c>
      <c r="W41" s="158">
        <f t="shared" si="5"/>
        <v>15.037972533439927</v>
      </c>
    </row>
    <row r="42" spans="1:31" s="141" customFormat="1" ht="13.2">
      <c r="A42" s="136"/>
      <c r="B42" s="136"/>
      <c r="C42" s="136"/>
      <c r="E42" s="136"/>
      <c r="F42" s="571" t="str">
        <f>F1</f>
        <v>令 和 ４ 年 度 に お け る 滞 納 整 理 状 況 調</v>
      </c>
      <c r="G42" s="571"/>
      <c r="H42" s="571"/>
      <c r="I42" s="571"/>
      <c r="J42" s="571"/>
      <c r="L42" s="142" t="s">
        <v>305</v>
      </c>
      <c r="M42" s="136"/>
      <c r="N42" s="507"/>
      <c r="O42" s="507"/>
      <c r="P42" s="507"/>
      <c r="Q42" s="507"/>
      <c r="S42" s="158" t="e">
        <f t="shared" si="4"/>
        <v>#DIV/0!</v>
      </c>
      <c r="U42" s="158" t="e">
        <v>#DIV/0!</v>
      </c>
      <c r="V42" s="139"/>
      <c r="W42" s="158" t="e">
        <f t="shared" si="5"/>
        <v>#DIV/0!</v>
      </c>
      <c r="X42" s="139"/>
      <c r="Y42" s="139"/>
      <c r="Z42" s="139"/>
      <c r="AA42" s="139"/>
      <c r="AB42" s="139"/>
      <c r="AC42" s="139"/>
      <c r="AD42" s="139"/>
      <c r="AE42" s="139"/>
    </row>
    <row r="43" spans="1:31" s="141" customFormat="1" ht="16.5" customHeight="1">
      <c r="J43" s="142"/>
      <c r="K43" s="142"/>
      <c r="L43" s="186"/>
      <c r="M43" s="142" t="s">
        <v>129</v>
      </c>
      <c r="N43" s="180"/>
      <c r="O43" s="180"/>
      <c r="P43" s="180" t="s">
        <v>168</v>
      </c>
      <c r="Q43" s="180"/>
      <c r="S43" s="158" t="e">
        <f t="shared" si="4"/>
        <v>#DIV/0!</v>
      </c>
      <c r="U43" s="158" t="e">
        <v>#DIV/0!</v>
      </c>
      <c r="V43" s="139"/>
      <c r="W43" s="158" t="e">
        <f t="shared" si="5"/>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4"/>
        <v>#DIV/0!</v>
      </c>
      <c r="U44" s="158" t="e">
        <v>#DIV/0!</v>
      </c>
      <c r="V44" s="139"/>
      <c r="W44" s="158" t="e">
        <f t="shared" si="5"/>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4"/>
        <v>#VALUE!</v>
      </c>
      <c r="U45" s="158" t="e">
        <v>#VALUE!</v>
      </c>
      <c r="V45" s="139"/>
      <c r="W45" s="158" t="e">
        <f t="shared" si="5"/>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4"/>
        <v>#VALUE!</v>
      </c>
      <c r="U46" s="160" t="e">
        <v>#VALUE!</v>
      </c>
      <c r="V46" s="139"/>
      <c r="W46" s="158" t="e">
        <f t="shared" si="5"/>
        <v>#VALUE!</v>
      </c>
      <c r="X46" s="139"/>
      <c r="Y46" s="139"/>
      <c r="Z46" s="139"/>
      <c r="AA46" s="139"/>
      <c r="AB46" s="139"/>
      <c r="AC46" s="139"/>
      <c r="AD46" s="139"/>
      <c r="AE46" s="139"/>
    </row>
    <row r="47" spans="1:31" s="141" customFormat="1" ht="17.25" customHeight="1">
      <c r="A47" s="144"/>
      <c r="B47" s="144"/>
      <c r="C47" s="154" t="s">
        <v>161</v>
      </c>
      <c r="D47" s="490">
        <v>313</v>
      </c>
      <c r="E47" s="155">
        <v>296</v>
      </c>
      <c r="F47" s="156">
        <f t="shared" ref="F47:F52" si="11">D47-E47</f>
        <v>17</v>
      </c>
      <c r="G47" s="498">
        <v>0</v>
      </c>
      <c r="H47" s="499">
        <v>17</v>
      </c>
      <c r="I47" s="498">
        <v>0</v>
      </c>
      <c r="J47" s="156">
        <f t="shared" ref="J47:J52" si="12">E47+G47+H47+I47</f>
        <v>313</v>
      </c>
      <c r="K47" s="155">
        <v>0</v>
      </c>
      <c r="L47" s="155">
        <v>0</v>
      </c>
      <c r="M47" s="156">
        <f t="shared" ref="M47:M52" si="13">D47-J47-K47-L47</f>
        <v>0</v>
      </c>
      <c r="N47" s="183"/>
      <c r="O47" s="183"/>
      <c r="P47" s="183"/>
      <c r="Q47" s="183"/>
      <c r="R47" s="139"/>
      <c r="S47" s="158">
        <f t="shared" si="4"/>
        <v>94.568690095846648</v>
      </c>
      <c r="U47" s="160">
        <v>87.969924812030072</v>
      </c>
      <c r="W47" s="158">
        <f t="shared" si="5"/>
        <v>6.5987652838165758</v>
      </c>
    </row>
    <row r="48" spans="1:31" s="141" customFormat="1" ht="17.25" customHeight="1">
      <c r="A48" s="150"/>
      <c r="B48" s="153" t="s">
        <v>162</v>
      </c>
      <c r="C48" s="154" t="s">
        <v>163</v>
      </c>
      <c r="D48" s="490">
        <v>89093600</v>
      </c>
      <c r="E48" s="155">
        <v>88511900</v>
      </c>
      <c r="F48" s="156">
        <f>D48-E48</f>
        <v>581700</v>
      </c>
      <c r="G48" s="498">
        <v>0</v>
      </c>
      <c r="H48" s="499">
        <v>581700</v>
      </c>
      <c r="I48" s="498">
        <v>0</v>
      </c>
      <c r="J48" s="156">
        <f>E48+G48+H48+I48</f>
        <v>89093600</v>
      </c>
      <c r="K48" s="155">
        <v>0</v>
      </c>
      <c r="L48" s="155">
        <v>0</v>
      </c>
      <c r="M48" s="156">
        <f t="shared" si="13"/>
        <v>0</v>
      </c>
      <c r="N48" s="183">
        <v>94.9</v>
      </c>
      <c r="O48" s="183">
        <v>100.6</v>
      </c>
      <c r="P48" s="184">
        <v>100</v>
      </c>
      <c r="Q48" s="184">
        <v>100</v>
      </c>
      <c r="R48" s="139"/>
      <c r="S48" s="158">
        <f t="shared" si="4"/>
        <v>99.347091149083653</v>
      </c>
      <c r="U48" s="160">
        <v>95.264457543412462</v>
      </c>
      <c r="W48" s="158">
        <f t="shared" si="5"/>
        <v>4.0826336056711909</v>
      </c>
    </row>
    <row r="49" spans="1:23" s="141" customFormat="1" ht="17.25" customHeight="1">
      <c r="A49" s="150" t="s">
        <v>48</v>
      </c>
      <c r="B49" s="144"/>
      <c r="C49" s="154" t="s">
        <v>161</v>
      </c>
      <c r="D49" s="155">
        <v>0</v>
      </c>
      <c r="E49" s="155">
        <v>0</v>
      </c>
      <c r="F49" s="156">
        <f t="shared" si="11"/>
        <v>0</v>
      </c>
      <c r="G49" s="498">
        <v>0</v>
      </c>
      <c r="H49" s="499">
        <v>0</v>
      </c>
      <c r="I49" s="498">
        <v>0</v>
      </c>
      <c r="J49" s="156">
        <f t="shared" si="12"/>
        <v>0</v>
      </c>
      <c r="K49" s="155">
        <v>0</v>
      </c>
      <c r="L49" s="155">
        <v>0</v>
      </c>
      <c r="M49" s="156">
        <f t="shared" si="13"/>
        <v>0</v>
      </c>
      <c r="N49" s="183"/>
      <c r="O49" s="183"/>
      <c r="P49" s="183"/>
      <c r="Q49" s="183"/>
      <c r="R49" s="139"/>
      <c r="S49" s="158" t="e">
        <f t="shared" si="4"/>
        <v>#DIV/0!</v>
      </c>
      <c r="U49" s="160" t="e">
        <v>#DIV/0!</v>
      </c>
      <c r="W49" s="158" t="e">
        <f t="shared" si="5"/>
        <v>#DIV/0!</v>
      </c>
    </row>
    <row r="50" spans="1:23" s="141" customFormat="1" ht="17.25" customHeight="1">
      <c r="A50" s="150"/>
      <c r="B50" s="153" t="s">
        <v>164</v>
      </c>
      <c r="C50" s="154" t="s">
        <v>163</v>
      </c>
      <c r="D50" s="155">
        <v>0</v>
      </c>
      <c r="E50" s="155">
        <v>0</v>
      </c>
      <c r="F50" s="156">
        <f t="shared" si="11"/>
        <v>0</v>
      </c>
      <c r="G50" s="498">
        <v>0</v>
      </c>
      <c r="H50" s="499">
        <v>0</v>
      </c>
      <c r="I50" s="498">
        <v>0</v>
      </c>
      <c r="J50" s="156">
        <f t="shared" si="12"/>
        <v>0</v>
      </c>
      <c r="K50" s="155">
        <v>0</v>
      </c>
      <c r="L50" s="155">
        <v>0</v>
      </c>
      <c r="M50" s="156">
        <f t="shared" si="13"/>
        <v>0</v>
      </c>
      <c r="N50" s="183">
        <v>0</v>
      </c>
      <c r="O50" s="183">
        <v>0</v>
      </c>
      <c r="P50" s="184">
        <v>0</v>
      </c>
      <c r="Q50" s="184">
        <v>0</v>
      </c>
      <c r="R50" s="139"/>
      <c r="S50" s="158" t="e">
        <f t="shared" si="4"/>
        <v>#DIV/0!</v>
      </c>
      <c r="U50" s="160" t="e">
        <v>#DIV/0!</v>
      </c>
      <c r="W50" s="158" t="e">
        <f t="shared" si="5"/>
        <v>#DIV/0!</v>
      </c>
    </row>
    <row r="51" spans="1:23" s="141" customFormat="1" ht="17.25" customHeight="1">
      <c r="A51" s="150"/>
      <c r="B51" s="144"/>
      <c r="C51" s="154" t="s">
        <v>161</v>
      </c>
      <c r="D51" s="156">
        <f>D47+D49</f>
        <v>313</v>
      </c>
      <c r="E51" s="156">
        <f>E47+E49</f>
        <v>296</v>
      </c>
      <c r="F51" s="159">
        <f t="shared" si="11"/>
        <v>17</v>
      </c>
      <c r="G51" s="156">
        <f t="shared" ref="G51:I52" si="14">G47+G49</f>
        <v>0</v>
      </c>
      <c r="H51" s="156">
        <f t="shared" si="14"/>
        <v>17</v>
      </c>
      <c r="I51" s="156">
        <f t="shared" si="14"/>
        <v>0</v>
      </c>
      <c r="J51" s="156">
        <f t="shared" si="12"/>
        <v>313</v>
      </c>
      <c r="K51" s="156">
        <f>K47+K49</f>
        <v>0</v>
      </c>
      <c r="L51" s="156">
        <f>L47+L49</f>
        <v>0</v>
      </c>
      <c r="M51" s="159">
        <f t="shared" si="13"/>
        <v>0</v>
      </c>
      <c r="N51" s="183"/>
      <c r="O51" s="183"/>
      <c r="P51" s="183"/>
      <c r="Q51" s="183"/>
      <c r="R51" s="139"/>
      <c r="S51" s="158">
        <f t="shared" si="4"/>
        <v>94.568690095846648</v>
      </c>
      <c r="U51" s="160">
        <v>87.969924812030072</v>
      </c>
      <c r="W51" s="158">
        <f t="shared" si="5"/>
        <v>6.5987652838165758</v>
      </c>
    </row>
    <row r="52" spans="1:23" s="141" customFormat="1" ht="17.25" customHeight="1">
      <c r="A52" s="153"/>
      <c r="B52" s="153" t="s">
        <v>16</v>
      </c>
      <c r="C52" s="144" t="s">
        <v>163</v>
      </c>
      <c r="D52" s="156">
        <f>D48+D50</f>
        <v>89093600</v>
      </c>
      <c r="E52" s="156">
        <f>E48+E50</f>
        <v>88511900</v>
      </c>
      <c r="F52" s="159">
        <f t="shared" si="11"/>
        <v>581700</v>
      </c>
      <c r="G52" s="156">
        <f t="shared" si="14"/>
        <v>0</v>
      </c>
      <c r="H52" s="156">
        <f t="shared" si="14"/>
        <v>581700</v>
      </c>
      <c r="I52" s="156">
        <f t="shared" si="14"/>
        <v>0</v>
      </c>
      <c r="J52" s="159">
        <f t="shared" si="12"/>
        <v>89093600</v>
      </c>
      <c r="K52" s="156">
        <f>K48+K50</f>
        <v>0</v>
      </c>
      <c r="L52" s="156">
        <f>L48+L50</f>
        <v>0</v>
      </c>
      <c r="M52" s="159">
        <f t="shared" si="13"/>
        <v>0</v>
      </c>
      <c r="N52" s="183">
        <v>94.9</v>
      </c>
      <c r="O52" s="183">
        <v>100.6</v>
      </c>
      <c r="P52" s="184">
        <v>100</v>
      </c>
      <c r="Q52" s="184">
        <v>100</v>
      </c>
      <c r="R52" s="139"/>
      <c r="S52" s="158">
        <f t="shared" si="4"/>
        <v>99.347091149083653</v>
      </c>
      <c r="U52" s="160">
        <v>95.264457543412462</v>
      </c>
      <c r="W52" s="158">
        <f t="shared" si="5"/>
        <v>4.0826336056711909</v>
      </c>
    </row>
    <row r="53" spans="1:23" s="139" customFormat="1" ht="17.25" customHeight="1">
      <c r="A53" s="144"/>
      <c r="B53" s="144"/>
      <c r="C53" s="154" t="s">
        <v>161</v>
      </c>
      <c r="D53" s="155">
        <v>0</v>
      </c>
      <c r="E53" s="155">
        <v>0</v>
      </c>
      <c r="F53" s="159">
        <v>0</v>
      </c>
      <c r="G53" s="155">
        <v>0</v>
      </c>
      <c r="H53" s="155">
        <v>0</v>
      </c>
      <c r="I53" s="155">
        <v>0</v>
      </c>
      <c r="J53" s="159">
        <v>0</v>
      </c>
      <c r="K53" s="155">
        <v>0</v>
      </c>
      <c r="L53" s="155">
        <v>0</v>
      </c>
      <c r="M53" s="159">
        <v>0</v>
      </c>
      <c r="N53" s="183"/>
      <c r="O53" s="183"/>
      <c r="P53" s="183"/>
      <c r="Q53" s="183"/>
      <c r="S53" s="158" t="e">
        <f t="shared" si="4"/>
        <v>#DIV/0!</v>
      </c>
      <c r="U53" s="158" t="e">
        <v>#DIV/0!</v>
      </c>
      <c r="W53" s="158" t="e">
        <f t="shared" si="5"/>
        <v>#DIV/0!</v>
      </c>
    </row>
    <row r="54" spans="1:23" s="141" customFormat="1" ht="17.25" customHeight="1">
      <c r="A54" s="150" t="s">
        <v>171</v>
      </c>
      <c r="B54" s="153" t="s">
        <v>162</v>
      </c>
      <c r="C54" s="154" t="s">
        <v>163</v>
      </c>
      <c r="D54" s="155">
        <v>0</v>
      </c>
      <c r="E54" s="155">
        <v>0</v>
      </c>
      <c r="F54" s="159">
        <v>0</v>
      </c>
      <c r="G54" s="155">
        <v>0</v>
      </c>
      <c r="H54" s="155">
        <v>0</v>
      </c>
      <c r="I54" s="155">
        <v>0</v>
      </c>
      <c r="J54" s="159">
        <v>0</v>
      </c>
      <c r="K54" s="155">
        <v>0</v>
      </c>
      <c r="L54" s="155">
        <v>0</v>
      </c>
      <c r="M54" s="159">
        <v>0</v>
      </c>
      <c r="N54" s="183">
        <v>0</v>
      </c>
      <c r="O54" s="183">
        <v>0</v>
      </c>
      <c r="P54" s="184">
        <v>0</v>
      </c>
      <c r="Q54" s="184">
        <v>0</v>
      </c>
      <c r="R54" s="139"/>
      <c r="S54" s="158" t="e">
        <f t="shared" si="4"/>
        <v>#DIV/0!</v>
      </c>
      <c r="U54" s="160" t="e">
        <v>#DIV/0!</v>
      </c>
      <c r="W54" s="158" t="e">
        <f t="shared" si="5"/>
        <v>#DIV/0!</v>
      </c>
    </row>
    <row r="55" spans="1:23" s="141" customFormat="1" ht="17.25" customHeight="1">
      <c r="A55" s="150"/>
      <c r="B55" s="144"/>
      <c r="C55" s="154" t="s">
        <v>161</v>
      </c>
      <c r="D55" s="155">
        <v>0</v>
      </c>
      <c r="E55" s="155">
        <v>0</v>
      </c>
      <c r="F55" s="159">
        <v>0</v>
      </c>
      <c r="G55" s="155">
        <v>0</v>
      </c>
      <c r="H55" s="155">
        <v>0</v>
      </c>
      <c r="I55" s="155">
        <v>0</v>
      </c>
      <c r="J55" s="159">
        <v>0</v>
      </c>
      <c r="K55" s="155">
        <v>0</v>
      </c>
      <c r="L55" s="155">
        <v>0</v>
      </c>
      <c r="M55" s="159">
        <v>0</v>
      </c>
      <c r="N55" s="183"/>
      <c r="O55" s="183"/>
      <c r="P55" s="183"/>
      <c r="Q55" s="183"/>
      <c r="R55" s="139"/>
      <c r="S55" s="158" t="e">
        <f t="shared" si="4"/>
        <v>#DIV/0!</v>
      </c>
      <c r="U55" s="160" t="e">
        <v>#DIV/0!</v>
      </c>
      <c r="W55" s="158" t="e">
        <f t="shared" si="5"/>
        <v>#DIV/0!</v>
      </c>
    </row>
    <row r="56" spans="1:23" s="141" customFormat="1" ht="17.25" customHeight="1">
      <c r="A56" s="150" t="s">
        <v>50</v>
      </c>
      <c r="B56" s="153" t="s">
        <v>164</v>
      </c>
      <c r="C56" s="154" t="s">
        <v>163</v>
      </c>
      <c r="D56" s="155">
        <v>0</v>
      </c>
      <c r="E56" s="155">
        <v>0</v>
      </c>
      <c r="F56" s="159">
        <v>0</v>
      </c>
      <c r="G56" s="155">
        <v>0</v>
      </c>
      <c r="H56" s="155">
        <v>0</v>
      </c>
      <c r="I56" s="155">
        <v>0</v>
      </c>
      <c r="J56" s="159">
        <v>0</v>
      </c>
      <c r="K56" s="155">
        <v>0</v>
      </c>
      <c r="L56" s="155">
        <v>0</v>
      </c>
      <c r="M56" s="159">
        <v>0</v>
      </c>
      <c r="N56" s="183">
        <v>0</v>
      </c>
      <c r="O56" s="183">
        <v>0</v>
      </c>
      <c r="P56" s="184">
        <v>0</v>
      </c>
      <c r="Q56" s="184">
        <v>0</v>
      </c>
      <c r="R56" s="139"/>
      <c r="S56" s="158" t="e">
        <f t="shared" si="4"/>
        <v>#DIV/0!</v>
      </c>
      <c r="U56" s="160" t="e">
        <v>#DIV/0!</v>
      </c>
      <c r="W56" s="158" t="e">
        <f t="shared" si="5"/>
        <v>#DIV/0!</v>
      </c>
    </row>
    <row r="57" spans="1:23" s="141" customFormat="1" ht="17.25" customHeight="1">
      <c r="A57" s="150"/>
      <c r="B57" s="144"/>
      <c r="C57" s="154" t="s">
        <v>161</v>
      </c>
      <c r="D57" s="156">
        <f>D53+D55</f>
        <v>0</v>
      </c>
      <c r="E57" s="159">
        <f>E53+E55</f>
        <v>0</v>
      </c>
      <c r="F57" s="159">
        <v>0</v>
      </c>
      <c r="G57" s="159">
        <v>0</v>
      </c>
      <c r="H57" s="159">
        <v>0</v>
      </c>
      <c r="I57" s="159">
        <v>0</v>
      </c>
      <c r="J57" s="159">
        <v>0</v>
      </c>
      <c r="K57" s="159">
        <v>0</v>
      </c>
      <c r="L57" s="159">
        <v>0</v>
      </c>
      <c r="M57" s="159">
        <v>0</v>
      </c>
      <c r="N57" s="183"/>
      <c r="O57" s="183"/>
      <c r="P57" s="183"/>
      <c r="Q57" s="183"/>
      <c r="R57" s="139"/>
      <c r="S57" s="158" t="e">
        <f t="shared" si="4"/>
        <v>#DIV/0!</v>
      </c>
      <c r="U57" s="160" t="e">
        <v>#DIV/0!</v>
      </c>
      <c r="W57" s="158" t="e">
        <f t="shared" si="5"/>
        <v>#DIV/0!</v>
      </c>
    </row>
    <row r="58" spans="1:23" s="141" customFormat="1" ht="17.25" customHeight="1">
      <c r="A58" s="153"/>
      <c r="B58" s="153" t="s">
        <v>16</v>
      </c>
      <c r="C58" s="154" t="s">
        <v>163</v>
      </c>
      <c r="D58" s="156">
        <f>D54+D56</f>
        <v>0</v>
      </c>
      <c r="E58" s="159">
        <f>E54+E56</f>
        <v>0</v>
      </c>
      <c r="F58" s="159">
        <v>0</v>
      </c>
      <c r="G58" s="159">
        <v>0</v>
      </c>
      <c r="H58" s="159">
        <v>0</v>
      </c>
      <c r="I58" s="159">
        <v>0</v>
      </c>
      <c r="J58" s="159">
        <v>0</v>
      </c>
      <c r="K58" s="159">
        <v>0</v>
      </c>
      <c r="L58" s="159">
        <v>0</v>
      </c>
      <c r="M58" s="159">
        <v>0</v>
      </c>
      <c r="N58" s="183">
        <v>0</v>
      </c>
      <c r="O58" s="183">
        <v>0</v>
      </c>
      <c r="P58" s="184">
        <v>0</v>
      </c>
      <c r="Q58" s="184">
        <v>0</v>
      </c>
      <c r="R58" s="139"/>
      <c r="S58" s="158" t="e">
        <f t="shared" si="4"/>
        <v>#DIV/0!</v>
      </c>
      <c r="U58" s="160" t="e">
        <v>#DIV/0!</v>
      </c>
      <c r="W58" s="158" t="e">
        <f t="shared" si="5"/>
        <v>#DIV/0!</v>
      </c>
    </row>
    <row r="59" spans="1:23" s="141" customFormat="1" ht="17.25" customHeight="1">
      <c r="A59" s="144"/>
      <c r="B59" s="144"/>
      <c r="C59" s="154" t="s">
        <v>161</v>
      </c>
      <c r="D59" s="490">
        <v>304</v>
      </c>
      <c r="E59" s="155">
        <v>259</v>
      </c>
      <c r="F59" s="159">
        <f t="shared" ref="F59:F82" si="15">D59-E59</f>
        <v>45</v>
      </c>
      <c r="G59" s="155">
        <v>0</v>
      </c>
      <c r="H59" s="491">
        <v>40</v>
      </c>
      <c r="I59" s="155">
        <v>0</v>
      </c>
      <c r="J59" s="159">
        <f t="shared" ref="J59:J82" si="16">E59+G59+H59+I59</f>
        <v>299</v>
      </c>
      <c r="K59" s="155">
        <v>0</v>
      </c>
      <c r="L59" s="155">
        <v>0</v>
      </c>
      <c r="M59" s="156">
        <f t="shared" ref="M59:M82" si="17">D59-J59-K59-L59</f>
        <v>5</v>
      </c>
      <c r="N59" s="183"/>
      <c r="O59" s="183"/>
      <c r="P59" s="183"/>
      <c r="Q59" s="183"/>
      <c r="R59" s="139"/>
      <c r="S59" s="158">
        <f t="shared" si="4"/>
        <v>85.19736842105263</v>
      </c>
      <c r="U59" s="160">
        <v>75.667655786350153</v>
      </c>
      <c r="W59" s="158">
        <f t="shared" si="5"/>
        <v>9.5297126347024772</v>
      </c>
    </row>
    <row r="60" spans="1:23" s="141" customFormat="1" ht="17.25" customHeight="1">
      <c r="A60" s="150"/>
      <c r="B60" s="153" t="s">
        <v>162</v>
      </c>
      <c r="C60" s="154" t="s">
        <v>163</v>
      </c>
      <c r="D60" s="490">
        <v>32919600</v>
      </c>
      <c r="E60" s="497">
        <v>31222400</v>
      </c>
      <c r="F60" s="159">
        <f t="shared" si="15"/>
        <v>1697200</v>
      </c>
      <c r="G60" s="497">
        <v>0</v>
      </c>
      <c r="H60" s="491">
        <v>1409100</v>
      </c>
      <c r="I60" s="155">
        <v>0</v>
      </c>
      <c r="J60" s="159">
        <f t="shared" si="16"/>
        <v>32631500</v>
      </c>
      <c r="K60" s="155">
        <v>0</v>
      </c>
      <c r="L60" s="155">
        <v>0</v>
      </c>
      <c r="M60" s="156">
        <f t="shared" si="17"/>
        <v>288100</v>
      </c>
      <c r="N60" s="183">
        <v>114.4</v>
      </c>
      <c r="O60" s="183">
        <v>101.6</v>
      </c>
      <c r="P60" s="184">
        <v>99.124837482836966</v>
      </c>
      <c r="Q60" s="184">
        <v>100</v>
      </c>
      <c r="R60" s="139"/>
      <c r="S60" s="158">
        <f t="shared" si="4"/>
        <v>94.844408802051063</v>
      </c>
      <c r="U60" s="160">
        <v>79.100946124100517</v>
      </c>
      <c r="W60" s="158">
        <f t="shared" si="5"/>
        <v>15.743462677950546</v>
      </c>
    </row>
    <row r="61" spans="1:23" s="141" customFormat="1" ht="17.25" customHeight="1">
      <c r="A61" s="150" t="s">
        <v>50</v>
      </c>
      <c r="B61" s="144"/>
      <c r="C61" s="154" t="s">
        <v>161</v>
      </c>
      <c r="D61" s="490">
        <v>44</v>
      </c>
      <c r="E61" s="155">
        <v>0</v>
      </c>
      <c r="F61" s="159">
        <f t="shared" si="15"/>
        <v>44</v>
      </c>
      <c r="G61" s="155">
        <v>0</v>
      </c>
      <c r="H61" s="491">
        <v>0</v>
      </c>
      <c r="I61" s="155">
        <v>0</v>
      </c>
      <c r="J61" s="159">
        <f t="shared" si="16"/>
        <v>0</v>
      </c>
      <c r="K61" s="155">
        <v>0</v>
      </c>
      <c r="L61" s="155">
        <v>0</v>
      </c>
      <c r="M61" s="156">
        <f t="shared" si="17"/>
        <v>44</v>
      </c>
      <c r="N61" s="183"/>
      <c r="O61" s="183"/>
      <c r="P61" s="183"/>
      <c r="Q61" s="183"/>
      <c r="R61" s="139"/>
      <c r="S61" s="158">
        <f t="shared" si="4"/>
        <v>0</v>
      </c>
      <c r="U61" s="160">
        <v>0</v>
      </c>
      <c r="W61" s="158">
        <f t="shared" si="5"/>
        <v>0</v>
      </c>
    </row>
    <row r="62" spans="1:23" s="141" customFormat="1" ht="17.25" customHeight="1">
      <c r="A62" s="157"/>
      <c r="B62" s="153" t="s">
        <v>164</v>
      </c>
      <c r="C62" s="154" t="s">
        <v>163</v>
      </c>
      <c r="D62" s="490">
        <v>1210200</v>
      </c>
      <c r="E62" s="155">
        <v>0</v>
      </c>
      <c r="F62" s="159">
        <f>D62-E62</f>
        <v>1210200</v>
      </c>
      <c r="G62" s="155">
        <v>0</v>
      </c>
      <c r="H62" s="491">
        <v>0</v>
      </c>
      <c r="I62" s="155">
        <v>0</v>
      </c>
      <c r="J62" s="156">
        <f t="shared" si="16"/>
        <v>0</v>
      </c>
      <c r="K62" s="155">
        <v>0</v>
      </c>
      <c r="L62" s="155">
        <v>0</v>
      </c>
      <c r="M62" s="156">
        <f t="shared" si="17"/>
        <v>1210200</v>
      </c>
      <c r="N62" s="183">
        <v>81.400000000000006</v>
      </c>
      <c r="O62" s="183">
        <v>100</v>
      </c>
      <c r="P62" s="508">
        <f>IF(I62="","",IF(I62=0,0,IF((K62*100/I62)&gt;99.9,IF((K62*100/I62)=100,100,99.9),(K62*100/I62))))</f>
        <v>0</v>
      </c>
      <c r="Q62" s="184">
        <v>4.7</v>
      </c>
      <c r="R62" s="139"/>
      <c r="S62" s="158">
        <f t="shared" si="4"/>
        <v>0</v>
      </c>
      <c r="U62" s="160">
        <v>9.2177226080009833E-2</v>
      </c>
      <c r="W62" s="158">
        <f t="shared" si="5"/>
        <v>-9.2177226080009833E-2</v>
      </c>
    </row>
    <row r="63" spans="1:23" s="141" customFormat="1" ht="17.25" customHeight="1">
      <c r="A63" s="150"/>
      <c r="B63" s="144"/>
      <c r="C63" s="154" t="s">
        <v>161</v>
      </c>
      <c r="D63" s="156">
        <f>D59+D61</f>
        <v>348</v>
      </c>
      <c r="E63" s="156">
        <f>E59+E61</f>
        <v>259</v>
      </c>
      <c r="F63" s="156">
        <f t="shared" si="15"/>
        <v>89</v>
      </c>
      <c r="G63" s="156">
        <f t="shared" ref="G63:I64" si="18">G59+G61</f>
        <v>0</v>
      </c>
      <c r="H63" s="156">
        <f t="shared" si="18"/>
        <v>40</v>
      </c>
      <c r="I63" s="156">
        <f t="shared" si="18"/>
        <v>0</v>
      </c>
      <c r="J63" s="156">
        <f t="shared" si="16"/>
        <v>299</v>
      </c>
      <c r="K63" s="156">
        <f>K59+K61</f>
        <v>0</v>
      </c>
      <c r="L63" s="156">
        <f>L59+L61</f>
        <v>0</v>
      </c>
      <c r="M63" s="156">
        <f t="shared" si="17"/>
        <v>49</v>
      </c>
      <c r="N63" s="183"/>
      <c r="O63" s="183"/>
      <c r="P63" s="183"/>
      <c r="Q63" s="183"/>
      <c r="R63" s="139"/>
      <c r="S63" s="158">
        <f t="shared" si="4"/>
        <v>74.425287356321832</v>
      </c>
      <c r="U63" s="160">
        <v>62.195121951219512</v>
      </c>
      <c r="W63" s="158">
        <f t="shared" si="5"/>
        <v>12.230165405102319</v>
      </c>
    </row>
    <row r="64" spans="1:23" s="141" customFormat="1" ht="17.25" customHeight="1">
      <c r="A64" s="153"/>
      <c r="B64" s="153" t="s">
        <v>16</v>
      </c>
      <c r="C64" s="154" t="s">
        <v>163</v>
      </c>
      <c r="D64" s="156">
        <f>D60+D62</f>
        <v>34129800</v>
      </c>
      <c r="E64" s="156">
        <f>E60+E62</f>
        <v>31222400</v>
      </c>
      <c r="F64" s="156">
        <f>D64-E64</f>
        <v>2907400</v>
      </c>
      <c r="G64" s="156">
        <f t="shared" si="18"/>
        <v>0</v>
      </c>
      <c r="H64" s="156">
        <f t="shared" si="18"/>
        <v>1409100</v>
      </c>
      <c r="I64" s="156">
        <f t="shared" si="18"/>
        <v>0</v>
      </c>
      <c r="J64" s="156">
        <f t="shared" si="16"/>
        <v>32631500</v>
      </c>
      <c r="K64" s="156">
        <f>K60+K62</f>
        <v>0</v>
      </c>
      <c r="L64" s="156">
        <f>L60+L62</f>
        <v>0</v>
      </c>
      <c r="M64" s="156">
        <f t="shared" si="17"/>
        <v>1498300</v>
      </c>
      <c r="N64" s="183">
        <v>112.8</v>
      </c>
      <c r="O64" s="183">
        <v>101.5</v>
      </c>
      <c r="P64" s="184">
        <v>95.609994784616376</v>
      </c>
      <c r="Q64" s="184">
        <v>95.3</v>
      </c>
      <c r="R64" s="139"/>
      <c r="S64" s="158">
        <f t="shared" si="4"/>
        <v>91.481344748577484</v>
      </c>
      <c r="U64" s="160">
        <v>74.527509362663054</v>
      </c>
      <c r="W64" s="158">
        <f t="shared" si="5"/>
        <v>16.953835385914431</v>
      </c>
    </row>
    <row r="65" spans="1:23" s="141" customFormat="1" ht="17.25" customHeight="1">
      <c r="A65" s="144"/>
      <c r="B65" s="144"/>
      <c r="C65" s="154" t="s">
        <v>161</v>
      </c>
      <c r="D65" s="155">
        <v>0</v>
      </c>
      <c r="E65" s="155">
        <v>0</v>
      </c>
      <c r="F65" s="156">
        <f t="shared" si="15"/>
        <v>0</v>
      </c>
      <c r="G65" s="155">
        <v>0</v>
      </c>
      <c r="H65" s="155">
        <v>0</v>
      </c>
      <c r="I65" s="155">
        <v>0</v>
      </c>
      <c r="J65" s="156">
        <f t="shared" si="16"/>
        <v>0</v>
      </c>
      <c r="K65" s="155">
        <v>0</v>
      </c>
      <c r="L65" s="155">
        <v>0</v>
      </c>
      <c r="M65" s="156">
        <f t="shared" si="17"/>
        <v>0</v>
      </c>
      <c r="N65" s="183"/>
      <c r="O65" s="183"/>
      <c r="P65" s="183"/>
      <c r="Q65" s="183"/>
      <c r="R65" s="139"/>
      <c r="S65" s="158" t="e">
        <f t="shared" si="4"/>
        <v>#DIV/0!</v>
      </c>
      <c r="U65" s="160" t="e">
        <v>#DIV/0!</v>
      </c>
      <c r="W65" s="158" t="e">
        <f t="shared" si="5"/>
        <v>#DIV/0!</v>
      </c>
    </row>
    <row r="66" spans="1:23" s="141" customFormat="1" ht="17.25" customHeight="1">
      <c r="A66" s="150"/>
      <c r="B66" s="153" t="s">
        <v>162</v>
      </c>
      <c r="C66" s="154" t="s">
        <v>163</v>
      </c>
      <c r="D66" s="155">
        <v>0</v>
      </c>
      <c r="E66" s="155">
        <v>0</v>
      </c>
      <c r="F66" s="156">
        <f t="shared" si="15"/>
        <v>0</v>
      </c>
      <c r="G66" s="155">
        <v>0</v>
      </c>
      <c r="H66" s="155">
        <v>0</v>
      </c>
      <c r="I66" s="155">
        <v>0</v>
      </c>
      <c r="J66" s="156">
        <f t="shared" si="16"/>
        <v>0</v>
      </c>
      <c r="K66" s="155">
        <v>0</v>
      </c>
      <c r="L66" s="155">
        <v>0</v>
      </c>
      <c r="M66" s="156">
        <f t="shared" si="17"/>
        <v>0</v>
      </c>
      <c r="N66" s="183">
        <v>0</v>
      </c>
      <c r="O66" s="183"/>
      <c r="P66" s="184">
        <v>0</v>
      </c>
      <c r="Q66" s="184">
        <v>0</v>
      </c>
      <c r="R66" s="139"/>
      <c r="S66" s="158" t="e">
        <f t="shared" si="4"/>
        <v>#DIV/0!</v>
      </c>
      <c r="U66" s="160" t="e">
        <v>#DIV/0!</v>
      </c>
      <c r="W66" s="158" t="e">
        <f t="shared" si="5"/>
        <v>#DIV/0!</v>
      </c>
    </row>
    <row r="67" spans="1:23" s="141" customFormat="1" ht="17.25" customHeight="1">
      <c r="A67" s="150" t="s">
        <v>51</v>
      </c>
      <c r="B67" s="144"/>
      <c r="C67" s="154" t="s">
        <v>161</v>
      </c>
      <c r="D67" s="155">
        <v>0</v>
      </c>
      <c r="E67" s="155">
        <v>0</v>
      </c>
      <c r="F67" s="156">
        <f t="shared" si="15"/>
        <v>0</v>
      </c>
      <c r="G67" s="155">
        <v>0</v>
      </c>
      <c r="H67" s="155">
        <v>0</v>
      </c>
      <c r="I67" s="155">
        <v>0</v>
      </c>
      <c r="J67" s="156">
        <f t="shared" si="16"/>
        <v>0</v>
      </c>
      <c r="K67" s="155">
        <v>0</v>
      </c>
      <c r="L67" s="155">
        <v>0</v>
      </c>
      <c r="M67" s="156">
        <f t="shared" si="17"/>
        <v>0</v>
      </c>
      <c r="N67" s="183"/>
      <c r="O67" s="183"/>
      <c r="P67" s="183"/>
      <c r="Q67" s="183"/>
      <c r="R67" s="139"/>
      <c r="S67" s="158" t="e">
        <f t="shared" si="4"/>
        <v>#DIV/0!</v>
      </c>
      <c r="U67" s="160" t="e">
        <v>#DIV/0!</v>
      </c>
      <c r="W67" s="158" t="e">
        <f t="shared" si="5"/>
        <v>#DIV/0!</v>
      </c>
    </row>
    <row r="68" spans="1:23" s="141" customFormat="1" ht="17.25" customHeight="1">
      <c r="A68" s="150"/>
      <c r="B68" s="153" t="s">
        <v>164</v>
      </c>
      <c r="C68" s="154" t="s">
        <v>163</v>
      </c>
      <c r="D68" s="155">
        <v>0</v>
      </c>
      <c r="E68" s="155">
        <v>0</v>
      </c>
      <c r="F68" s="156">
        <f t="shared" si="15"/>
        <v>0</v>
      </c>
      <c r="G68" s="155">
        <v>0</v>
      </c>
      <c r="H68" s="155">
        <v>0</v>
      </c>
      <c r="I68" s="155">
        <v>0</v>
      </c>
      <c r="J68" s="156">
        <f t="shared" si="16"/>
        <v>0</v>
      </c>
      <c r="K68" s="155">
        <v>0</v>
      </c>
      <c r="L68" s="155">
        <v>0</v>
      </c>
      <c r="M68" s="156">
        <f t="shared" si="17"/>
        <v>0</v>
      </c>
      <c r="N68" s="183">
        <v>0</v>
      </c>
      <c r="O68" s="183"/>
      <c r="P68" s="184">
        <v>0</v>
      </c>
      <c r="Q68" s="184">
        <v>0</v>
      </c>
      <c r="R68" s="139"/>
      <c r="S68" s="158" t="e">
        <f t="shared" si="4"/>
        <v>#DIV/0!</v>
      </c>
      <c r="U68" s="160" t="e">
        <v>#DIV/0!</v>
      </c>
      <c r="W68" s="158" t="e">
        <f t="shared" si="5"/>
        <v>#DIV/0!</v>
      </c>
    </row>
    <row r="69" spans="1:23" s="141" customFormat="1" ht="17.25" customHeight="1">
      <c r="A69" s="150"/>
      <c r="B69" s="144"/>
      <c r="C69" s="154" t="s">
        <v>161</v>
      </c>
      <c r="D69" s="156">
        <f>D65+D67</f>
        <v>0</v>
      </c>
      <c r="E69" s="156">
        <f>E65+E67</f>
        <v>0</v>
      </c>
      <c r="F69" s="156">
        <f t="shared" si="15"/>
        <v>0</v>
      </c>
      <c r="G69" s="156">
        <f t="shared" ref="G69:I70" si="19">G65+G67</f>
        <v>0</v>
      </c>
      <c r="H69" s="156">
        <f t="shared" si="19"/>
        <v>0</v>
      </c>
      <c r="I69" s="156">
        <f t="shared" si="19"/>
        <v>0</v>
      </c>
      <c r="J69" s="156">
        <f t="shared" si="16"/>
        <v>0</v>
      </c>
      <c r="K69" s="156">
        <f>K65+K67</f>
        <v>0</v>
      </c>
      <c r="L69" s="156">
        <f>L65+L67</f>
        <v>0</v>
      </c>
      <c r="M69" s="156">
        <f t="shared" si="17"/>
        <v>0</v>
      </c>
      <c r="N69" s="183"/>
      <c r="O69" s="183"/>
      <c r="P69" s="183"/>
      <c r="Q69" s="183"/>
      <c r="R69" s="139"/>
      <c r="S69" s="158" t="e">
        <f t="shared" si="4"/>
        <v>#DIV/0!</v>
      </c>
      <c r="U69" s="160" t="e">
        <v>#DIV/0!</v>
      </c>
      <c r="W69" s="158" t="e">
        <f t="shared" si="5"/>
        <v>#DIV/0!</v>
      </c>
    </row>
    <row r="70" spans="1:23" s="141" customFormat="1" ht="17.25" customHeight="1">
      <c r="A70" s="153"/>
      <c r="B70" s="153" t="s">
        <v>16</v>
      </c>
      <c r="C70" s="154" t="s">
        <v>163</v>
      </c>
      <c r="D70" s="156">
        <f>D66+D68</f>
        <v>0</v>
      </c>
      <c r="E70" s="156">
        <f>E66+E68</f>
        <v>0</v>
      </c>
      <c r="F70" s="156">
        <f t="shared" si="15"/>
        <v>0</v>
      </c>
      <c r="G70" s="156">
        <f t="shared" si="19"/>
        <v>0</v>
      </c>
      <c r="H70" s="156">
        <f t="shared" si="19"/>
        <v>0</v>
      </c>
      <c r="I70" s="156">
        <f t="shared" si="19"/>
        <v>0</v>
      </c>
      <c r="J70" s="156">
        <f t="shared" si="16"/>
        <v>0</v>
      </c>
      <c r="K70" s="156">
        <f>K66+K68</f>
        <v>0</v>
      </c>
      <c r="L70" s="156">
        <f>L66+L68</f>
        <v>0</v>
      </c>
      <c r="M70" s="156">
        <f t="shared" si="17"/>
        <v>0</v>
      </c>
      <c r="N70" s="183">
        <v>0</v>
      </c>
      <c r="O70" s="183"/>
      <c r="P70" s="184">
        <v>0</v>
      </c>
      <c r="Q70" s="184">
        <v>0</v>
      </c>
      <c r="R70" s="139"/>
      <c r="S70" s="158" t="e">
        <f t="shared" si="4"/>
        <v>#DIV/0!</v>
      </c>
      <c r="U70" s="160" t="e">
        <v>#DIV/0!</v>
      </c>
      <c r="W70" s="158" t="e">
        <f t="shared" si="5"/>
        <v>#DIV/0!</v>
      </c>
    </row>
    <row r="71" spans="1:23" s="141" customFormat="1" ht="17.25" customHeight="1">
      <c r="A71" s="144"/>
      <c r="B71" s="144"/>
      <c r="C71" s="154" t="s">
        <v>161</v>
      </c>
      <c r="D71" s="490">
        <v>12</v>
      </c>
      <c r="E71" s="490">
        <v>12</v>
      </c>
      <c r="F71" s="156">
        <f t="shared" si="15"/>
        <v>0</v>
      </c>
      <c r="G71" s="155">
        <v>0</v>
      </c>
      <c r="H71" s="155">
        <v>0</v>
      </c>
      <c r="I71" s="155">
        <v>0</v>
      </c>
      <c r="J71" s="156">
        <f t="shared" si="16"/>
        <v>12</v>
      </c>
      <c r="K71" s="155">
        <v>0</v>
      </c>
      <c r="L71" s="155">
        <v>0</v>
      </c>
      <c r="M71" s="156">
        <f t="shared" si="17"/>
        <v>0</v>
      </c>
      <c r="N71" s="183"/>
      <c r="O71" s="183"/>
      <c r="P71" s="183"/>
      <c r="Q71" s="183"/>
      <c r="R71" s="139"/>
      <c r="S71" s="158">
        <f t="shared" si="4"/>
        <v>100</v>
      </c>
      <c r="U71" s="160">
        <v>100</v>
      </c>
      <c r="W71" s="158">
        <f t="shared" si="5"/>
        <v>0</v>
      </c>
    </row>
    <row r="72" spans="1:23" s="141" customFormat="1" ht="17.25" customHeight="1">
      <c r="A72" s="150"/>
      <c r="B72" s="153" t="s">
        <v>162</v>
      </c>
      <c r="C72" s="154" t="s">
        <v>163</v>
      </c>
      <c r="D72" s="490">
        <v>3175500</v>
      </c>
      <c r="E72" s="490">
        <v>3175500</v>
      </c>
      <c r="F72" s="156">
        <f t="shared" si="15"/>
        <v>0</v>
      </c>
      <c r="G72" s="155">
        <v>0</v>
      </c>
      <c r="H72" s="155">
        <v>0</v>
      </c>
      <c r="I72" s="155">
        <v>0</v>
      </c>
      <c r="J72" s="156">
        <f t="shared" si="16"/>
        <v>3175500</v>
      </c>
      <c r="K72" s="155">
        <v>0</v>
      </c>
      <c r="L72" s="155">
        <v>0</v>
      </c>
      <c r="M72" s="156">
        <f t="shared" si="17"/>
        <v>0</v>
      </c>
      <c r="N72" s="183">
        <v>96.1</v>
      </c>
      <c r="O72" s="183">
        <v>106.3</v>
      </c>
      <c r="P72" s="184">
        <v>100</v>
      </c>
      <c r="Q72" s="184">
        <v>100</v>
      </c>
      <c r="R72" s="139"/>
      <c r="S72" s="158">
        <f t="shared" si="4"/>
        <v>100</v>
      </c>
      <c r="U72" s="160">
        <v>100</v>
      </c>
      <c r="W72" s="158">
        <f t="shared" si="5"/>
        <v>0</v>
      </c>
    </row>
    <row r="73" spans="1:23" s="141" customFormat="1" ht="17.25" customHeight="1">
      <c r="A73" s="150" t="s">
        <v>172</v>
      </c>
      <c r="B73" s="144"/>
      <c r="C73" s="154" t="s">
        <v>161</v>
      </c>
      <c r="D73" s="155">
        <v>0</v>
      </c>
      <c r="E73" s="155">
        <v>0</v>
      </c>
      <c r="F73" s="156">
        <f t="shared" si="15"/>
        <v>0</v>
      </c>
      <c r="G73" s="155">
        <v>0</v>
      </c>
      <c r="H73" s="155">
        <v>0</v>
      </c>
      <c r="I73" s="155">
        <v>0</v>
      </c>
      <c r="J73" s="156">
        <f t="shared" si="16"/>
        <v>0</v>
      </c>
      <c r="K73" s="155">
        <v>0</v>
      </c>
      <c r="L73" s="155">
        <v>0</v>
      </c>
      <c r="M73" s="156">
        <f t="shared" si="17"/>
        <v>0</v>
      </c>
      <c r="N73" s="183"/>
      <c r="O73" s="183"/>
      <c r="P73" s="183"/>
      <c r="Q73" s="183"/>
      <c r="R73" s="139"/>
      <c r="S73" s="158" t="e">
        <f t="shared" si="4"/>
        <v>#DIV/0!</v>
      </c>
      <c r="U73" s="160" t="e">
        <v>#DIV/0!</v>
      </c>
      <c r="W73" s="158" t="e">
        <f t="shared" si="5"/>
        <v>#DIV/0!</v>
      </c>
    </row>
    <row r="74" spans="1:23" s="141" customFormat="1" ht="17.25" customHeight="1">
      <c r="A74" s="150"/>
      <c r="B74" s="153" t="s">
        <v>164</v>
      </c>
      <c r="C74" s="154" t="s">
        <v>163</v>
      </c>
      <c r="D74" s="155">
        <v>0</v>
      </c>
      <c r="E74" s="155">
        <v>0</v>
      </c>
      <c r="F74" s="156">
        <f t="shared" si="15"/>
        <v>0</v>
      </c>
      <c r="G74" s="155">
        <v>0</v>
      </c>
      <c r="H74" s="155">
        <v>0</v>
      </c>
      <c r="I74" s="155">
        <v>0</v>
      </c>
      <c r="J74" s="156">
        <f t="shared" si="16"/>
        <v>0</v>
      </c>
      <c r="K74" s="155">
        <v>0</v>
      </c>
      <c r="L74" s="155">
        <v>0</v>
      </c>
      <c r="M74" s="156">
        <f t="shared" si="17"/>
        <v>0</v>
      </c>
      <c r="N74" s="183">
        <v>0</v>
      </c>
      <c r="O74" s="183">
        <v>0</v>
      </c>
      <c r="P74" s="184">
        <v>0</v>
      </c>
      <c r="Q74" s="184">
        <v>0</v>
      </c>
      <c r="R74" s="139"/>
      <c r="S74" s="158" t="e">
        <f t="shared" si="4"/>
        <v>#DIV/0!</v>
      </c>
      <c r="U74" s="160" t="e">
        <v>#DIV/0!</v>
      </c>
      <c r="W74" s="158" t="e">
        <f t="shared" si="5"/>
        <v>#DIV/0!</v>
      </c>
    </row>
    <row r="75" spans="1:23" s="141" customFormat="1" ht="17.25" customHeight="1">
      <c r="A75" s="150"/>
      <c r="B75" s="144"/>
      <c r="C75" s="154" t="s">
        <v>161</v>
      </c>
      <c r="D75" s="156">
        <f>D71+D73</f>
        <v>12</v>
      </c>
      <c r="E75" s="156">
        <f>E71+E73</f>
        <v>12</v>
      </c>
      <c r="F75" s="156">
        <f t="shared" si="15"/>
        <v>0</v>
      </c>
      <c r="G75" s="156">
        <f t="shared" ref="G75:I76" si="20">G71+G73</f>
        <v>0</v>
      </c>
      <c r="H75" s="156">
        <f t="shared" si="20"/>
        <v>0</v>
      </c>
      <c r="I75" s="156">
        <f t="shared" si="20"/>
        <v>0</v>
      </c>
      <c r="J75" s="156">
        <f t="shared" si="16"/>
        <v>12</v>
      </c>
      <c r="K75" s="156">
        <f>K71+K73</f>
        <v>0</v>
      </c>
      <c r="L75" s="156">
        <f>L71+L73</f>
        <v>0</v>
      </c>
      <c r="M75" s="156">
        <f t="shared" si="17"/>
        <v>0</v>
      </c>
      <c r="N75" s="183"/>
      <c r="O75" s="183"/>
      <c r="P75" s="183"/>
      <c r="Q75" s="183"/>
      <c r="R75" s="139"/>
      <c r="S75" s="158">
        <f t="shared" si="4"/>
        <v>100</v>
      </c>
      <c r="U75" s="160">
        <v>100</v>
      </c>
      <c r="W75" s="158">
        <f t="shared" si="5"/>
        <v>0</v>
      </c>
    </row>
    <row r="76" spans="1:23" s="141" customFormat="1" ht="17.25" customHeight="1">
      <c r="A76" s="153"/>
      <c r="B76" s="153" t="s">
        <v>16</v>
      </c>
      <c r="C76" s="154" t="s">
        <v>163</v>
      </c>
      <c r="D76" s="156">
        <f>D72+D74</f>
        <v>3175500</v>
      </c>
      <c r="E76" s="156">
        <f>E72+E74</f>
        <v>3175500</v>
      </c>
      <c r="F76" s="156">
        <f t="shared" si="15"/>
        <v>0</v>
      </c>
      <c r="G76" s="156">
        <f t="shared" si="20"/>
        <v>0</v>
      </c>
      <c r="H76" s="156">
        <f t="shared" si="20"/>
        <v>0</v>
      </c>
      <c r="I76" s="156">
        <f t="shared" si="20"/>
        <v>0</v>
      </c>
      <c r="J76" s="156">
        <f t="shared" si="16"/>
        <v>3175500</v>
      </c>
      <c r="K76" s="156">
        <f>K72+K74</f>
        <v>0</v>
      </c>
      <c r="L76" s="156">
        <f>L72+L74</f>
        <v>0</v>
      </c>
      <c r="M76" s="156">
        <f t="shared" si="17"/>
        <v>0</v>
      </c>
      <c r="N76" s="183">
        <v>96.1</v>
      </c>
      <c r="O76" s="183">
        <v>106.3</v>
      </c>
      <c r="P76" s="184">
        <v>100</v>
      </c>
      <c r="Q76" s="184">
        <v>100</v>
      </c>
      <c r="R76" s="139"/>
      <c r="S76" s="158">
        <f t="shared" si="4"/>
        <v>100</v>
      </c>
      <c r="U76" s="160">
        <v>100</v>
      </c>
      <c r="W76" s="158">
        <f t="shared" si="5"/>
        <v>0</v>
      </c>
    </row>
    <row r="77" spans="1:23" s="141" customFormat="1" ht="17.25" customHeight="1">
      <c r="A77" s="144"/>
      <c r="B77" s="144"/>
      <c r="C77" s="154" t="s">
        <v>161</v>
      </c>
      <c r="D77" s="155">
        <v>0</v>
      </c>
      <c r="E77" s="155">
        <v>0</v>
      </c>
      <c r="F77" s="156">
        <f t="shared" si="15"/>
        <v>0</v>
      </c>
      <c r="G77" s="155">
        <v>0</v>
      </c>
      <c r="H77" s="155">
        <v>0</v>
      </c>
      <c r="I77" s="155">
        <v>0</v>
      </c>
      <c r="J77" s="156">
        <f t="shared" si="16"/>
        <v>0</v>
      </c>
      <c r="K77" s="155">
        <v>0</v>
      </c>
      <c r="L77" s="155">
        <v>0</v>
      </c>
      <c r="M77" s="156">
        <f t="shared" si="17"/>
        <v>0</v>
      </c>
      <c r="N77" s="183"/>
      <c r="O77" s="183"/>
      <c r="P77" s="183"/>
      <c r="Q77" s="183"/>
      <c r="R77" s="139"/>
      <c r="S77" s="158" t="e">
        <f t="shared" ref="S77:S140" si="21">E77/D77*100</f>
        <v>#DIV/0!</v>
      </c>
      <c r="U77" s="160" t="e">
        <v>#DIV/0!</v>
      </c>
      <c r="W77" s="158" t="e">
        <f t="shared" ref="W77:W140" si="22">S77-U77</f>
        <v>#DIV/0!</v>
      </c>
    </row>
    <row r="78" spans="1:23" s="141" customFormat="1" ht="17.25" customHeight="1">
      <c r="A78" s="150"/>
      <c r="B78" s="153" t="s">
        <v>162</v>
      </c>
      <c r="C78" s="154" t="s">
        <v>163</v>
      </c>
      <c r="D78" s="155">
        <v>0</v>
      </c>
      <c r="E78" s="155">
        <v>0</v>
      </c>
      <c r="F78" s="156">
        <f t="shared" si="15"/>
        <v>0</v>
      </c>
      <c r="G78" s="155">
        <v>0</v>
      </c>
      <c r="H78" s="155">
        <v>0</v>
      </c>
      <c r="I78" s="155">
        <v>0</v>
      </c>
      <c r="J78" s="156">
        <f t="shared" si="16"/>
        <v>0</v>
      </c>
      <c r="K78" s="155">
        <v>0</v>
      </c>
      <c r="L78" s="155">
        <v>0</v>
      </c>
      <c r="M78" s="156">
        <f t="shared" si="17"/>
        <v>0</v>
      </c>
      <c r="N78" s="183">
        <v>0</v>
      </c>
      <c r="O78" s="183">
        <v>0</v>
      </c>
      <c r="P78" s="184">
        <v>0</v>
      </c>
      <c r="Q78" s="184">
        <v>0</v>
      </c>
      <c r="R78" s="139"/>
      <c r="S78" s="158" t="e">
        <f t="shared" si="21"/>
        <v>#DIV/0!</v>
      </c>
      <c r="U78" s="160" t="e">
        <v>#DIV/0!</v>
      </c>
      <c r="W78" s="158" t="e">
        <f t="shared" si="22"/>
        <v>#DIV/0!</v>
      </c>
    </row>
    <row r="79" spans="1:23" s="141" customFormat="1" ht="17.25" customHeight="1">
      <c r="A79" s="150" t="s">
        <v>173</v>
      </c>
      <c r="B79" s="144"/>
      <c r="C79" s="154" t="s">
        <v>161</v>
      </c>
      <c r="D79" s="155">
        <v>0</v>
      </c>
      <c r="E79" s="155">
        <v>0</v>
      </c>
      <c r="F79" s="156">
        <f t="shared" si="15"/>
        <v>0</v>
      </c>
      <c r="G79" s="155">
        <v>0</v>
      </c>
      <c r="H79" s="155">
        <v>0</v>
      </c>
      <c r="I79" s="155">
        <v>0</v>
      </c>
      <c r="J79" s="156">
        <f t="shared" si="16"/>
        <v>0</v>
      </c>
      <c r="K79" s="155">
        <v>0</v>
      </c>
      <c r="L79" s="155">
        <v>0</v>
      </c>
      <c r="M79" s="156">
        <f t="shared" si="17"/>
        <v>0</v>
      </c>
      <c r="N79" s="183"/>
      <c r="O79" s="183"/>
      <c r="P79" s="183"/>
      <c r="Q79" s="183"/>
      <c r="R79" s="139"/>
      <c r="S79" s="158" t="e">
        <f t="shared" si="21"/>
        <v>#DIV/0!</v>
      </c>
      <c r="U79" s="160" t="e">
        <v>#DIV/0!</v>
      </c>
      <c r="W79" s="158" t="e">
        <f t="shared" si="22"/>
        <v>#DIV/0!</v>
      </c>
    </row>
    <row r="80" spans="1:23" s="141" customFormat="1" ht="17.25" customHeight="1">
      <c r="A80" s="150" t="s">
        <v>174</v>
      </c>
      <c r="B80" s="153" t="s">
        <v>164</v>
      </c>
      <c r="C80" s="154" t="s">
        <v>163</v>
      </c>
      <c r="D80" s="155">
        <v>0</v>
      </c>
      <c r="E80" s="155">
        <v>0</v>
      </c>
      <c r="F80" s="156">
        <f t="shared" si="15"/>
        <v>0</v>
      </c>
      <c r="G80" s="155">
        <v>0</v>
      </c>
      <c r="H80" s="155">
        <v>0</v>
      </c>
      <c r="I80" s="155">
        <v>0</v>
      </c>
      <c r="J80" s="156">
        <f t="shared" si="16"/>
        <v>0</v>
      </c>
      <c r="K80" s="155">
        <v>0</v>
      </c>
      <c r="L80" s="155">
        <v>0</v>
      </c>
      <c r="M80" s="156">
        <f t="shared" si="17"/>
        <v>0</v>
      </c>
      <c r="N80" s="183">
        <v>0</v>
      </c>
      <c r="O80" s="183">
        <v>0</v>
      </c>
      <c r="P80" s="184">
        <v>0</v>
      </c>
      <c r="Q80" s="184">
        <v>0</v>
      </c>
      <c r="R80" s="139"/>
      <c r="S80" s="158" t="e">
        <f t="shared" si="21"/>
        <v>#DIV/0!</v>
      </c>
      <c r="U80" s="160" t="e">
        <v>#DIV/0!</v>
      </c>
      <c r="W80" s="158" t="e">
        <f t="shared" si="22"/>
        <v>#DIV/0!</v>
      </c>
    </row>
    <row r="81" spans="1:31" s="141" customFormat="1" ht="17.25" customHeight="1">
      <c r="A81" s="150"/>
      <c r="B81" s="144"/>
      <c r="C81" s="154" t="s">
        <v>161</v>
      </c>
      <c r="D81" s="156">
        <f>D77+D79</f>
        <v>0</v>
      </c>
      <c r="E81" s="156">
        <f>E77+E79</f>
        <v>0</v>
      </c>
      <c r="F81" s="156">
        <f t="shared" si="15"/>
        <v>0</v>
      </c>
      <c r="G81" s="156">
        <f t="shared" ref="G81:I82" si="23">G77+G79</f>
        <v>0</v>
      </c>
      <c r="H81" s="156">
        <f t="shared" si="23"/>
        <v>0</v>
      </c>
      <c r="I81" s="156">
        <f t="shared" si="23"/>
        <v>0</v>
      </c>
      <c r="J81" s="156">
        <f t="shared" si="16"/>
        <v>0</v>
      </c>
      <c r="K81" s="156">
        <f>K77+K79</f>
        <v>0</v>
      </c>
      <c r="L81" s="156">
        <f>L77+L79</f>
        <v>0</v>
      </c>
      <c r="M81" s="156">
        <f t="shared" si="17"/>
        <v>0</v>
      </c>
      <c r="N81" s="183"/>
      <c r="O81" s="183"/>
      <c r="P81" s="183"/>
      <c r="Q81" s="183"/>
      <c r="R81" s="139"/>
      <c r="S81" s="158" t="e">
        <f t="shared" si="21"/>
        <v>#DIV/0!</v>
      </c>
      <c r="U81" s="160" t="e">
        <v>#DIV/0!</v>
      </c>
      <c r="W81" s="158" t="e">
        <f t="shared" si="22"/>
        <v>#DIV/0!</v>
      </c>
    </row>
    <row r="82" spans="1:31" s="141" customFormat="1" ht="17.25" customHeight="1">
      <c r="A82" s="153"/>
      <c r="B82" s="153" t="s">
        <v>16</v>
      </c>
      <c r="C82" s="154" t="s">
        <v>163</v>
      </c>
      <c r="D82" s="156">
        <f>D78+D80</f>
        <v>0</v>
      </c>
      <c r="E82" s="156">
        <f>E78+E80</f>
        <v>0</v>
      </c>
      <c r="F82" s="156">
        <f t="shared" si="15"/>
        <v>0</v>
      </c>
      <c r="G82" s="156">
        <f t="shared" si="23"/>
        <v>0</v>
      </c>
      <c r="H82" s="156">
        <f t="shared" si="23"/>
        <v>0</v>
      </c>
      <c r="I82" s="156">
        <f t="shared" si="23"/>
        <v>0</v>
      </c>
      <c r="J82" s="156">
        <f t="shared" si="16"/>
        <v>0</v>
      </c>
      <c r="K82" s="156">
        <f>K78+K80</f>
        <v>0</v>
      </c>
      <c r="L82" s="156">
        <f>L78+L80</f>
        <v>0</v>
      </c>
      <c r="M82" s="156">
        <f t="shared" si="17"/>
        <v>0</v>
      </c>
      <c r="N82" s="183">
        <v>0</v>
      </c>
      <c r="O82" s="183">
        <v>0</v>
      </c>
      <c r="P82" s="184">
        <v>0</v>
      </c>
      <c r="Q82" s="184">
        <v>0</v>
      </c>
      <c r="R82" s="139"/>
      <c r="S82" s="158" t="e">
        <f t="shared" si="21"/>
        <v>#DIV/0!</v>
      </c>
      <c r="U82" s="160" t="e">
        <v>#DIV/0!</v>
      </c>
      <c r="W82" s="158" t="e">
        <f t="shared" si="22"/>
        <v>#DIV/0!</v>
      </c>
    </row>
    <row r="83" spans="1:31" s="141" customFormat="1" ht="13.2">
      <c r="A83" s="136"/>
      <c r="B83" s="136"/>
      <c r="C83" s="136"/>
      <c r="E83" s="136"/>
      <c r="F83" s="571" t="str">
        <f>F1</f>
        <v>令 和 ４ 年 度 に お け る 滞 納 整 理 状 況 調</v>
      </c>
      <c r="G83" s="571"/>
      <c r="H83" s="571"/>
      <c r="I83" s="571"/>
      <c r="J83" s="571"/>
      <c r="L83" s="142" t="s">
        <v>305</v>
      </c>
      <c r="M83" s="136"/>
      <c r="N83" s="507"/>
      <c r="O83" s="507"/>
      <c r="P83" s="507"/>
      <c r="Q83" s="507"/>
      <c r="S83" s="158" t="e">
        <f t="shared" si="21"/>
        <v>#DIV/0!</v>
      </c>
      <c r="U83" s="158" t="e">
        <v>#DIV/0!</v>
      </c>
      <c r="V83" s="139"/>
      <c r="W83" s="158" t="e">
        <f t="shared" si="22"/>
        <v>#DIV/0!</v>
      </c>
      <c r="X83" s="139"/>
      <c r="Y83" s="139"/>
      <c r="Z83" s="139"/>
      <c r="AA83" s="139"/>
      <c r="AB83" s="139"/>
      <c r="AC83" s="139"/>
      <c r="AD83" s="139"/>
      <c r="AE83" s="139"/>
    </row>
    <row r="84" spans="1:31" s="141" customFormat="1" ht="16.5" customHeight="1">
      <c r="J84" s="142"/>
      <c r="K84" s="142"/>
      <c r="L84" s="186"/>
      <c r="M84" s="142" t="s">
        <v>129</v>
      </c>
      <c r="N84" s="180"/>
      <c r="O84" s="180"/>
      <c r="P84" s="180" t="s">
        <v>175</v>
      </c>
      <c r="Q84" s="180"/>
      <c r="S84" s="158" t="e">
        <f t="shared" si="21"/>
        <v>#DIV/0!</v>
      </c>
      <c r="U84" s="158" t="e">
        <v>#DIV/0!</v>
      </c>
      <c r="V84" s="139"/>
      <c r="W84" s="158" t="e">
        <f t="shared" si="22"/>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1"/>
        <v>#DIV/0!</v>
      </c>
      <c r="U85" s="158" t="e">
        <v>#DIV/0!</v>
      </c>
      <c r="V85" s="139"/>
      <c r="W85" s="158" t="e">
        <f t="shared" si="22"/>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1"/>
        <v>#VALUE!</v>
      </c>
      <c r="U86" s="158" t="e">
        <v>#VALUE!</v>
      </c>
      <c r="V86" s="139"/>
      <c r="W86" s="158" t="e">
        <f t="shared" si="22"/>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160</v>
      </c>
      <c r="P87" s="182" t="s">
        <v>159</v>
      </c>
      <c r="Q87" s="182" t="s">
        <v>160</v>
      </c>
      <c r="S87" s="158" t="e">
        <f t="shared" si="21"/>
        <v>#VALUE!</v>
      </c>
      <c r="U87" s="158" t="e">
        <v>#VALUE!</v>
      </c>
      <c r="V87" s="139"/>
      <c r="W87" s="158" t="e">
        <f t="shared" si="22"/>
        <v>#VALUE!</v>
      </c>
      <c r="X87" s="139"/>
      <c r="Y87" s="139"/>
      <c r="Z87" s="139"/>
      <c r="AA87" s="139"/>
      <c r="AB87" s="139"/>
      <c r="AC87" s="139"/>
      <c r="AD87" s="139"/>
      <c r="AE87" s="139"/>
    </row>
    <row r="88" spans="1:31" s="141" customFormat="1" ht="17.25" customHeight="1">
      <c r="A88" s="144"/>
      <c r="B88" s="144"/>
      <c r="C88" s="154" t="s">
        <v>161</v>
      </c>
      <c r="D88" s="496">
        <v>4806</v>
      </c>
      <c r="E88" s="155">
        <v>4235</v>
      </c>
      <c r="F88" s="156">
        <f t="shared" ref="F88:F105" si="24">D88-E88</f>
        <v>571</v>
      </c>
      <c r="G88" s="491">
        <v>0</v>
      </c>
      <c r="H88" s="491">
        <v>570</v>
      </c>
      <c r="I88" s="155">
        <v>0</v>
      </c>
      <c r="J88" s="156">
        <f t="shared" ref="J88:J105" si="25">E88+G88+H88+I88</f>
        <v>4805</v>
      </c>
      <c r="K88" s="155">
        <v>0</v>
      </c>
      <c r="L88" s="155">
        <v>0</v>
      </c>
      <c r="M88" s="156">
        <f t="shared" ref="M88:M105" si="26">D88-J88-K88-L88</f>
        <v>1</v>
      </c>
      <c r="N88" s="183"/>
      <c r="O88" s="183"/>
      <c r="P88" s="183"/>
      <c r="Q88" s="183"/>
      <c r="R88" s="139"/>
      <c r="S88" s="158">
        <f t="shared" si="21"/>
        <v>88.119017894298793</v>
      </c>
      <c r="U88" s="160">
        <v>81.228737242345403</v>
      </c>
      <c r="W88" s="158">
        <f t="shared" si="22"/>
        <v>6.8902806519533897</v>
      </c>
    </row>
    <row r="89" spans="1:31" s="141" customFormat="1" ht="17.25" customHeight="1">
      <c r="A89" s="150"/>
      <c r="B89" s="153" t="s">
        <v>162</v>
      </c>
      <c r="C89" s="154" t="s">
        <v>163</v>
      </c>
      <c r="D89" s="496">
        <v>157427100</v>
      </c>
      <c r="E89" s="497">
        <v>137426200</v>
      </c>
      <c r="F89" s="156">
        <f t="shared" si="24"/>
        <v>20000900</v>
      </c>
      <c r="G89" s="491">
        <v>0</v>
      </c>
      <c r="H89" s="491">
        <v>19955500</v>
      </c>
      <c r="I89" s="155">
        <v>0</v>
      </c>
      <c r="J89" s="156">
        <f t="shared" si="25"/>
        <v>157381700</v>
      </c>
      <c r="K89" s="155">
        <v>0</v>
      </c>
      <c r="L89" s="155">
        <v>0</v>
      </c>
      <c r="M89" s="156">
        <f t="shared" si="26"/>
        <v>45400</v>
      </c>
      <c r="N89" s="183">
        <v>100.2</v>
      </c>
      <c r="O89" s="183">
        <v>99.9</v>
      </c>
      <c r="P89" s="184">
        <v>99.9</v>
      </c>
      <c r="Q89" s="184">
        <v>100</v>
      </c>
      <c r="R89" s="139"/>
      <c r="S89" s="158">
        <f t="shared" si="21"/>
        <v>87.295135335656951</v>
      </c>
      <c r="U89" s="160">
        <v>79.783419682750406</v>
      </c>
      <c r="W89" s="158">
        <f t="shared" si="22"/>
        <v>7.5117156529065454</v>
      </c>
    </row>
    <row r="90" spans="1:31" s="141" customFormat="1" ht="17.25" customHeight="1">
      <c r="A90" s="150" t="s">
        <v>53</v>
      </c>
      <c r="B90" s="144"/>
      <c r="C90" s="154" t="s">
        <v>161</v>
      </c>
      <c r="D90" s="490">
        <v>2</v>
      </c>
      <c r="E90" s="155">
        <v>0</v>
      </c>
      <c r="F90" s="156">
        <f t="shared" si="24"/>
        <v>2</v>
      </c>
      <c r="G90" s="155">
        <v>0</v>
      </c>
      <c r="H90" s="491">
        <v>0</v>
      </c>
      <c r="I90" s="155">
        <v>0</v>
      </c>
      <c r="J90" s="156">
        <f t="shared" si="25"/>
        <v>0</v>
      </c>
      <c r="K90" s="155">
        <v>0</v>
      </c>
      <c r="L90" s="155"/>
      <c r="M90" s="156">
        <f t="shared" si="26"/>
        <v>2</v>
      </c>
      <c r="N90" s="183"/>
      <c r="O90" s="183"/>
      <c r="P90" s="183"/>
      <c r="Q90" s="183"/>
      <c r="R90" s="139"/>
      <c r="S90" s="158">
        <f t="shared" si="21"/>
        <v>0</v>
      </c>
      <c r="U90" s="160">
        <v>0</v>
      </c>
      <c r="W90" s="158">
        <f t="shared" si="22"/>
        <v>0</v>
      </c>
    </row>
    <row r="91" spans="1:31" s="141" customFormat="1" ht="17.25" customHeight="1">
      <c r="A91" s="150" t="s">
        <v>44</v>
      </c>
      <c r="B91" s="153" t="s">
        <v>164</v>
      </c>
      <c r="C91" s="154" t="s">
        <v>163</v>
      </c>
      <c r="D91" s="490">
        <v>68200</v>
      </c>
      <c r="E91" s="155">
        <v>0</v>
      </c>
      <c r="F91" s="156">
        <f t="shared" si="24"/>
        <v>68200</v>
      </c>
      <c r="G91" s="155">
        <v>0</v>
      </c>
      <c r="H91" s="491">
        <v>0</v>
      </c>
      <c r="I91" s="155">
        <v>0</v>
      </c>
      <c r="J91" s="156">
        <f t="shared" si="25"/>
        <v>0</v>
      </c>
      <c r="K91" s="155">
        <v>0</v>
      </c>
      <c r="L91" s="155"/>
      <c r="M91" s="156">
        <f t="shared" si="26"/>
        <v>68200</v>
      </c>
      <c r="N91" s="183">
        <v>51.5</v>
      </c>
      <c r="O91" s="183">
        <v>86.9</v>
      </c>
      <c r="P91" s="184">
        <v>0</v>
      </c>
      <c r="Q91" s="184">
        <v>26.1</v>
      </c>
      <c r="R91" s="139"/>
      <c r="S91" s="158">
        <f t="shared" si="21"/>
        <v>0</v>
      </c>
      <c r="U91" s="160">
        <v>0</v>
      </c>
      <c r="W91" s="158">
        <f t="shared" si="22"/>
        <v>0</v>
      </c>
    </row>
    <row r="92" spans="1:31" s="141" customFormat="1" ht="17.25" customHeight="1">
      <c r="A92" s="150"/>
      <c r="B92" s="144"/>
      <c r="C92" s="154" t="s">
        <v>161</v>
      </c>
      <c r="D92" s="156">
        <f>D88+D90</f>
        <v>4808</v>
      </c>
      <c r="E92" s="156">
        <f>E88+E90</f>
        <v>4235</v>
      </c>
      <c r="F92" s="156">
        <f t="shared" si="24"/>
        <v>573</v>
      </c>
      <c r="G92" s="156">
        <f t="shared" ref="G92:I93" si="27">G88+G90</f>
        <v>0</v>
      </c>
      <c r="H92" s="156">
        <f t="shared" si="27"/>
        <v>570</v>
      </c>
      <c r="I92" s="156">
        <f t="shared" si="27"/>
        <v>0</v>
      </c>
      <c r="J92" s="156">
        <f t="shared" si="25"/>
        <v>4805</v>
      </c>
      <c r="K92" s="156">
        <f>K88+K90</f>
        <v>0</v>
      </c>
      <c r="L92" s="156">
        <f>L88+L90</f>
        <v>0</v>
      </c>
      <c r="M92" s="156">
        <f t="shared" si="26"/>
        <v>3</v>
      </c>
      <c r="N92" s="183"/>
      <c r="O92" s="183"/>
      <c r="P92" s="183"/>
      <c r="Q92" s="183"/>
      <c r="R92" s="139"/>
      <c r="S92" s="158">
        <f t="shared" si="21"/>
        <v>88.082362728785355</v>
      </c>
      <c r="U92" s="160">
        <v>81.131321207275633</v>
      </c>
      <c r="W92" s="158">
        <f t="shared" si="22"/>
        <v>6.9510415215097225</v>
      </c>
    </row>
    <row r="93" spans="1:31" s="141" customFormat="1" ht="17.25" customHeight="1">
      <c r="A93" s="153"/>
      <c r="B93" s="153" t="s">
        <v>16</v>
      </c>
      <c r="C93" s="144" t="s">
        <v>163</v>
      </c>
      <c r="D93" s="156">
        <f>D89+D91</f>
        <v>157495300</v>
      </c>
      <c r="E93" s="156">
        <f>E89+E91</f>
        <v>137426200</v>
      </c>
      <c r="F93" s="156">
        <f t="shared" si="24"/>
        <v>20069100</v>
      </c>
      <c r="G93" s="156">
        <f t="shared" si="27"/>
        <v>0</v>
      </c>
      <c r="H93" s="156">
        <f t="shared" si="27"/>
        <v>19955500</v>
      </c>
      <c r="I93" s="156">
        <f t="shared" si="27"/>
        <v>0</v>
      </c>
      <c r="J93" s="156">
        <f t="shared" si="25"/>
        <v>157381700</v>
      </c>
      <c r="K93" s="156">
        <f>K89+K91</f>
        <v>0</v>
      </c>
      <c r="L93" s="156">
        <f>L89+L91</f>
        <v>0</v>
      </c>
      <c r="M93" s="156">
        <f t="shared" si="26"/>
        <v>113600</v>
      </c>
      <c r="N93" s="183">
        <v>100.1</v>
      </c>
      <c r="O93" s="183">
        <v>99.9</v>
      </c>
      <c r="P93" s="184">
        <v>99.9</v>
      </c>
      <c r="Q93" s="184">
        <v>99.9</v>
      </c>
      <c r="R93" s="139"/>
      <c r="S93" s="158">
        <f t="shared" si="21"/>
        <v>87.257334028380527</v>
      </c>
      <c r="U93" s="160">
        <v>79.705238391704825</v>
      </c>
      <c r="W93" s="158">
        <f t="shared" si="22"/>
        <v>7.5520956366757019</v>
      </c>
    </row>
    <row r="94" spans="1:31" s="141" customFormat="1" ht="17.25" customHeight="1">
      <c r="A94" s="144"/>
      <c r="B94" s="144"/>
      <c r="C94" s="154" t="s">
        <v>161</v>
      </c>
      <c r="D94" s="155">
        <v>0</v>
      </c>
      <c r="E94" s="155">
        <v>0</v>
      </c>
      <c r="F94" s="156">
        <f t="shared" si="24"/>
        <v>0</v>
      </c>
      <c r="G94" s="155">
        <v>0</v>
      </c>
      <c r="H94" s="155">
        <v>0</v>
      </c>
      <c r="I94" s="155">
        <v>0</v>
      </c>
      <c r="J94" s="156">
        <f t="shared" si="25"/>
        <v>0</v>
      </c>
      <c r="K94" s="155">
        <v>0</v>
      </c>
      <c r="L94" s="155">
        <v>0</v>
      </c>
      <c r="M94" s="156">
        <f t="shared" si="26"/>
        <v>0</v>
      </c>
      <c r="N94" s="183"/>
      <c r="O94" s="183"/>
      <c r="P94" s="183"/>
      <c r="Q94" s="183"/>
      <c r="R94" s="139"/>
      <c r="S94" s="158" t="e">
        <f t="shared" si="21"/>
        <v>#DIV/0!</v>
      </c>
      <c r="U94" s="160" t="e">
        <v>#DIV/0!</v>
      </c>
      <c r="W94" s="158" t="e">
        <f t="shared" si="22"/>
        <v>#DIV/0!</v>
      </c>
    </row>
    <row r="95" spans="1:31" s="141" customFormat="1" ht="17.25" customHeight="1">
      <c r="A95" s="150"/>
      <c r="B95" s="153" t="s">
        <v>162</v>
      </c>
      <c r="C95" s="154" t="s">
        <v>163</v>
      </c>
      <c r="D95" s="155">
        <v>0</v>
      </c>
      <c r="E95" s="155">
        <v>0</v>
      </c>
      <c r="F95" s="156">
        <f t="shared" si="24"/>
        <v>0</v>
      </c>
      <c r="G95" s="155">
        <v>0</v>
      </c>
      <c r="H95" s="155">
        <v>0</v>
      </c>
      <c r="I95" s="155">
        <v>0</v>
      </c>
      <c r="J95" s="156">
        <f t="shared" si="25"/>
        <v>0</v>
      </c>
      <c r="K95" s="155">
        <v>0</v>
      </c>
      <c r="L95" s="155">
        <v>0</v>
      </c>
      <c r="M95" s="156">
        <f t="shared" si="26"/>
        <v>0</v>
      </c>
      <c r="N95" s="183">
        <v>0</v>
      </c>
      <c r="O95" s="183">
        <v>0</v>
      </c>
      <c r="P95" s="184">
        <v>0</v>
      </c>
      <c r="Q95" s="184">
        <v>0</v>
      </c>
      <c r="R95" s="139"/>
      <c r="S95" s="158" t="e">
        <f t="shared" si="21"/>
        <v>#DIV/0!</v>
      </c>
      <c r="U95" s="160" t="e">
        <v>#DIV/0!</v>
      </c>
      <c r="W95" s="158" t="e">
        <f t="shared" si="22"/>
        <v>#DIV/0!</v>
      </c>
    </row>
    <row r="96" spans="1:31" s="141" customFormat="1" ht="17.25" customHeight="1">
      <c r="A96" s="150" t="s">
        <v>54</v>
      </c>
      <c r="B96" s="144"/>
      <c r="C96" s="154" t="s">
        <v>161</v>
      </c>
      <c r="D96" s="155">
        <v>0</v>
      </c>
      <c r="E96" s="155">
        <v>0</v>
      </c>
      <c r="F96" s="156">
        <f t="shared" si="24"/>
        <v>0</v>
      </c>
      <c r="G96" s="155">
        <v>0</v>
      </c>
      <c r="H96" s="155">
        <v>0</v>
      </c>
      <c r="I96" s="155">
        <v>0</v>
      </c>
      <c r="J96" s="156">
        <f t="shared" si="25"/>
        <v>0</v>
      </c>
      <c r="K96" s="155">
        <v>0</v>
      </c>
      <c r="L96" s="155">
        <v>0</v>
      </c>
      <c r="M96" s="156">
        <f t="shared" si="26"/>
        <v>0</v>
      </c>
      <c r="N96" s="183"/>
      <c r="O96" s="183"/>
      <c r="P96" s="183"/>
      <c r="Q96" s="183"/>
      <c r="R96" s="139"/>
      <c r="S96" s="158" t="e">
        <f t="shared" si="21"/>
        <v>#DIV/0!</v>
      </c>
      <c r="U96" s="160" t="e">
        <v>#DIV/0!</v>
      </c>
      <c r="W96" s="158" t="e">
        <f t="shared" si="22"/>
        <v>#DIV/0!</v>
      </c>
    </row>
    <row r="97" spans="1:23" s="141" customFormat="1" ht="17.25" customHeight="1">
      <c r="A97" s="150"/>
      <c r="B97" s="153" t="s">
        <v>164</v>
      </c>
      <c r="C97" s="154" t="s">
        <v>163</v>
      </c>
      <c r="D97" s="155">
        <v>0</v>
      </c>
      <c r="E97" s="155">
        <v>0</v>
      </c>
      <c r="F97" s="156">
        <f t="shared" si="24"/>
        <v>0</v>
      </c>
      <c r="G97" s="155">
        <v>0</v>
      </c>
      <c r="H97" s="155">
        <v>0</v>
      </c>
      <c r="I97" s="155">
        <v>0</v>
      </c>
      <c r="J97" s="156">
        <f t="shared" si="25"/>
        <v>0</v>
      </c>
      <c r="K97" s="155">
        <v>0</v>
      </c>
      <c r="L97" s="155">
        <v>0</v>
      </c>
      <c r="M97" s="156">
        <f t="shared" si="26"/>
        <v>0</v>
      </c>
      <c r="N97" s="183">
        <v>0</v>
      </c>
      <c r="O97" s="183">
        <v>0</v>
      </c>
      <c r="P97" s="184">
        <v>0</v>
      </c>
      <c r="Q97" s="184">
        <v>0</v>
      </c>
      <c r="R97" s="139"/>
      <c r="S97" s="158" t="e">
        <f t="shared" si="21"/>
        <v>#DIV/0!</v>
      </c>
      <c r="U97" s="160" t="e">
        <v>#DIV/0!</v>
      </c>
      <c r="W97" s="158" t="e">
        <f t="shared" si="22"/>
        <v>#DIV/0!</v>
      </c>
    </row>
    <row r="98" spans="1:23" s="141" customFormat="1" ht="17.25" customHeight="1">
      <c r="A98" s="150"/>
      <c r="B98" s="144"/>
      <c r="C98" s="154" t="s">
        <v>161</v>
      </c>
      <c r="D98" s="156">
        <f>D94+D96</f>
        <v>0</v>
      </c>
      <c r="E98" s="156">
        <f>E94+E96</f>
        <v>0</v>
      </c>
      <c r="F98" s="156">
        <f t="shared" si="24"/>
        <v>0</v>
      </c>
      <c r="G98" s="156">
        <f t="shared" ref="G98:I99" si="28">G94+G96</f>
        <v>0</v>
      </c>
      <c r="H98" s="156">
        <f t="shared" si="28"/>
        <v>0</v>
      </c>
      <c r="I98" s="156">
        <f t="shared" si="28"/>
        <v>0</v>
      </c>
      <c r="J98" s="156">
        <f t="shared" si="25"/>
        <v>0</v>
      </c>
      <c r="K98" s="156">
        <f>K94+K96</f>
        <v>0</v>
      </c>
      <c r="L98" s="156">
        <f>L94+L96</f>
        <v>0</v>
      </c>
      <c r="M98" s="156">
        <f t="shared" si="26"/>
        <v>0</v>
      </c>
      <c r="N98" s="183"/>
      <c r="O98" s="183"/>
      <c r="P98" s="183"/>
      <c r="Q98" s="183"/>
      <c r="R98" s="139"/>
      <c r="S98" s="158" t="e">
        <f t="shared" si="21"/>
        <v>#DIV/0!</v>
      </c>
      <c r="U98" s="160" t="e">
        <v>#DIV/0!</v>
      </c>
      <c r="W98" s="158" t="e">
        <f t="shared" si="22"/>
        <v>#DIV/0!</v>
      </c>
    </row>
    <row r="99" spans="1:23" s="141" customFormat="1" ht="17.25" customHeight="1">
      <c r="A99" s="153"/>
      <c r="B99" s="153" t="s">
        <v>16</v>
      </c>
      <c r="C99" s="154" t="s">
        <v>163</v>
      </c>
      <c r="D99" s="156">
        <f>D95+D97</f>
        <v>0</v>
      </c>
      <c r="E99" s="156">
        <f>E95+E97</f>
        <v>0</v>
      </c>
      <c r="F99" s="156">
        <f t="shared" si="24"/>
        <v>0</v>
      </c>
      <c r="G99" s="156">
        <f t="shared" si="28"/>
        <v>0</v>
      </c>
      <c r="H99" s="156">
        <f t="shared" si="28"/>
        <v>0</v>
      </c>
      <c r="I99" s="156">
        <f t="shared" si="28"/>
        <v>0</v>
      </c>
      <c r="J99" s="156">
        <f t="shared" si="25"/>
        <v>0</v>
      </c>
      <c r="K99" s="156">
        <f>K95+K97</f>
        <v>0</v>
      </c>
      <c r="L99" s="156">
        <f>L95+L97</f>
        <v>0</v>
      </c>
      <c r="M99" s="156">
        <f t="shared" si="26"/>
        <v>0</v>
      </c>
      <c r="N99" s="183">
        <v>0</v>
      </c>
      <c r="O99" s="183">
        <v>0</v>
      </c>
      <c r="P99" s="184">
        <v>0</v>
      </c>
      <c r="Q99" s="184">
        <v>0</v>
      </c>
      <c r="R99" s="139"/>
      <c r="S99" s="158" t="e">
        <f t="shared" si="21"/>
        <v>#DIV/0!</v>
      </c>
      <c r="U99" s="160" t="e">
        <v>#DIV/0!</v>
      </c>
      <c r="W99" s="158" t="e">
        <f t="shared" si="22"/>
        <v>#DIV/0!</v>
      </c>
    </row>
    <row r="100" spans="1:23" ht="17.25" customHeight="1">
      <c r="A100" s="144"/>
      <c r="B100" s="144"/>
      <c r="C100" s="154" t="s">
        <v>161</v>
      </c>
      <c r="D100" s="155">
        <v>0</v>
      </c>
      <c r="E100" s="155">
        <v>0</v>
      </c>
      <c r="F100" s="156">
        <f t="shared" si="24"/>
        <v>0</v>
      </c>
      <c r="G100" s="155">
        <v>0</v>
      </c>
      <c r="H100" s="155">
        <v>0</v>
      </c>
      <c r="I100" s="155">
        <v>0</v>
      </c>
      <c r="J100" s="156">
        <f t="shared" si="25"/>
        <v>0</v>
      </c>
      <c r="K100" s="155">
        <v>0</v>
      </c>
      <c r="L100" s="155">
        <v>0</v>
      </c>
      <c r="M100" s="156">
        <f t="shared" si="26"/>
        <v>0</v>
      </c>
      <c r="N100" s="183"/>
      <c r="O100" s="183"/>
      <c r="P100" s="183"/>
      <c r="Q100" s="183"/>
      <c r="R100" s="139"/>
      <c r="S100" s="158" t="e">
        <f t="shared" si="21"/>
        <v>#DIV/0!</v>
      </c>
      <c r="U100" s="163" t="e">
        <v>#DIV/0!</v>
      </c>
      <c r="W100" s="158" t="e">
        <f t="shared" si="22"/>
        <v>#DIV/0!</v>
      </c>
    </row>
    <row r="101" spans="1:23" ht="17.25" customHeight="1">
      <c r="A101" s="150"/>
      <c r="B101" s="153" t="s">
        <v>162</v>
      </c>
      <c r="C101" s="154" t="s">
        <v>163</v>
      </c>
      <c r="D101" s="155">
        <v>0</v>
      </c>
      <c r="E101" s="155">
        <v>0</v>
      </c>
      <c r="F101" s="156">
        <f t="shared" si="24"/>
        <v>0</v>
      </c>
      <c r="G101" s="155">
        <v>0</v>
      </c>
      <c r="H101" s="155">
        <v>0</v>
      </c>
      <c r="I101" s="155">
        <v>0</v>
      </c>
      <c r="J101" s="156">
        <f t="shared" si="25"/>
        <v>0</v>
      </c>
      <c r="K101" s="155">
        <v>0</v>
      </c>
      <c r="L101" s="155">
        <v>0</v>
      </c>
      <c r="M101" s="159">
        <f t="shared" si="26"/>
        <v>0</v>
      </c>
      <c r="N101" s="183">
        <v>0</v>
      </c>
      <c r="O101" s="183">
        <v>0</v>
      </c>
      <c r="P101" s="184">
        <v>0</v>
      </c>
      <c r="Q101" s="184">
        <v>0</v>
      </c>
      <c r="R101" s="139"/>
      <c r="S101" s="158" t="e">
        <f t="shared" si="21"/>
        <v>#DIV/0!</v>
      </c>
      <c r="U101" s="163" t="e">
        <v>#DIV/0!</v>
      </c>
      <c r="W101" s="158" t="e">
        <f t="shared" si="22"/>
        <v>#DIV/0!</v>
      </c>
    </row>
    <row r="102" spans="1:23" ht="17.25" customHeight="1">
      <c r="A102" s="150" t="s">
        <v>176</v>
      </c>
      <c r="B102" s="144"/>
      <c r="C102" s="154" t="s">
        <v>161</v>
      </c>
      <c r="D102" s="155">
        <v>0</v>
      </c>
      <c r="E102" s="155">
        <v>0</v>
      </c>
      <c r="F102" s="156">
        <f t="shared" si="24"/>
        <v>0</v>
      </c>
      <c r="G102" s="155">
        <v>0</v>
      </c>
      <c r="H102" s="155">
        <v>0</v>
      </c>
      <c r="I102" s="155">
        <v>0</v>
      </c>
      <c r="J102" s="159">
        <f t="shared" si="25"/>
        <v>0</v>
      </c>
      <c r="K102" s="155">
        <v>0</v>
      </c>
      <c r="L102" s="155">
        <v>0</v>
      </c>
      <c r="M102" s="159">
        <f t="shared" si="26"/>
        <v>0</v>
      </c>
      <c r="N102" s="183"/>
      <c r="O102" s="183"/>
      <c r="P102" s="183"/>
      <c r="Q102" s="183"/>
      <c r="R102" s="139"/>
      <c r="S102" s="158" t="e">
        <f t="shared" si="21"/>
        <v>#DIV/0!</v>
      </c>
      <c r="U102" s="163" t="e">
        <v>#DIV/0!</v>
      </c>
      <c r="W102" s="158" t="e">
        <f t="shared" si="22"/>
        <v>#DIV/0!</v>
      </c>
    </row>
    <row r="103" spans="1:23" ht="17.25" customHeight="1">
      <c r="A103" s="150" t="s">
        <v>43</v>
      </c>
      <c r="B103" s="153" t="s">
        <v>164</v>
      </c>
      <c r="C103" s="154" t="s">
        <v>163</v>
      </c>
      <c r="D103" s="155">
        <v>0</v>
      </c>
      <c r="E103" s="155">
        <v>0</v>
      </c>
      <c r="F103" s="156">
        <f t="shared" si="24"/>
        <v>0</v>
      </c>
      <c r="G103" s="155">
        <v>0</v>
      </c>
      <c r="H103" s="155">
        <v>0</v>
      </c>
      <c r="I103" s="155">
        <v>0</v>
      </c>
      <c r="J103" s="159">
        <f t="shared" si="25"/>
        <v>0</v>
      </c>
      <c r="K103" s="155">
        <v>0</v>
      </c>
      <c r="L103" s="155">
        <v>0</v>
      </c>
      <c r="M103" s="159">
        <f t="shared" si="26"/>
        <v>0</v>
      </c>
      <c r="N103" s="183">
        <v>0</v>
      </c>
      <c r="O103" s="183">
        <v>0</v>
      </c>
      <c r="P103" s="184">
        <v>0</v>
      </c>
      <c r="Q103" s="184">
        <v>0</v>
      </c>
      <c r="R103" s="139"/>
      <c r="S103" s="158" t="e">
        <f t="shared" si="21"/>
        <v>#DIV/0!</v>
      </c>
      <c r="U103" s="163" t="e">
        <v>#DIV/0!</v>
      </c>
      <c r="W103" s="158" t="e">
        <f t="shared" si="22"/>
        <v>#DIV/0!</v>
      </c>
    </row>
    <row r="104" spans="1:23" ht="17.25" customHeight="1">
      <c r="A104" s="150"/>
      <c r="B104" s="144"/>
      <c r="C104" s="154" t="s">
        <v>161</v>
      </c>
      <c r="D104" s="156">
        <f>D100+D102</f>
        <v>0</v>
      </c>
      <c r="E104" s="156">
        <f>E100+E102</f>
        <v>0</v>
      </c>
      <c r="F104" s="159">
        <f t="shared" si="24"/>
        <v>0</v>
      </c>
      <c r="G104" s="156">
        <f t="shared" ref="G104:I105" si="29">G100+G102</f>
        <v>0</v>
      </c>
      <c r="H104" s="156">
        <f t="shared" si="29"/>
        <v>0</v>
      </c>
      <c r="I104" s="156">
        <f t="shared" si="29"/>
        <v>0</v>
      </c>
      <c r="J104" s="159">
        <f t="shared" si="25"/>
        <v>0</v>
      </c>
      <c r="K104" s="156">
        <f>K100+K102</f>
        <v>0</v>
      </c>
      <c r="L104" s="156">
        <f>L100+L102</f>
        <v>0</v>
      </c>
      <c r="M104" s="159">
        <f t="shared" si="26"/>
        <v>0</v>
      </c>
      <c r="N104" s="183"/>
      <c r="O104" s="183"/>
      <c r="P104" s="183"/>
      <c r="Q104" s="183"/>
      <c r="R104" s="139"/>
      <c r="S104" s="158" t="e">
        <f t="shared" si="21"/>
        <v>#DIV/0!</v>
      </c>
      <c r="U104" s="163" t="e">
        <v>#DIV/0!</v>
      </c>
      <c r="W104" s="158" t="e">
        <f t="shared" si="22"/>
        <v>#DIV/0!</v>
      </c>
    </row>
    <row r="105" spans="1:23" ht="17.25" customHeight="1">
      <c r="A105" s="153"/>
      <c r="B105" s="153" t="s">
        <v>16</v>
      </c>
      <c r="C105" s="154" t="s">
        <v>163</v>
      </c>
      <c r="D105" s="156">
        <f>D101+D103</f>
        <v>0</v>
      </c>
      <c r="E105" s="156">
        <f>E101+E103</f>
        <v>0</v>
      </c>
      <c r="F105" s="159">
        <f t="shared" si="24"/>
        <v>0</v>
      </c>
      <c r="G105" s="156">
        <f t="shared" si="29"/>
        <v>0</v>
      </c>
      <c r="H105" s="156">
        <f t="shared" si="29"/>
        <v>0</v>
      </c>
      <c r="I105" s="156">
        <f t="shared" si="29"/>
        <v>0</v>
      </c>
      <c r="J105" s="159">
        <f t="shared" si="25"/>
        <v>0</v>
      </c>
      <c r="K105" s="156">
        <f>K101+K103</f>
        <v>0</v>
      </c>
      <c r="L105" s="156">
        <f>L101+L103</f>
        <v>0</v>
      </c>
      <c r="M105" s="159">
        <f t="shared" si="26"/>
        <v>0</v>
      </c>
      <c r="N105" s="183">
        <v>0</v>
      </c>
      <c r="O105" s="183">
        <v>0</v>
      </c>
      <c r="P105" s="184">
        <v>0</v>
      </c>
      <c r="Q105" s="184">
        <v>0</v>
      </c>
      <c r="R105" s="139"/>
      <c r="S105" s="158" t="e">
        <f t="shared" si="21"/>
        <v>#DIV/0!</v>
      </c>
      <c r="U105" s="163" t="e">
        <v>#DIV/0!</v>
      </c>
      <c r="W105" s="158" t="e">
        <f t="shared" si="22"/>
        <v>#DIV/0!</v>
      </c>
    </row>
    <row r="106" spans="1:23" ht="17.25" customHeight="1">
      <c r="A106" s="144"/>
      <c r="B106" s="144"/>
      <c r="C106" s="154" t="s">
        <v>161</v>
      </c>
      <c r="D106" s="155">
        <v>0</v>
      </c>
      <c r="E106" s="155">
        <v>12</v>
      </c>
      <c r="F106" s="159">
        <v>0</v>
      </c>
      <c r="G106" s="155">
        <v>0</v>
      </c>
      <c r="H106" s="155">
        <v>0</v>
      </c>
      <c r="I106" s="155">
        <v>0</v>
      </c>
      <c r="J106" s="159">
        <v>0</v>
      </c>
      <c r="K106" s="155">
        <v>0</v>
      </c>
      <c r="L106" s="155">
        <v>0</v>
      </c>
      <c r="M106" s="159">
        <v>0</v>
      </c>
      <c r="N106" s="183"/>
      <c r="O106" s="183"/>
      <c r="P106" s="183"/>
      <c r="Q106" s="183"/>
      <c r="R106" s="139"/>
      <c r="S106" s="158" t="e">
        <f t="shared" si="21"/>
        <v>#DIV/0!</v>
      </c>
      <c r="U106" s="163" t="e">
        <v>#DIV/0!</v>
      </c>
      <c r="W106" s="158" t="e">
        <f t="shared" si="22"/>
        <v>#DIV/0!</v>
      </c>
    </row>
    <row r="107" spans="1:23" ht="17.25" customHeight="1">
      <c r="A107" s="150" t="s">
        <v>171</v>
      </c>
      <c r="B107" s="153" t="s">
        <v>162</v>
      </c>
      <c r="C107" s="154" t="s">
        <v>163</v>
      </c>
      <c r="D107" s="155">
        <v>0</v>
      </c>
      <c r="E107" s="155">
        <v>13831846</v>
      </c>
      <c r="F107" s="159">
        <v>0</v>
      </c>
      <c r="G107" s="155">
        <v>0</v>
      </c>
      <c r="H107" s="155">
        <v>0</v>
      </c>
      <c r="I107" s="155">
        <v>0</v>
      </c>
      <c r="J107" s="159">
        <v>0</v>
      </c>
      <c r="K107" s="155">
        <v>0</v>
      </c>
      <c r="L107" s="155">
        <v>0</v>
      </c>
      <c r="M107" s="159">
        <v>0</v>
      </c>
      <c r="N107" s="183">
        <v>0</v>
      </c>
      <c r="O107" s="183">
        <v>0</v>
      </c>
      <c r="P107" s="184">
        <v>0</v>
      </c>
      <c r="Q107" s="184">
        <v>0</v>
      </c>
      <c r="R107" s="139"/>
      <c r="S107" s="158" t="e">
        <f t="shared" si="21"/>
        <v>#DIV/0!</v>
      </c>
      <c r="U107" s="163" t="e">
        <v>#DIV/0!</v>
      </c>
      <c r="W107" s="158" t="e">
        <f t="shared" si="22"/>
        <v>#DIV/0!</v>
      </c>
    </row>
    <row r="108" spans="1:23" ht="17.25" customHeight="1">
      <c r="A108" s="150"/>
      <c r="B108" s="144"/>
      <c r="C108" s="154" t="s">
        <v>161</v>
      </c>
      <c r="D108" s="155">
        <v>0</v>
      </c>
      <c r="E108" s="155">
        <v>0</v>
      </c>
      <c r="F108" s="159">
        <v>0</v>
      </c>
      <c r="G108" s="155">
        <v>0</v>
      </c>
      <c r="H108" s="155">
        <v>0</v>
      </c>
      <c r="I108" s="155">
        <v>0</v>
      </c>
      <c r="J108" s="159">
        <v>0</v>
      </c>
      <c r="K108" s="155">
        <v>0</v>
      </c>
      <c r="L108" s="155">
        <v>0</v>
      </c>
      <c r="M108" s="159">
        <v>0</v>
      </c>
      <c r="N108" s="183"/>
      <c r="O108" s="183"/>
      <c r="P108" s="183"/>
      <c r="Q108" s="183"/>
      <c r="R108" s="139"/>
      <c r="S108" s="158" t="e">
        <f t="shared" si="21"/>
        <v>#DIV/0!</v>
      </c>
      <c r="U108" s="163" t="e">
        <v>#DIV/0!</v>
      </c>
      <c r="W108" s="158" t="e">
        <f t="shared" si="22"/>
        <v>#DIV/0!</v>
      </c>
    </row>
    <row r="109" spans="1:23" ht="17.25" customHeight="1">
      <c r="A109" s="150" t="s">
        <v>52</v>
      </c>
      <c r="B109" s="153" t="s">
        <v>164</v>
      </c>
      <c r="C109" s="154" t="s">
        <v>163</v>
      </c>
      <c r="D109" s="155">
        <v>0</v>
      </c>
      <c r="E109" s="155">
        <v>0</v>
      </c>
      <c r="F109" s="159">
        <v>0</v>
      </c>
      <c r="G109" s="155">
        <v>0</v>
      </c>
      <c r="H109" s="155">
        <v>0</v>
      </c>
      <c r="I109" s="155">
        <v>0</v>
      </c>
      <c r="J109" s="159">
        <v>0</v>
      </c>
      <c r="K109" s="155">
        <v>0</v>
      </c>
      <c r="L109" s="155">
        <v>0</v>
      </c>
      <c r="M109" s="159">
        <v>0</v>
      </c>
      <c r="N109" s="183">
        <v>0</v>
      </c>
      <c r="O109" s="183">
        <v>0</v>
      </c>
      <c r="P109" s="184">
        <v>0</v>
      </c>
      <c r="Q109" s="184">
        <v>0</v>
      </c>
      <c r="R109" s="139"/>
      <c r="S109" s="158" t="e">
        <f t="shared" si="21"/>
        <v>#DIV/0!</v>
      </c>
      <c r="U109" s="163" t="e">
        <v>#DIV/0!</v>
      </c>
      <c r="W109" s="158" t="e">
        <f t="shared" si="22"/>
        <v>#DIV/0!</v>
      </c>
    </row>
    <row r="110" spans="1:23" ht="17.25" customHeight="1">
      <c r="A110" s="150"/>
      <c r="B110" s="144"/>
      <c r="C110" s="154" t="s">
        <v>161</v>
      </c>
      <c r="D110" s="156">
        <f>D106+D108</f>
        <v>0</v>
      </c>
      <c r="E110" s="156">
        <f>E106+E108</f>
        <v>12</v>
      </c>
      <c r="F110" s="159">
        <v>0</v>
      </c>
      <c r="G110" s="159">
        <v>0</v>
      </c>
      <c r="H110" s="159">
        <v>0</v>
      </c>
      <c r="I110" s="159">
        <v>0</v>
      </c>
      <c r="J110" s="159">
        <v>0</v>
      </c>
      <c r="K110" s="159">
        <v>0</v>
      </c>
      <c r="L110" s="159">
        <v>0</v>
      </c>
      <c r="M110" s="159">
        <v>0</v>
      </c>
      <c r="N110" s="183"/>
      <c r="O110" s="183"/>
      <c r="P110" s="183"/>
      <c r="Q110" s="183"/>
      <c r="R110" s="139"/>
      <c r="S110" s="158" t="e">
        <f t="shared" si="21"/>
        <v>#DIV/0!</v>
      </c>
      <c r="U110" s="163" t="e">
        <v>#DIV/0!</v>
      </c>
      <c r="W110" s="158" t="e">
        <f t="shared" si="22"/>
        <v>#DIV/0!</v>
      </c>
    </row>
    <row r="111" spans="1:23" ht="17.25" customHeight="1">
      <c r="A111" s="153"/>
      <c r="B111" s="153" t="s">
        <v>16</v>
      </c>
      <c r="C111" s="154" t="s">
        <v>163</v>
      </c>
      <c r="D111" s="156">
        <f>D107+D109</f>
        <v>0</v>
      </c>
      <c r="E111" s="156">
        <f>E107+E109</f>
        <v>13831846</v>
      </c>
      <c r="F111" s="159">
        <v>0</v>
      </c>
      <c r="G111" s="159">
        <v>0</v>
      </c>
      <c r="H111" s="159">
        <v>0</v>
      </c>
      <c r="I111" s="159">
        <v>0</v>
      </c>
      <c r="J111" s="159">
        <v>0</v>
      </c>
      <c r="K111" s="159">
        <v>0</v>
      </c>
      <c r="L111" s="159">
        <v>0</v>
      </c>
      <c r="M111" s="159">
        <v>0</v>
      </c>
      <c r="N111" s="183">
        <v>0</v>
      </c>
      <c r="O111" s="183">
        <v>0</v>
      </c>
      <c r="P111" s="184">
        <v>0</v>
      </c>
      <c r="Q111" s="184">
        <v>0</v>
      </c>
      <c r="R111" s="139"/>
      <c r="S111" s="158" t="e">
        <f t="shared" si="21"/>
        <v>#DIV/0!</v>
      </c>
      <c r="U111" s="163" t="e">
        <v>#DIV/0!</v>
      </c>
      <c r="W111" s="158" t="e">
        <f t="shared" si="22"/>
        <v>#DIV/0!</v>
      </c>
    </row>
    <row r="112" spans="1:23" ht="17.25" customHeight="1">
      <c r="A112" s="144"/>
      <c r="B112" s="144"/>
      <c r="C112" s="154" t="s">
        <v>161</v>
      </c>
      <c r="D112" s="496">
        <v>26</v>
      </c>
      <c r="E112" s="496">
        <v>26</v>
      </c>
      <c r="F112" s="159">
        <f t="shared" ref="F112:F123" si="30">D112-E112</f>
        <v>0</v>
      </c>
      <c r="G112" s="498">
        <v>0</v>
      </c>
      <c r="H112" s="499">
        <v>0</v>
      </c>
      <c r="I112" s="498">
        <v>0</v>
      </c>
      <c r="J112" s="159">
        <f>E112+G112+H112+I112</f>
        <v>26</v>
      </c>
      <c r="K112" s="159">
        <v>0</v>
      </c>
      <c r="L112" s="159">
        <v>0</v>
      </c>
      <c r="M112" s="159">
        <f t="shared" ref="M112:M123" si="31">D112-J112-K112-L112</f>
        <v>0</v>
      </c>
      <c r="N112" s="183"/>
      <c r="O112" s="183"/>
      <c r="P112" s="183"/>
      <c r="Q112" s="183"/>
      <c r="R112" s="139"/>
      <c r="S112" s="158">
        <f t="shared" si="21"/>
        <v>100</v>
      </c>
      <c r="U112" s="163">
        <v>96.15384615384616</v>
      </c>
      <c r="W112" s="158">
        <f t="shared" si="22"/>
        <v>3.8461538461538396</v>
      </c>
    </row>
    <row r="113" spans="1:31" ht="17.25" customHeight="1">
      <c r="A113" s="150"/>
      <c r="B113" s="153" t="s">
        <v>162</v>
      </c>
      <c r="C113" s="154" t="s">
        <v>163</v>
      </c>
      <c r="D113" s="496">
        <v>13998861</v>
      </c>
      <c r="E113" s="496">
        <v>13998861</v>
      </c>
      <c r="F113" s="156">
        <f t="shared" si="30"/>
        <v>0</v>
      </c>
      <c r="G113" s="498">
        <v>0</v>
      </c>
      <c r="H113" s="499">
        <v>0</v>
      </c>
      <c r="I113" s="498">
        <v>0</v>
      </c>
      <c r="J113" s="159">
        <f t="shared" ref="J113:J123" si="32">E113+G113+H113+I113</f>
        <v>13998861</v>
      </c>
      <c r="K113" s="155">
        <v>0</v>
      </c>
      <c r="L113" s="155">
        <v>0</v>
      </c>
      <c r="M113" s="156">
        <f t="shared" si="31"/>
        <v>0</v>
      </c>
      <c r="N113" s="183">
        <v>98.3</v>
      </c>
      <c r="O113" s="183">
        <v>103.6</v>
      </c>
      <c r="P113" s="184">
        <v>100</v>
      </c>
      <c r="Q113" s="184">
        <v>100</v>
      </c>
      <c r="R113" s="139"/>
      <c r="S113" s="158">
        <f t="shared" si="21"/>
        <v>100</v>
      </c>
      <c r="U113" s="163">
        <v>97.484703949455835</v>
      </c>
      <c r="W113" s="158">
        <f t="shared" si="22"/>
        <v>2.5152960505441655</v>
      </c>
    </row>
    <row r="114" spans="1:31" ht="17.25" customHeight="1">
      <c r="A114" s="150" t="s">
        <v>52</v>
      </c>
      <c r="B114" s="144"/>
      <c r="C114" s="154" t="s">
        <v>161</v>
      </c>
      <c r="D114" s="155">
        <v>0</v>
      </c>
      <c r="E114" s="155">
        <v>0</v>
      </c>
      <c r="F114" s="156">
        <f t="shared" si="30"/>
        <v>0</v>
      </c>
      <c r="G114" s="498">
        <v>0</v>
      </c>
      <c r="H114" s="498">
        <v>0</v>
      </c>
      <c r="I114" s="498">
        <v>0</v>
      </c>
      <c r="J114" s="159">
        <f t="shared" si="32"/>
        <v>0</v>
      </c>
      <c r="K114" s="155">
        <v>0</v>
      </c>
      <c r="L114" s="155">
        <v>0</v>
      </c>
      <c r="M114" s="156">
        <f t="shared" si="31"/>
        <v>0</v>
      </c>
      <c r="N114" s="183"/>
      <c r="O114" s="183"/>
      <c r="P114" s="183"/>
      <c r="Q114" s="183"/>
      <c r="R114" s="139"/>
      <c r="S114" s="158" t="e">
        <f t="shared" si="21"/>
        <v>#DIV/0!</v>
      </c>
      <c r="U114" s="163" t="e">
        <v>#DIV/0!</v>
      </c>
      <c r="W114" s="158" t="e">
        <f t="shared" si="22"/>
        <v>#DIV/0!</v>
      </c>
    </row>
    <row r="115" spans="1:31" ht="17.25" customHeight="1">
      <c r="A115" s="150"/>
      <c r="B115" s="153" t="s">
        <v>164</v>
      </c>
      <c r="C115" s="154" t="s">
        <v>163</v>
      </c>
      <c r="D115" s="155">
        <v>0</v>
      </c>
      <c r="E115" s="155">
        <v>0</v>
      </c>
      <c r="F115" s="156">
        <f t="shared" si="30"/>
        <v>0</v>
      </c>
      <c r="G115" s="498">
        <v>0</v>
      </c>
      <c r="H115" s="498">
        <v>0</v>
      </c>
      <c r="I115" s="498">
        <v>0</v>
      </c>
      <c r="J115" s="159">
        <f t="shared" si="32"/>
        <v>0</v>
      </c>
      <c r="K115" s="155">
        <v>0</v>
      </c>
      <c r="L115" s="155">
        <v>0</v>
      </c>
      <c r="M115" s="156">
        <f t="shared" si="31"/>
        <v>0</v>
      </c>
      <c r="N115" s="183">
        <v>0</v>
      </c>
      <c r="O115" s="183">
        <v>0</v>
      </c>
      <c r="P115" s="184">
        <v>0</v>
      </c>
      <c r="Q115" s="184">
        <v>0</v>
      </c>
      <c r="R115" s="139"/>
      <c r="S115" s="158" t="e">
        <f t="shared" si="21"/>
        <v>#DIV/0!</v>
      </c>
      <c r="U115" s="163" t="e">
        <v>#DIV/0!</v>
      </c>
      <c r="W115" s="158" t="e">
        <f t="shared" si="22"/>
        <v>#DIV/0!</v>
      </c>
    </row>
    <row r="116" spans="1:31" ht="17.25" customHeight="1">
      <c r="A116" s="150"/>
      <c r="B116" s="144"/>
      <c r="C116" s="154" t="s">
        <v>161</v>
      </c>
      <c r="D116" s="156">
        <f>D112+D114</f>
        <v>26</v>
      </c>
      <c r="E116" s="156">
        <f>E112+E114</f>
        <v>26</v>
      </c>
      <c r="F116" s="156">
        <f t="shared" si="30"/>
        <v>0</v>
      </c>
      <c r="G116" s="156">
        <f t="shared" ref="G116:I117" si="33">G112+G114</f>
        <v>0</v>
      </c>
      <c r="H116" s="156">
        <f t="shared" si="33"/>
        <v>0</v>
      </c>
      <c r="I116" s="156">
        <f t="shared" si="33"/>
        <v>0</v>
      </c>
      <c r="J116" s="159">
        <f t="shared" si="32"/>
        <v>26</v>
      </c>
      <c r="K116" s="156">
        <f>K112+K114</f>
        <v>0</v>
      </c>
      <c r="L116" s="156">
        <f>L112+L114</f>
        <v>0</v>
      </c>
      <c r="M116" s="156">
        <f t="shared" si="31"/>
        <v>0</v>
      </c>
      <c r="N116" s="183"/>
      <c r="O116" s="183"/>
      <c r="P116" s="183"/>
      <c r="Q116" s="183"/>
      <c r="R116" s="139"/>
      <c r="S116" s="158">
        <f t="shared" si="21"/>
        <v>100</v>
      </c>
      <c r="U116" s="163">
        <v>96.15384615384616</v>
      </c>
      <c r="W116" s="158">
        <f t="shared" si="22"/>
        <v>3.8461538461538396</v>
      </c>
    </row>
    <row r="117" spans="1:31" ht="17.25" customHeight="1">
      <c r="A117" s="153"/>
      <c r="B117" s="153" t="s">
        <v>16</v>
      </c>
      <c r="C117" s="154" t="s">
        <v>163</v>
      </c>
      <c r="D117" s="156">
        <f>D113+D115</f>
        <v>13998861</v>
      </c>
      <c r="E117" s="156">
        <f>E113+E115</f>
        <v>13998861</v>
      </c>
      <c r="F117" s="156">
        <f t="shared" si="30"/>
        <v>0</v>
      </c>
      <c r="G117" s="156">
        <f t="shared" si="33"/>
        <v>0</v>
      </c>
      <c r="H117" s="156">
        <f t="shared" si="33"/>
        <v>0</v>
      </c>
      <c r="I117" s="156">
        <f t="shared" si="33"/>
        <v>0</v>
      </c>
      <c r="J117" s="159">
        <f t="shared" si="32"/>
        <v>13998861</v>
      </c>
      <c r="K117" s="156">
        <f>K113+K115</f>
        <v>0</v>
      </c>
      <c r="L117" s="156">
        <f>L113+L115</f>
        <v>0</v>
      </c>
      <c r="M117" s="156">
        <f t="shared" si="31"/>
        <v>0</v>
      </c>
      <c r="N117" s="183">
        <v>98.3</v>
      </c>
      <c r="O117" s="183">
        <v>103.6</v>
      </c>
      <c r="P117" s="184">
        <v>100</v>
      </c>
      <c r="Q117" s="184">
        <v>100</v>
      </c>
      <c r="R117" s="139"/>
      <c r="S117" s="158">
        <f t="shared" si="21"/>
        <v>100</v>
      </c>
      <c r="U117" s="163">
        <v>97.484703949455835</v>
      </c>
      <c r="W117" s="158">
        <f t="shared" si="22"/>
        <v>2.5152960505441655</v>
      </c>
    </row>
    <row r="118" spans="1:31" ht="17.25" customHeight="1">
      <c r="A118" s="144"/>
      <c r="B118" s="144"/>
      <c r="C118" s="154" t="s">
        <v>161</v>
      </c>
      <c r="D118" s="490">
        <v>2</v>
      </c>
      <c r="E118" s="490">
        <v>2</v>
      </c>
      <c r="F118" s="156">
        <f t="shared" si="30"/>
        <v>0</v>
      </c>
      <c r="G118" s="155">
        <v>0</v>
      </c>
      <c r="H118" s="155">
        <v>0</v>
      </c>
      <c r="I118" s="155">
        <v>0</v>
      </c>
      <c r="J118" s="156">
        <f t="shared" si="32"/>
        <v>2</v>
      </c>
      <c r="K118" s="155">
        <v>0</v>
      </c>
      <c r="L118" s="155">
        <v>0</v>
      </c>
      <c r="M118" s="156">
        <f t="shared" si="31"/>
        <v>0</v>
      </c>
      <c r="N118" s="183"/>
      <c r="O118" s="183"/>
      <c r="P118" s="183"/>
      <c r="Q118" s="183"/>
      <c r="R118" s="139"/>
      <c r="S118" s="158">
        <f t="shared" si="21"/>
        <v>100</v>
      </c>
      <c r="U118" s="163">
        <v>100</v>
      </c>
      <c r="W118" s="158">
        <f t="shared" si="22"/>
        <v>0</v>
      </c>
    </row>
    <row r="119" spans="1:31" ht="17.25" customHeight="1">
      <c r="A119" s="150"/>
      <c r="B119" s="153" t="s">
        <v>162</v>
      </c>
      <c r="C119" s="154" t="s">
        <v>163</v>
      </c>
      <c r="D119" s="490">
        <v>136600</v>
      </c>
      <c r="E119" s="490">
        <v>136600</v>
      </c>
      <c r="F119" s="156">
        <f t="shared" si="30"/>
        <v>0</v>
      </c>
      <c r="G119" s="155">
        <v>0</v>
      </c>
      <c r="H119" s="155">
        <v>0</v>
      </c>
      <c r="I119" s="155">
        <v>0</v>
      </c>
      <c r="J119" s="156">
        <f t="shared" si="32"/>
        <v>136600</v>
      </c>
      <c r="K119" s="155">
        <v>0</v>
      </c>
      <c r="L119" s="155">
        <v>0</v>
      </c>
      <c r="M119" s="156">
        <f t="shared" si="31"/>
        <v>0</v>
      </c>
      <c r="N119" s="183">
        <v>96.2</v>
      </c>
      <c r="O119" s="183">
        <v>85.2</v>
      </c>
      <c r="P119" s="184">
        <v>100</v>
      </c>
      <c r="Q119" s="184">
        <v>100</v>
      </c>
      <c r="R119" s="139"/>
      <c r="S119" s="158">
        <f t="shared" si="21"/>
        <v>100</v>
      </c>
      <c r="U119" s="163">
        <v>100</v>
      </c>
      <c r="W119" s="158">
        <f t="shared" si="22"/>
        <v>0</v>
      </c>
    </row>
    <row r="120" spans="1:31" ht="17.25" customHeight="1">
      <c r="A120" s="150" t="s">
        <v>177</v>
      </c>
      <c r="B120" s="144"/>
      <c r="C120" s="154" t="s">
        <v>161</v>
      </c>
      <c r="D120" s="155">
        <v>0</v>
      </c>
      <c r="E120" s="155">
        <v>0</v>
      </c>
      <c r="F120" s="156">
        <f t="shared" si="30"/>
        <v>0</v>
      </c>
      <c r="G120" s="155">
        <v>0</v>
      </c>
      <c r="H120" s="155">
        <v>0</v>
      </c>
      <c r="I120" s="155">
        <v>0</v>
      </c>
      <c r="J120" s="156">
        <f t="shared" si="32"/>
        <v>0</v>
      </c>
      <c r="K120" s="155">
        <v>0</v>
      </c>
      <c r="L120" s="155">
        <v>0</v>
      </c>
      <c r="M120" s="156">
        <f t="shared" si="31"/>
        <v>0</v>
      </c>
      <c r="N120" s="183"/>
      <c r="O120" s="183"/>
      <c r="P120" s="183"/>
      <c r="Q120" s="183"/>
      <c r="R120" s="139"/>
      <c r="S120" s="158" t="e">
        <f t="shared" si="21"/>
        <v>#DIV/0!</v>
      </c>
      <c r="U120" s="163" t="e">
        <v>#DIV/0!</v>
      </c>
      <c r="W120" s="158" t="e">
        <f t="shared" si="22"/>
        <v>#DIV/0!</v>
      </c>
    </row>
    <row r="121" spans="1:31" ht="17.25" customHeight="1">
      <c r="A121" s="150"/>
      <c r="B121" s="153" t="s">
        <v>164</v>
      </c>
      <c r="C121" s="154" t="s">
        <v>163</v>
      </c>
      <c r="D121" s="155">
        <v>0</v>
      </c>
      <c r="E121" s="155">
        <v>0</v>
      </c>
      <c r="F121" s="156">
        <f t="shared" si="30"/>
        <v>0</v>
      </c>
      <c r="G121" s="155">
        <v>0</v>
      </c>
      <c r="H121" s="155">
        <v>0</v>
      </c>
      <c r="I121" s="155">
        <v>0</v>
      </c>
      <c r="J121" s="156">
        <f t="shared" si="32"/>
        <v>0</v>
      </c>
      <c r="K121" s="155">
        <v>0</v>
      </c>
      <c r="L121" s="155">
        <v>0</v>
      </c>
      <c r="M121" s="156">
        <f t="shared" si="31"/>
        <v>0</v>
      </c>
      <c r="N121" s="183">
        <v>0</v>
      </c>
      <c r="O121" s="183">
        <v>0</v>
      </c>
      <c r="P121" s="184">
        <v>0</v>
      </c>
      <c r="Q121" s="184">
        <v>0</v>
      </c>
      <c r="R121" s="139"/>
      <c r="S121" s="158" t="e">
        <f t="shared" si="21"/>
        <v>#DIV/0!</v>
      </c>
      <c r="U121" s="163" t="e">
        <v>#DIV/0!</v>
      </c>
      <c r="W121" s="158" t="e">
        <f t="shared" si="22"/>
        <v>#DIV/0!</v>
      </c>
    </row>
    <row r="122" spans="1:31" ht="17.25" customHeight="1">
      <c r="A122" s="150"/>
      <c r="B122" s="144"/>
      <c r="C122" s="154" t="s">
        <v>161</v>
      </c>
      <c r="D122" s="156">
        <f>D118+D120</f>
        <v>2</v>
      </c>
      <c r="E122" s="156">
        <f>E118+E120</f>
        <v>2</v>
      </c>
      <c r="F122" s="156">
        <f t="shared" si="30"/>
        <v>0</v>
      </c>
      <c r="G122" s="156">
        <v>0</v>
      </c>
      <c r="H122" s="156">
        <v>0</v>
      </c>
      <c r="I122" s="156">
        <v>0</v>
      </c>
      <c r="J122" s="156">
        <f t="shared" si="32"/>
        <v>2</v>
      </c>
      <c r="K122" s="156">
        <f>K118+K120</f>
        <v>0</v>
      </c>
      <c r="L122" s="156">
        <f>L118+L120</f>
        <v>0</v>
      </c>
      <c r="M122" s="156">
        <f t="shared" si="31"/>
        <v>0</v>
      </c>
      <c r="N122" s="183"/>
      <c r="O122" s="183"/>
      <c r="P122" s="183"/>
      <c r="Q122" s="183"/>
      <c r="R122" s="139"/>
      <c r="S122" s="158">
        <f t="shared" si="21"/>
        <v>100</v>
      </c>
      <c r="U122" s="163">
        <v>100</v>
      </c>
      <c r="W122" s="158">
        <f t="shared" si="22"/>
        <v>0</v>
      </c>
    </row>
    <row r="123" spans="1:31" ht="17.25" customHeight="1">
      <c r="A123" s="153"/>
      <c r="B123" s="153" t="s">
        <v>16</v>
      </c>
      <c r="C123" s="154" t="s">
        <v>163</v>
      </c>
      <c r="D123" s="156">
        <f>D119+D121</f>
        <v>136600</v>
      </c>
      <c r="E123" s="156">
        <f>E119+E121</f>
        <v>136600</v>
      </c>
      <c r="F123" s="156">
        <f t="shared" si="30"/>
        <v>0</v>
      </c>
      <c r="G123" s="156">
        <f>G119+G121</f>
        <v>0</v>
      </c>
      <c r="H123" s="156">
        <f>H119+H121</f>
        <v>0</v>
      </c>
      <c r="I123" s="156">
        <f>I119+I121</f>
        <v>0</v>
      </c>
      <c r="J123" s="156">
        <f t="shared" si="32"/>
        <v>136600</v>
      </c>
      <c r="K123" s="156">
        <f>K119+K121</f>
        <v>0</v>
      </c>
      <c r="L123" s="156">
        <f>L119+L121</f>
        <v>0</v>
      </c>
      <c r="M123" s="156">
        <f t="shared" si="31"/>
        <v>0</v>
      </c>
      <c r="N123" s="183">
        <v>96.2</v>
      </c>
      <c r="O123" s="183">
        <v>85.2</v>
      </c>
      <c r="P123" s="184">
        <v>100</v>
      </c>
      <c r="Q123" s="184">
        <v>100</v>
      </c>
      <c r="R123" s="139"/>
      <c r="S123" s="158">
        <f t="shared" si="21"/>
        <v>100</v>
      </c>
      <c r="U123" s="163">
        <v>100</v>
      </c>
      <c r="W123" s="158">
        <f t="shared" si="22"/>
        <v>0</v>
      </c>
    </row>
    <row r="124" spans="1:31" s="141" customFormat="1" ht="13.2">
      <c r="A124" s="136"/>
      <c r="B124" s="136"/>
      <c r="C124" s="136"/>
      <c r="E124" s="136"/>
      <c r="F124" s="571" t="str">
        <f>F1</f>
        <v>令 和 ４ 年 度 に お け る 滞 納 整 理 状 況 調</v>
      </c>
      <c r="G124" s="571"/>
      <c r="H124" s="571"/>
      <c r="I124" s="571"/>
      <c r="J124" s="571"/>
      <c r="L124" s="142" t="s">
        <v>305</v>
      </c>
      <c r="M124" s="136"/>
      <c r="N124" s="507"/>
      <c r="O124" s="507"/>
      <c r="P124" s="507"/>
      <c r="Q124" s="507"/>
      <c r="S124" s="158" t="e">
        <f t="shared" si="21"/>
        <v>#DIV/0!</v>
      </c>
      <c r="U124" s="158" t="e">
        <v>#DIV/0!</v>
      </c>
      <c r="V124" s="139"/>
      <c r="W124" s="158" t="e">
        <f t="shared" si="22"/>
        <v>#DIV/0!</v>
      </c>
      <c r="X124" s="139"/>
      <c r="Y124" s="139"/>
      <c r="Z124" s="139"/>
      <c r="AA124" s="139"/>
      <c r="AB124" s="139"/>
      <c r="AC124" s="139"/>
      <c r="AD124" s="139"/>
      <c r="AE124" s="139"/>
    </row>
    <row r="125" spans="1:31" s="141" customFormat="1" ht="16.5" customHeight="1">
      <c r="J125" s="142"/>
      <c r="K125" s="142"/>
      <c r="L125" s="186"/>
      <c r="M125" s="142" t="s">
        <v>129</v>
      </c>
      <c r="N125" s="180"/>
      <c r="O125" s="180"/>
      <c r="P125" s="180" t="s">
        <v>178</v>
      </c>
      <c r="Q125" s="180"/>
      <c r="S125" s="158" t="e">
        <f t="shared" si="21"/>
        <v>#DIV/0!</v>
      </c>
      <c r="U125" s="158" t="e">
        <v>#DIV/0!</v>
      </c>
      <c r="V125" s="139"/>
      <c r="W125" s="158" t="e">
        <f t="shared" si="22"/>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1"/>
        <v>#DIV/0!</v>
      </c>
      <c r="U126" s="158" t="e">
        <v>#DIV/0!</v>
      </c>
      <c r="V126" s="139"/>
      <c r="W126" s="158" t="e">
        <f t="shared" si="22"/>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1"/>
        <v>#VALUE!</v>
      </c>
      <c r="U127" s="158" t="e">
        <v>#VALUE!</v>
      </c>
      <c r="V127" s="139"/>
      <c r="W127" s="158" t="e">
        <f t="shared" si="22"/>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150"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1"/>
        <v>#VALUE!</v>
      </c>
      <c r="U128" s="158" t="e">
        <v>#VALUE!</v>
      </c>
      <c r="V128" s="139"/>
      <c r="W128" s="158" t="e">
        <f t="shared" si="22"/>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9">
        <v>0</v>
      </c>
      <c r="N129" s="183"/>
      <c r="O129" s="183"/>
      <c r="P129" s="183"/>
      <c r="Q129" s="183"/>
      <c r="R129" s="139"/>
      <c r="S129" s="158" t="e">
        <f t="shared" si="21"/>
        <v>#DIV/0!</v>
      </c>
      <c r="U129" s="163" t="e">
        <v>#DIV/0!</v>
      </c>
      <c r="W129" s="158" t="e">
        <f t="shared" si="22"/>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9">
        <v>0</v>
      </c>
      <c r="N130" s="183">
        <v>0</v>
      </c>
      <c r="O130" s="183">
        <v>0</v>
      </c>
      <c r="P130" s="184">
        <v>0</v>
      </c>
      <c r="Q130" s="184">
        <v>0</v>
      </c>
      <c r="R130" s="139"/>
      <c r="S130" s="158" t="e">
        <f t="shared" si="21"/>
        <v>#DIV/0!</v>
      </c>
      <c r="U130" s="163" t="e">
        <v>#DIV/0!</v>
      </c>
      <c r="W130" s="158" t="e">
        <f t="shared" si="22"/>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9">
        <v>0</v>
      </c>
      <c r="N131" s="183"/>
      <c r="O131" s="183"/>
      <c r="P131" s="183"/>
      <c r="Q131" s="183"/>
      <c r="R131" s="139"/>
      <c r="S131" s="158" t="e">
        <f t="shared" si="21"/>
        <v>#DIV/0!</v>
      </c>
      <c r="U131" s="163" t="e">
        <v>#DIV/0!</v>
      </c>
      <c r="W131" s="158" t="e">
        <f t="shared" si="22"/>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9">
        <v>0</v>
      </c>
      <c r="N132" s="183">
        <v>0</v>
      </c>
      <c r="O132" s="183">
        <v>0</v>
      </c>
      <c r="P132" s="184">
        <v>0</v>
      </c>
      <c r="Q132" s="184">
        <v>0</v>
      </c>
      <c r="R132" s="139"/>
      <c r="S132" s="158" t="e">
        <f t="shared" si="21"/>
        <v>#DIV/0!</v>
      </c>
      <c r="U132" s="163" t="e">
        <v>#DIV/0!</v>
      </c>
      <c r="W132" s="158" t="e">
        <f t="shared" si="22"/>
        <v>#DIV/0!</v>
      </c>
    </row>
    <row r="133" spans="1:23" ht="15" customHeight="1">
      <c r="A133" s="150"/>
      <c r="B133" s="144"/>
      <c r="C133" s="154" t="s">
        <v>161</v>
      </c>
      <c r="D133" s="156">
        <v>0</v>
      </c>
      <c r="E133" s="156">
        <v>0</v>
      </c>
      <c r="F133" s="159">
        <v>0</v>
      </c>
      <c r="G133" s="159">
        <v>0</v>
      </c>
      <c r="H133" s="159">
        <v>0</v>
      </c>
      <c r="I133" s="159">
        <v>0</v>
      </c>
      <c r="J133" s="159">
        <v>0</v>
      </c>
      <c r="K133" s="159">
        <v>0</v>
      </c>
      <c r="L133" s="159">
        <v>0</v>
      </c>
      <c r="M133" s="159">
        <v>0</v>
      </c>
      <c r="N133" s="183"/>
      <c r="O133" s="183"/>
      <c r="P133" s="183"/>
      <c r="Q133" s="183"/>
      <c r="R133" s="139"/>
      <c r="S133" s="158" t="e">
        <f t="shared" si="21"/>
        <v>#DIV/0!</v>
      </c>
      <c r="U133" s="163" t="e">
        <v>#DIV/0!</v>
      </c>
      <c r="W133" s="158" t="e">
        <f t="shared" si="22"/>
        <v>#DIV/0!</v>
      </c>
    </row>
    <row r="134" spans="1:23" ht="15" customHeight="1">
      <c r="A134" s="153"/>
      <c r="B134" s="153" t="s">
        <v>16</v>
      </c>
      <c r="C134" s="154" t="s">
        <v>163</v>
      </c>
      <c r="D134" s="156">
        <f>D130+D132</f>
        <v>0</v>
      </c>
      <c r="E134" s="156">
        <f>E130+E132</f>
        <v>0</v>
      </c>
      <c r="F134" s="159">
        <v>0</v>
      </c>
      <c r="G134" s="159">
        <v>0</v>
      </c>
      <c r="H134" s="159">
        <v>0</v>
      </c>
      <c r="I134" s="159">
        <v>0</v>
      </c>
      <c r="J134" s="159">
        <v>0</v>
      </c>
      <c r="K134" s="159">
        <v>0</v>
      </c>
      <c r="L134" s="159">
        <v>0</v>
      </c>
      <c r="M134" s="159">
        <v>0</v>
      </c>
      <c r="N134" s="183">
        <v>0</v>
      </c>
      <c r="O134" s="183">
        <v>0</v>
      </c>
      <c r="P134" s="184">
        <v>0</v>
      </c>
      <c r="Q134" s="184">
        <v>0</v>
      </c>
      <c r="R134" s="139"/>
      <c r="S134" s="158" t="e">
        <f t="shared" si="21"/>
        <v>#DIV/0!</v>
      </c>
      <c r="U134" s="163" t="e">
        <v>#DIV/0!</v>
      </c>
      <c r="W134" s="158" t="e">
        <f t="shared" si="22"/>
        <v>#DIV/0!</v>
      </c>
    </row>
    <row r="135" spans="1:23" ht="15" customHeight="1">
      <c r="A135" s="144"/>
      <c r="B135" s="144"/>
      <c r="C135" s="154" t="s">
        <v>161</v>
      </c>
      <c r="D135" s="155">
        <v>0</v>
      </c>
      <c r="E135" s="155">
        <v>0</v>
      </c>
      <c r="F135" s="159">
        <f t="shared" ref="F135:F152" si="34">D135-E135</f>
        <v>0</v>
      </c>
      <c r="G135" s="155">
        <v>0</v>
      </c>
      <c r="H135" s="155">
        <v>0</v>
      </c>
      <c r="I135" s="155">
        <v>0</v>
      </c>
      <c r="J135" s="159">
        <f t="shared" ref="J135:J152" si="35">E135+G135+H135+I135</f>
        <v>0</v>
      </c>
      <c r="K135" s="155">
        <v>0</v>
      </c>
      <c r="L135" s="155">
        <v>0</v>
      </c>
      <c r="M135" s="159">
        <f t="shared" ref="M135:M152" si="36">D135-J135-K135-L135</f>
        <v>0</v>
      </c>
      <c r="N135" s="183"/>
      <c r="O135" s="183"/>
      <c r="P135" s="183"/>
      <c r="Q135" s="183"/>
      <c r="R135" s="139"/>
      <c r="S135" s="158" t="e">
        <f t="shared" si="21"/>
        <v>#DIV/0!</v>
      </c>
      <c r="U135" s="163" t="e">
        <v>#DIV/0!</v>
      </c>
      <c r="W135" s="158" t="e">
        <f t="shared" si="22"/>
        <v>#DIV/0!</v>
      </c>
    </row>
    <row r="136" spans="1:23" ht="15" customHeight="1">
      <c r="A136" s="150"/>
      <c r="B136" s="153" t="s">
        <v>162</v>
      </c>
      <c r="C136" s="154" t="s">
        <v>163</v>
      </c>
      <c r="D136" s="155">
        <v>0</v>
      </c>
      <c r="E136" s="155">
        <v>0</v>
      </c>
      <c r="F136" s="159">
        <f t="shared" si="34"/>
        <v>0</v>
      </c>
      <c r="G136" s="155">
        <v>0</v>
      </c>
      <c r="H136" s="155">
        <v>0</v>
      </c>
      <c r="I136" s="155">
        <v>0</v>
      </c>
      <c r="J136" s="159">
        <f t="shared" si="35"/>
        <v>0</v>
      </c>
      <c r="K136" s="155">
        <v>0</v>
      </c>
      <c r="L136" s="155">
        <v>0</v>
      </c>
      <c r="M136" s="159">
        <f t="shared" si="36"/>
        <v>0</v>
      </c>
      <c r="N136" s="183">
        <v>0</v>
      </c>
      <c r="O136" s="183">
        <v>0</v>
      </c>
      <c r="P136" s="184">
        <v>0</v>
      </c>
      <c r="Q136" s="184">
        <v>0</v>
      </c>
      <c r="R136" s="139"/>
      <c r="S136" s="158" t="e">
        <f t="shared" si="21"/>
        <v>#DIV/0!</v>
      </c>
      <c r="U136" s="163" t="e">
        <v>#DIV/0!</v>
      </c>
      <c r="W136" s="158" t="e">
        <f t="shared" si="22"/>
        <v>#DIV/0!</v>
      </c>
    </row>
    <row r="137" spans="1:23" ht="15" customHeight="1">
      <c r="A137" s="150" t="s">
        <v>179</v>
      </c>
      <c r="B137" s="144"/>
      <c r="C137" s="154" t="s">
        <v>161</v>
      </c>
      <c r="D137" s="155">
        <v>0</v>
      </c>
      <c r="E137" s="155">
        <v>0</v>
      </c>
      <c r="F137" s="159">
        <f t="shared" si="34"/>
        <v>0</v>
      </c>
      <c r="G137" s="155">
        <v>0</v>
      </c>
      <c r="H137" s="155">
        <v>0</v>
      </c>
      <c r="I137" s="155">
        <v>0</v>
      </c>
      <c r="J137" s="159">
        <f t="shared" si="35"/>
        <v>0</v>
      </c>
      <c r="K137" s="155">
        <v>0</v>
      </c>
      <c r="L137" s="155">
        <v>0</v>
      </c>
      <c r="M137" s="159">
        <f t="shared" si="36"/>
        <v>0</v>
      </c>
      <c r="N137" s="183"/>
      <c r="O137" s="183"/>
      <c r="P137" s="183"/>
      <c r="Q137" s="183"/>
      <c r="R137" s="139"/>
      <c r="S137" s="158" t="e">
        <f t="shared" si="21"/>
        <v>#DIV/0!</v>
      </c>
      <c r="U137" s="163" t="e">
        <v>#DIV/0!</v>
      </c>
      <c r="W137" s="158" t="e">
        <f t="shared" si="22"/>
        <v>#DIV/0!</v>
      </c>
    </row>
    <row r="138" spans="1:23" ht="15" customHeight="1">
      <c r="A138" s="150"/>
      <c r="B138" s="153" t="s">
        <v>164</v>
      </c>
      <c r="C138" s="154" t="s">
        <v>163</v>
      </c>
      <c r="D138" s="155">
        <v>0</v>
      </c>
      <c r="E138" s="155">
        <v>0</v>
      </c>
      <c r="F138" s="159">
        <f t="shared" si="34"/>
        <v>0</v>
      </c>
      <c r="G138" s="155">
        <v>0</v>
      </c>
      <c r="H138" s="155">
        <v>0</v>
      </c>
      <c r="I138" s="155">
        <v>0</v>
      </c>
      <c r="J138" s="159">
        <f t="shared" si="35"/>
        <v>0</v>
      </c>
      <c r="K138" s="155">
        <v>0</v>
      </c>
      <c r="L138" s="155">
        <v>0</v>
      </c>
      <c r="M138" s="159">
        <f t="shared" si="36"/>
        <v>0</v>
      </c>
      <c r="N138" s="183">
        <v>0</v>
      </c>
      <c r="O138" s="183">
        <v>0</v>
      </c>
      <c r="P138" s="184">
        <v>0</v>
      </c>
      <c r="Q138" s="184">
        <v>0</v>
      </c>
      <c r="R138" s="139"/>
      <c r="S138" s="158" t="e">
        <f t="shared" si="21"/>
        <v>#DIV/0!</v>
      </c>
      <c r="U138" s="163" t="e">
        <v>#DIV/0!</v>
      </c>
      <c r="W138" s="158" t="e">
        <f t="shared" si="22"/>
        <v>#DIV/0!</v>
      </c>
    </row>
    <row r="139" spans="1:23" ht="15" customHeight="1">
      <c r="A139" s="150"/>
      <c r="B139" s="144"/>
      <c r="C139" s="154" t="s">
        <v>161</v>
      </c>
      <c r="D139" s="156">
        <f>D135+D137</f>
        <v>0</v>
      </c>
      <c r="E139" s="156">
        <f>E135+E137</f>
        <v>0</v>
      </c>
      <c r="F139" s="159">
        <f t="shared" si="34"/>
        <v>0</v>
      </c>
      <c r="G139" s="156">
        <f t="shared" ref="G139:I140" si="37">G135+G137</f>
        <v>0</v>
      </c>
      <c r="H139" s="156">
        <f t="shared" si="37"/>
        <v>0</v>
      </c>
      <c r="I139" s="156">
        <f t="shared" si="37"/>
        <v>0</v>
      </c>
      <c r="J139" s="159">
        <f t="shared" si="35"/>
        <v>0</v>
      </c>
      <c r="K139" s="156">
        <f>K135+K137</f>
        <v>0</v>
      </c>
      <c r="L139" s="156">
        <f>L135+L137</f>
        <v>0</v>
      </c>
      <c r="M139" s="159">
        <f t="shared" si="36"/>
        <v>0</v>
      </c>
      <c r="N139" s="183"/>
      <c r="O139" s="183"/>
      <c r="P139" s="183"/>
      <c r="Q139" s="183"/>
      <c r="R139" s="139"/>
      <c r="S139" s="158" t="e">
        <f t="shared" si="21"/>
        <v>#DIV/0!</v>
      </c>
      <c r="U139" s="163" t="e">
        <v>#DIV/0!</v>
      </c>
      <c r="W139" s="158" t="e">
        <f t="shared" si="22"/>
        <v>#DIV/0!</v>
      </c>
    </row>
    <row r="140" spans="1:23" ht="15" customHeight="1">
      <c r="A140" s="153"/>
      <c r="B140" s="153" t="s">
        <v>16</v>
      </c>
      <c r="C140" s="154" t="s">
        <v>163</v>
      </c>
      <c r="D140" s="156">
        <f>D136+D138</f>
        <v>0</v>
      </c>
      <c r="E140" s="156">
        <f>E136+E138</f>
        <v>0</v>
      </c>
      <c r="F140" s="159">
        <f t="shared" si="34"/>
        <v>0</v>
      </c>
      <c r="G140" s="156">
        <f t="shared" si="37"/>
        <v>0</v>
      </c>
      <c r="H140" s="156">
        <f t="shared" si="37"/>
        <v>0</v>
      </c>
      <c r="I140" s="156">
        <f t="shared" si="37"/>
        <v>0</v>
      </c>
      <c r="J140" s="159">
        <f t="shared" si="35"/>
        <v>0</v>
      </c>
      <c r="K140" s="156">
        <f>K136+K138</f>
        <v>0</v>
      </c>
      <c r="L140" s="156">
        <f>L136+L138</f>
        <v>0</v>
      </c>
      <c r="M140" s="159">
        <f t="shared" si="36"/>
        <v>0</v>
      </c>
      <c r="N140" s="183">
        <v>0</v>
      </c>
      <c r="O140" s="183">
        <v>0</v>
      </c>
      <c r="P140" s="184">
        <v>0</v>
      </c>
      <c r="Q140" s="184">
        <v>0</v>
      </c>
      <c r="R140" s="139"/>
      <c r="S140" s="158" t="e">
        <f t="shared" si="21"/>
        <v>#DIV/0!</v>
      </c>
      <c r="U140" s="163" t="e">
        <v>#DIV/0!</v>
      </c>
      <c r="W140" s="158" t="e">
        <f t="shared" si="22"/>
        <v>#DIV/0!</v>
      </c>
    </row>
    <row r="141" spans="1:23" ht="15" customHeight="1">
      <c r="A141" s="144"/>
      <c r="B141" s="144"/>
      <c r="C141" s="154" t="s">
        <v>161</v>
      </c>
      <c r="D141" s="155">
        <v>0</v>
      </c>
      <c r="E141" s="155">
        <v>0</v>
      </c>
      <c r="F141" s="159">
        <f t="shared" si="34"/>
        <v>0</v>
      </c>
      <c r="G141" s="155">
        <v>0</v>
      </c>
      <c r="H141" s="155">
        <v>0</v>
      </c>
      <c r="I141" s="155">
        <v>0</v>
      </c>
      <c r="J141" s="159">
        <f t="shared" si="35"/>
        <v>0</v>
      </c>
      <c r="K141" s="155">
        <v>0</v>
      </c>
      <c r="L141" s="155">
        <v>0</v>
      </c>
      <c r="M141" s="159">
        <f t="shared" si="36"/>
        <v>0</v>
      </c>
      <c r="N141" s="183"/>
      <c r="O141" s="183"/>
      <c r="P141" s="183"/>
      <c r="Q141" s="183"/>
      <c r="R141" s="139"/>
      <c r="S141" s="158" t="e">
        <f t="shared" ref="S141:S176" si="38">E141/D141*100</f>
        <v>#DIV/0!</v>
      </c>
      <c r="U141" s="163" t="e">
        <v>#DIV/0!</v>
      </c>
      <c r="W141" s="158" t="e">
        <f t="shared" ref="W141:W176" si="39">S141-U141</f>
        <v>#DIV/0!</v>
      </c>
    </row>
    <row r="142" spans="1:23" ht="15" customHeight="1">
      <c r="A142" s="150"/>
      <c r="B142" s="153" t="s">
        <v>162</v>
      </c>
      <c r="C142" s="154" t="s">
        <v>163</v>
      </c>
      <c r="D142" s="155">
        <v>0</v>
      </c>
      <c r="E142" s="155">
        <v>0</v>
      </c>
      <c r="F142" s="159">
        <f t="shared" si="34"/>
        <v>0</v>
      </c>
      <c r="G142" s="155">
        <v>0</v>
      </c>
      <c r="H142" s="155">
        <v>0</v>
      </c>
      <c r="I142" s="155">
        <v>0</v>
      </c>
      <c r="J142" s="159">
        <f t="shared" si="35"/>
        <v>0</v>
      </c>
      <c r="K142" s="155">
        <v>0</v>
      </c>
      <c r="L142" s="155">
        <v>0</v>
      </c>
      <c r="M142" s="159">
        <f t="shared" si="36"/>
        <v>0</v>
      </c>
      <c r="N142" s="183">
        <v>0</v>
      </c>
      <c r="O142" s="183">
        <v>0</v>
      </c>
      <c r="P142" s="184">
        <v>0</v>
      </c>
      <c r="Q142" s="184">
        <v>0</v>
      </c>
      <c r="R142" s="139"/>
      <c r="S142" s="158" t="e">
        <f t="shared" si="38"/>
        <v>#DIV/0!</v>
      </c>
      <c r="U142" s="163" t="e">
        <v>#DIV/0!</v>
      </c>
      <c r="W142" s="158" t="e">
        <f t="shared" si="39"/>
        <v>#DIV/0!</v>
      </c>
    </row>
    <row r="143" spans="1:23" ht="15" customHeight="1">
      <c r="A143" s="150" t="s">
        <v>55</v>
      </c>
      <c r="B143" s="144"/>
      <c r="C143" s="154" t="s">
        <v>161</v>
      </c>
      <c r="D143" s="155">
        <v>0</v>
      </c>
      <c r="E143" s="155">
        <v>0</v>
      </c>
      <c r="F143" s="159">
        <f t="shared" si="34"/>
        <v>0</v>
      </c>
      <c r="G143" s="155">
        <v>0</v>
      </c>
      <c r="H143" s="155">
        <v>0</v>
      </c>
      <c r="I143" s="155">
        <v>0</v>
      </c>
      <c r="J143" s="159">
        <f t="shared" si="35"/>
        <v>0</v>
      </c>
      <c r="K143" s="155">
        <v>0</v>
      </c>
      <c r="L143" s="155">
        <v>0</v>
      </c>
      <c r="M143" s="159">
        <f t="shared" si="36"/>
        <v>0</v>
      </c>
      <c r="N143" s="183"/>
      <c r="O143" s="183"/>
      <c r="P143" s="183"/>
      <c r="Q143" s="183"/>
      <c r="R143" s="139"/>
      <c r="S143" s="158" t="e">
        <f t="shared" si="38"/>
        <v>#DIV/0!</v>
      </c>
      <c r="U143" s="163" t="e">
        <v>#DIV/0!</v>
      </c>
      <c r="W143" s="158" t="e">
        <f t="shared" si="39"/>
        <v>#DIV/0!</v>
      </c>
    </row>
    <row r="144" spans="1:23" ht="15" customHeight="1">
      <c r="A144" s="150"/>
      <c r="B144" s="153" t="s">
        <v>164</v>
      </c>
      <c r="C144" s="154" t="s">
        <v>163</v>
      </c>
      <c r="D144" s="155">
        <v>0</v>
      </c>
      <c r="E144" s="155">
        <v>0</v>
      </c>
      <c r="F144" s="159">
        <f t="shared" si="34"/>
        <v>0</v>
      </c>
      <c r="G144" s="155">
        <v>0</v>
      </c>
      <c r="H144" s="155">
        <v>0</v>
      </c>
      <c r="I144" s="155">
        <v>0</v>
      </c>
      <c r="J144" s="159">
        <f t="shared" si="35"/>
        <v>0</v>
      </c>
      <c r="K144" s="155">
        <v>0</v>
      </c>
      <c r="L144" s="155">
        <v>0</v>
      </c>
      <c r="M144" s="159">
        <f t="shared" si="36"/>
        <v>0</v>
      </c>
      <c r="N144" s="183">
        <v>0</v>
      </c>
      <c r="O144" s="183">
        <v>0</v>
      </c>
      <c r="P144" s="184">
        <v>0</v>
      </c>
      <c r="Q144" s="184">
        <v>0</v>
      </c>
      <c r="R144" s="139"/>
      <c r="S144" s="158" t="e">
        <f t="shared" si="38"/>
        <v>#DIV/0!</v>
      </c>
      <c r="U144" s="163" t="e">
        <v>#DIV/0!</v>
      </c>
      <c r="W144" s="158" t="e">
        <f t="shared" si="39"/>
        <v>#DIV/0!</v>
      </c>
    </row>
    <row r="145" spans="1:23" ht="15" customHeight="1">
      <c r="A145" s="150"/>
      <c r="B145" s="144"/>
      <c r="C145" s="154" t="s">
        <v>161</v>
      </c>
      <c r="D145" s="156">
        <f>D141+D143</f>
        <v>0</v>
      </c>
      <c r="E145" s="156">
        <f>E141+E143</f>
        <v>0</v>
      </c>
      <c r="F145" s="159">
        <f t="shared" si="34"/>
        <v>0</v>
      </c>
      <c r="G145" s="156">
        <f t="shared" ref="G145:I146" si="40">G141+G143</f>
        <v>0</v>
      </c>
      <c r="H145" s="156">
        <f t="shared" si="40"/>
        <v>0</v>
      </c>
      <c r="I145" s="156">
        <f t="shared" si="40"/>
        <v>0</v>
      </c>
      <c r="J145" s="159">
        <f t="shared" si="35"/>
        <v>0</v>
      </c>
      <c r="K145" s="156">
        <f>K141+K143</f>
        <v>0</v>
      </c>
      <c r="L145" s="156">
        <f>L141+L143</f>
        <v>0</v>
      </c>
      <c r="M145" s="159">
        <f t="shared" si="36"/>
        <v>0</v>
      </c>
      <c r="N145" s="183"/>
      <c r="O145" s="183"/>
      <c r="P145" s="183"/>
      <c r="Q145" s="183"/>
      <c r="R145" s="139"/>
      <c r="S145" s="158" t="e">
        <f t="shared" si="38"/>
        <v>#DIV/0!</v>
      </c>
      <c r="U145" s="163" t="e">
        <v>#DIV/0!</v>
      </c>
      <c r="W145" s="158" t="e">
        <f t="shared" si="39"/>
        <v>#DIV/0!</v>
      </c>
    </row>
    <row r="146" spans="1:23" ht="15" customHeight="1">
      <c r="A146" s="153"/>
      <c r="B146" s="153" t="s">
        <v>16</v>
      </c>
      <c r="C146" s="154" t="s">
        <v>163</v>
      </c>
      <c r="D146" s="156">
        <f>D142+D144</f>
        <v>0</v>
      </c>
      <c r="E146" s="156">
        <f>E142+E144</f>
        <v>0</v>
      </c>
      <c r="F146" s="159">
        <f t="shared" si="34"/>
        <v>0</v>
      </c>
      <c r="G146" s="156">
        <f t="shared" si="40"/>
        <v>0</v>
      </c>
      <c r="H146" s="156">
        <f t="shared" si="40"/>
        <v>0</v>
      </c>
      <c r="I146" s="156">
        <f t="shared" si="40"/>
        <v>0</v>
      </c>
      <c r="J146" s="159">
        <f t="shared" si="35"/>
        <v>0</v>
      </c>
      <c r="K146" s="156">
        <f>K142+K144</f>
        <v>0</v>
      </c>
      <c r="L146" s="156">
        <f>L142+L144</f>
        <v>0</v>
      </c>
      <c r="M146" s="159">
        <f t="shared" si="36"/>
        <v>0</v>
      </c>
      <c r="N146" s="183">
        <v>0</v>
      </c>
      <c r="O146" s="183">
        <v>0</v>
      </c>
      <c r="P146" s="184">
        <v>0</v>
      </c>
      <c r="Q146" s="184">
        <v>0</v>
      </c>
      <c r="R146" s="139"/>
      <c r="S146" s="158" t="e">
        <f t="shared" si="38"/>
        <v>#DIV/0!</v>
      </c>
      <c r="U146" s="163" t="e">
        <v>#DIV/0!</v>
      </c>
      <c r="W146" s="158" t="e">
        <f t="shared" si="39"/>
        <v>#DIV/0!</v>
      </c>
    </row>
    <row r="147" spans="1:23" ht="15" customHeight="1">
      <c r="A147" s="144"/>
      <c r="B147" s="144"/>
      <c r="C147" s="154" t="s">
        <v>161</v>
      </c>
      <c r="D147" s="155">
        <v>0</v>
      </c>
      <c r="E147" s="155">
        <v>0</v>
      </c>
      <c r="F147" s="159">
        <f t="shared" si="34"/>
        <v>0</v>
      </c>
      <c r="G147" s="155">
        <v>0</v>
      </c>
      <c r="H147" s="155">
        <v>0</v>
      </c>
      <c r="I147" s="155">
        <v>0</v>
      </c>
      <c r="J147" s="159">
        <f t="shared" si="35"/>
        <v>0</v>
      </c>
      <c r="K147" s="155">
        <v>0</v>
      </c>
      <c r="L147" s="155">
        <v>0</v>
      </c>
      <c r="M147" s="159">
        <f t="shared" si="36"/>
        <v>0</v>
      </c>
      <c r="N147" s="183"/>
      <c r="O147" s="183"/>
      <c r="P147" s="183"/>
      <c r="Q147" s="183"/>
      <c r="R147" s="139"/>
      <c r="S147" s="158" t="e">
        <f t="shared" si="38"/>
        <v>#DIV/0!</v>
      </c>
      <c r="U147" s="163" t="e">
        <v>#DIV/0!</v>
      </c>
      <c r="W147" s="158" t="e">
        <f t="shared" si="39"/>
        <v>#DIV/0!</v>
      </c>
    </row>
    <row r="148" spans="1:23" ht="15" customHeight="1">
      <c r="A148" s="150"/>
      <c r="B148" s="153" t="s">
        <v>162</v>
      </c>
      <c r="C148" s="154" t="s">
        <v>163</v>
      </c>
      <c r="D148" s="155">
        <v>0</v>
      </c>
      <c r="E148" s="155">
        <v>0</v>
      </c>
      <c r="F148" s="159">
        <f t="shared" si="34"/>
        <v>0</v>
      </c>
      <c r="G148" s="155">
        <v>0</v>
      </c>
      <c r="H148" s="155">
        <v>0</v>
      </c>
      <c r="I148" s="155">
        <v>0</v>
      </c>
      <c r="J148" s="159">
        <f t="shared" si="35"/>
        <v>0</v>
      </c>
      <c r="K148" s="155">
        <v>0</v>
      </c>
      <c r="L148" s="155">
        <v>0</v>
      </c>
      <c r="M148" s="159">
        <f t="shared" si="36"/>
        <v>0</v>
      </c>
      <c r="N148" s="183">
        <v>0</v>
      </c>
      <c r="O148" s="183">
        <v>0</v>
      </c>
      <c r="P148" s="184">
        <v>0</v>
      </c>
      <c r="Q148" s="184">
        <v>0</v>
      </c>
      <c r="R148" s="139"/>
      <c r="S148" s="158" t="e">
        <f t="shared" si="38"/>
        <v>#DIV/0!</v>
      </c>
      <c r="U148" s="163" t="e">
        <v>#DIV/0!</v>
      </c>
      <c r="W148" s="158" t="e">
        <f t="shared" si="39"/>
        <v>#DIV/0!</v>
      </c>
    </row>
    <row r="149" spans="1:23" ht="15" customHeight="1">
      <c r="A149" s="150" t="s">
        <v>49</v>
      </c>
      <c r="B149" s="144"/>
      <c r="C149" s="154" t="s">
        <v>161</v>
      </c>
      <c r="D149" s="155">
        <v>0</v>
      </c>
      <c r="E149" s="155">
        <v>0</v>
      </c>
      <c r="F149" s="159">
        <f t="shared" si="34"/>
        <v>0</v>
      </c>
      <c r="G149" s="155">
        <v>0</v>
      </c>
      <c r="H149" s="155">
        <v>0</v>
      </c>
      <c r="I149" s="155">
        <v>0</v>
      </c>
      <c r="J149" s="159">
        <f t="shared" si="35"/>
        <v>0</v>
      </c>
      <c r="K149" s="155">
        <v>0</v>
      </c>
      <c r="L149" s="155">
        <v>0</v>
      </c>
      <c r="M149" s="159">
        <f t="shared" si="36"/>
        <v>0</v>
      </c>
      <c r="N149" s="183"/>
      <c r="O149" s="183"/>
      <c r="P149" s="183"/>
      <c r="Q149" s="183"/>
      <c r="R149" s="139"/>
      <c r="S149" s="158" t="e">
        <f t="shared" si="38"/>
        <v>#DIV/0!</v>
      </c>
      <c r="U149" s="163" t="e">
        <v>#DIV/0!</v>
      </c>
      <c r="W149" s="158" t="e">
        <f t="shared" si="39"/>
        <v>#DIV/0!</v>
      </c>
    </row>
    <row r="150" spans="1:23" ht="15" customHeight="1">
      <c r="A150" s="150"/>
      <c r="B150" s="153" t="s">
        <v>164</v>
      </c>
      <c r="C150" s="154" t="s">
        <v>163</v>
      </c>
      <c r="D150" s="155">
        <v>0</v>
      </c>
      <c r="E150" s="155">
        <v>0</v>
      </c>
      <c r="F150" s="159">
        <f t="shared" si="34"/>
        <v>0</v>
      </c>
      <c r="G150" s="155">
        <v>0</v>
      </c>
      <c r="H150" s="155">
        <v>0</v>
      </c>
      <c r="I150" s="155">
        <v>0</v>
      </c>
      <c r="J150" s="159">
        <f t="shared" si="35"/>
        <v>0</v>
      </c>
      <c r="K150" s="155">
        <v>0</v>
      </c>
      <c r="L150" s="155">
        <v>0</v>
      </c>
      <c r="M150" s="159">
        <f t="shared" si="36"/>
        <v>0</v>
      </c>
      <c r="N150" s="183">
        <v>0</v>
      </c>
      <c r="O150" s="183">
        <v>0</v>
      </c>
      <c r="P150" s="184">
        <v>0</v>
      </c>
      <c r="Q150" s="184">
        <v>0</v>
      </c>
      <c r="R150" s="139"/>
      <c r="S150" s="158" t="e">
        <f t="shared" si="38"/>
        <v>#DIV/0!</v>
      </c>
      <c r="U150" s="163" t="e">
        <v>#DIV/0!</v>
      </c>
      <c r="W150" s="158" t="e">
        <f t="shared" si="39"/>
        <v>#DIV/0!</v>
      </c>
    </row>
    <row r="151" spans="1:23" ht="15" customHeight="1">
      <c r="A151" s="150"/>
      <c r="B151" s="144"/>
      <c r="C151" s="154" t="s">
        <v>161</v>
      </c>
      <c r="D151" s="156">
        <f>D147+D149</f>
        <v>0</v>
      </c>
      <c r="E151" s="156">
        <f>E147+E149</f>
        <v>0</v>
      </c>
      <c r="F151" s="159">
        <f t="shared" si="34"/>
        <v>0</v>
      </c>
      <c r="G151" s="156">
        <f t="shared" ref="G151:I152" si="41">G147+G149</f>
        <v>0</v>
      </c>
      <c r="H151" s="156">
        <f t="shared" si="41"/>
        <v>0</v>
      </c>
      <c r="I151" s="156">
        <f t="shared" si="41"/>
        <v>0</v>
      </c>
      <c r="J151" s="159">
        <f t="shared" si="35"/>
        <v>0</v>
      </c>
      <c r="K151" s="156">
        <f>K147+K149</f>
        <v>0</v>
      </c>
      <c r="L151" s="156">
        <f>L147+L149</f>
        <v>0</v>
      </c>
      <c r="M151" s="159">
        <f t="shared" si="36"/>
        <v>0</v>
      </c>
      <c r="N151" s="183"/>
      <c r="O151" s="183"/>
      <c r="P151" s="183"/>
      <c r="Q151" s="183"/>
      <c r="R151" s="139"/>
      <c r="S151" s="158" t="e">
        <f t="shared" si="38"/>
        <v>#DIV/0!</v>
      </c>
      <c r="U151" s="163" t="e">
        <v>#DIV/0!</v>
      </c>
      <c r="W151" s="158" t="e">
        <f t="shared" si="39"/>
        <v>#DIV/0!</v>
      </c>
    </row>
    <row r="152" spans="1:23" ht="15" customHeight="1">
      <c r="A152" s="153"/>
      <c r="B152" s="153" t="s">
        <v>16</v>
      </c>
      <c r="C152" s="154" t="s">
        <v>163</v>
      </c>
      <c r="D152" s="156">
        <f>D148+D150</f>
        <v>0</v>
      </c>
      <c r="E152" s="156">
        <f>E148+E150</f>
        <v>0</v>
      </c>
      <c r="F152" s="159">
        <f t="shared" si="34"/>
        <v>0</v>
      </c>
      <c r="G152" s="156">
        <f t="shared" si="41"/>
        <v>0</v>
      </c>
      <c r="H152" s="156">
        <f t="shared" si="41"/>
        <v>0</v>
      </c>
      <c r="I152" s="156">
        <f t="shared" si="41"/>
        <v>0</v>
      </c>
      <c r="J152" s="159">
        <f t="shared" si="35"/>
        <v>0</v>
      </c>
      <c r="K152" s="156">
        <f>K148+K150</f>
        <v>0</v>
      </c>
      <c r="L152" s="156">
        <f>L148+L150</f>
        <v>0</v>
      </c>
      <c r="M152" s="159">
        <f t="shared" si="36"/>
        <v>0</v>
      </c>
      <c r="N152" s="183">
        <v>0</v>
      </c>
      <c r="O152" s="183">
        <v>0</v>
      </c>
      <c r="P152" s="184">
        <v>0</v>
      </c>
      <c r="Q152" s="184">
        <v>0</v>
      </c>
      <c r="R152" s="139"/>
      <c r="S152" s="158" t="e">
        <f t="shared" si="38"/>
        <v>#DIV/0!</v>
      </c>
      <c r="U152" s="163" t="e">
        <v>#DIV/0!</v>
      </c>
      <c r="W152" s="158" t="e">
        <f t="shared" si="39"/>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8"/>
        <v>#DIV/0!</v>
      </c>
      <c r="U153" s="163" t="e">
        <v>#DIV/0!</v>
      </c>
      <c r="W153" s="158" t="e">
        <f t="shared" si="39"/>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184">
        <v>0</v>
      </c>
      <c r="Q154" s="184">
        <v>0</v>
      </c>
      <c r="R154" s="139"/>
      <c r="S154" s="158" t="e">
        <f t="shared" si="38"/>
        <v>#DIV/0!</v>
      </c>
      <c r="U154" s="163" t="e">
        <v>#DIV/0!</v>
      </c>
      <c r="W154" s="158" t="e">
        <f t="shared" si="39"/>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8"/>
        <v>#DIV/0!</v>
      </c>
      <c r="U155" s="163" t="e">
        <v>#DIV/0!</v>
      </c>
      <c r="W155" s="158" t="e">
        <f t="shared" si="39"/>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184">
        <v>0</v>
      </c>
      <c r="Q156" s="184">
        <v>0</v>
      </c>
      <c r="R156" s="139"/>
      <c r="S156" s="158" t="e">
        <f t="shared" si="38"/>
        <v>#DIV/0!</v>
      </c>
      <c r="U156" s="163" t="e">
        <v>#DIV/0!</v>
      </c>
      <c r="W156" s="158" t="e">
        <f t="shared" si="39"/>
        <v>#DIV/0!</v>
      </c>
    </row>
    <row r="157" spans="1:23" ht="15" customHeight="1">
      <c r="A157" s="150" t="s">
        <v>181</v>
      </c>
      <c r="B157" s="144"/>
      <c r="C157" s="154" t="s">
        <v>161</v>
      </c>
      <c r="D157" s="156">
        <f>D153+D155</f>
        <v>0</v>
      </c>
      <c r="E157" s="156">
        <f>E153+E155</f>
        <v>0</v>
      </c>
      <c r="F157" s="159">
        <v>0</v>
      </c>
      <c r="G157" s="159">
        <v>0</v>
      </c>
      <c r="H157" s="159">
        <v>0</v>
      </c>
      <c r="I157" s="159">
        <v>0</v>
      </c>
      <c r="J157" s="159">
        <v>0</v>
      </c>
      <c r="K157" s="159">
        <v>0</v>
      </c>
      <c r="L157" s="159">
        <v>0</v>
      </c>
      <c r="M157" s="159">
        <v>0</v>
      </c>
      <c r="N157" s="183"/>
      <c r="O157" s="183"/>
      <c r="P157" s="183"/>
      <c r="Q157" s="183"/>
      <c r="R157" s="139"/>
      <c r="S157" s="158" t="e">
        <f t="shared" si="38"/>
        <v>#DIV/0!</v>
      </c>
      <c r="U157" s="163" t="e">
        <v>#DIV/0!</v>
      </c>
      <c r="W157" s="158" t="e">
        <f t="shared" si="39"/>
        <v>#DIV/0!</v>
      </c>
    </row>
    <row r="158" spans="1:23" ht="15" customHeight="1">
      <c r="A158" s="153"/>
      <c r="B158" s="153" t="s">
        <v>16</v>
      </c>
      <c r="C158" s="154" t="s">
        <v>163</v>
      </c>
      <c r="D158" s="156">
        <f>D154+D156</f>
        <v>0</v>
      </c>
      <c r="E158" s="156">
        <f>E154+E156</f>
        <v>0</v>
      </c>
      <c r="F158" s="159">
        <v>0</v>
      </c>
      <c r="G158" s="159">
        <v>0</v>
      </c>
      <c r="H158" s="159">
        <v>0</v>
      </c>
      <c r="I158" s="159">
        <v>0</v>
      </c>
      <c r="J158" s="159">
        <v>0</v>
      </c>
      <c r="K158" s="159">
        <v>0</v>
      </c>
      <c r="L158" s="159">
        <v>0</v>
      </c>
      <c r="M158" s="159">
        <v>0</v>
      </c>
      <c r="N158" s="183">
        <v>0</v>
      </c>
      <c r="O158" s="183">
        <v>0</v>
      </c>
      <c r="P158" s="184">
        <v>0</v>
      </c>
      <c r="Q158" s="184">
        <v>0</v>
      </c>
      <c r="R158" s="139"/>
      <c r="S158" s="158" t="e">
        <f t="shared" si="38"/>
        <v>#DIV/0!</v>
      </c>
      <c r="U158" s="163" t="e">
        <v>#DIV/0!</v>
      </c>
      <c r="W158" s="158" t="e">
        <f t="shared" si="39"/>
        <v>#DIV/0!</v>
      </c>
    </row>
    <row r="159" spans="1:23" ht="15" customHeight="1">
      <c r="A159" s="144"/>
      <c r="B159" s="144"/>
      <c r="C159" s="154" t="s">
        <v>161</v>
      </c>
      <c r="D159" s="155">
        <v>0</v>
      </c>
      <c r="E159" s="155">
        <v>0</v>
      </c>
      <c r="F159" s="159">
        <f t="shared" ref="F159:F164" si="42">D159-E159</f>
        <v>0</v>
      </c>
      <c r="G159" s="155">
        <v>0</v>
      </c>
      <c r="H159" s="155">
        <v>0</v>
      </c>
      <c r="I159" s="155">
        <v>0</v>
      </c>
      <c r="J159" s="159">
        <f t="shared" ref="J159:J164" si="43">E159+G159+H159+I159</f>
        <v>0</v>
      </c>
      <c r="K159" s="155">
        <v>0</v>
      </c>
      <c r="L159" s="155">
        <v>0</v>
      </c>
      <c r="M159" s="159">
        <f t="shared" ref="M159:M164" si="44">D159-J159-K159-L159</f>
        <v>0</v>
      </c>
      <c r="N159" s="183"/>
      <c r="O159" s="183"/>
      <c r="P159" s="183"/>
      <c r="Q159" s="183"/>
      <c r="R159" s="139"/>
      <c r="S159" s="158" t="e">
        <f t="shared" si="38"/>
        <v>#DIV/0!</v>
      </c>
      <c r="U159" s="163" t="e">
        <v>#DIV/0!</v>
      </c>
      <c r="W159" s="158" t="e">
        <f t="shared" si="39"/>
        <v>#DIV/0!</v>
      </c>
    </row>
    <row r="160" spans="1:23" ht="15" customHeight="1">
      <c r="A160" s="150"/>
      <c r="B160" s="153" t="s">
        <v>162</v>
      </c>
      <c r="C160" s="154" t="s">
        <v>163</v>
      </c>
      <c r="D160" s="155">
        <v>0</v>
      </c>
      <c r="E160" s="155">
        <v>0</v>
      </c>
      <c r="F160" s="159">
        <f t="shared" si="42"/>
        <v>0</v>
      </c>
      <c r="G160" s="155">
        <v>0</v>
      </c>
      <c r="H160" s="155">
        <v>0</v>
      </c>
      <c r="I160" s="155">
        <v>0</v>
      </c>
      <c r="J160" s="159">
        <f t="shared" si="43"/>
        <v>0</v>
      </c>
      <c r="K160" s="155">
        <v>0</v>
      </c>
      <c r="L160" s="155">
        <v>0</v>
      </c>
      <c r="M160" s="156">
        <f t="shared" si="44"/>
        <v>0</v>
      </c>
      <c r="N160" s="183">
        <v>0</v>
      </c>
      <c r="O160" s="183">
        <v>0</v>
      </c>
      <c r="P160" s="184">
        <v>0</v>
      </c>
      <c r="Q160" s="184">
        <v>0</v>
      </c>
      <c r="R160" s="139"/>
      <c r="S160" s="158" t="e">
        <f t="shared" si="38"/>
        <v>#DIV/0!</v>
      </c>
      <c r="U160" s="163" t="e">
        <v>#DIV/0!</v>
      </c>
      <c r="W160" s="158" t="e">
        <f t="shared" si="39"/>
        <v>#DIV/0!</v>
      </c>
    </row>
    <row r="161" spans="1:23" ht="15" customHeight="1">
      <c r="A161" s="150" t="s">
        <v>180</v>
      </c>
      <c r="B161" s="144"/>
      <c r="C161" s="154" t="s">
        <v>161</v>
      </c>
      <c r="D161" s="155">
        <v>0</v>
      </c>
      <c r="E161" s="155">
        <v>0</v>
      </c>
      <c r="F161" s="159">
        <f t="shared" si="42"/>
        <v>0</v>
      </c>
      <c r="G161" s="155">
        <v>0</v>
      </c>
      <c r="H161" s="155">
        <v>0</v>
      </c>
      <c r="I161" s="155">
        <v>0</v>
      </c>
      <c r="J161" s="159">
        <f t="shared" si="43"/>
        <v>0</v>
      </c>
      <c r="K161" s="155">
        <v>0</v>
      </c>
      <c r="L161" s="155">
        <v>0</v>
      </c>
      <c r="M161" s="156">
        <f t="shared" si="44"/>
        <v>0</v>
      </c>
      <c r="N161" s="183"/>
      <c r="O161" s="183"/>
      <c r="P161" s="183"/>
      <c r="Q161" s="183"/>
      <c r="R161" s="139"/>
      <c r="S161" s="158" t="e">
        <f t="shared" si="38"/>
        <v>#DIV/0!</v>
      </c>
      <c r="U161" s="163" t="e">
        <v>#DIV/0!</v>
      </c>
      <c r="W161" s="158" t="e">
        <f t="shared" si="39"/>
        <v>#DIV/0!</v>
      </c>
    </row>
    <row r="162" spans="1:23" ht="15" customHeight="1">
      <c r="A162" s="150" t="s">
        <v>181</v>
      </c>
      <c r="B162" s="153" t="s">
        <v>164</v>
      </c>
      <c r="C162" s="154" t="s">
        <v>163</v>
      </c>
      <c r="D162" s="155">
        <v>0</v>
      </c>
      <c r="E162" s="155">
        <v>0</v>
      </c>
      <c r="F162" s="159">
        <f t="shared" si="42"/>
        <v>0</v>
      </c>
      <c r="G162" s="155">
        <v>0</v>
      </c>
      <c r="H162" s="155">
        <v>0</v>
      </c>
      <c r="I162" s="155">
        <v>0</v>
      </c>
      <c r="J162" s="159">
        <f t="shared" si="43"/>
        <v>0</v>
      </c>
      <c r="K162" s="155">
        <v>0</v>
      </c>
      <c r="L162" s="155">
        <v>0</v>
      </c>
      <c r="M162" s="156">
        <f t="shared" si="44"/>
        <v>0</v>
      </c>
      <c r="N162" s="183">
        <v>0</v>
      </c>
      <c r="O162" s="183">
        <v>0</v>
      </c>
      <c r="P162" s="184">
        <v>0</v>
      </c>
      <c r="Q162" s="184">
        <v>0</v>
      </c>
      <c r="R162" s="139"/>
      <c r="S162" s="158" t="e">
        <f t="shared" si="38"/>
        <v>#DIV/0!</v>
      </c>
      <c r="U162" s="163" t="e">
        <v>#DIV/0!</v>
      </c>
      <c r="W162" s="158" t="e">
        <f t="shared" si="39"/>
        <v>#DIV/0!</v>
      </c>
    </row>
    <row r="163" spans="1:23" ht="15" customHeight="1">
      <c r="A163" s="150"/>
      <c r="B163" s="144"/>
      <c r="C163" s="154" t="s">
        <v>161</v>
      </c>
      <c r="D163" s="156">
        <f>D159+D161</f>
        <v>0</v>
      </c>
      <c r="E163" s="156">
        <f>E159+E161</f>
        <v>0</v>
      </c>
      <c r="F163" s="159">
        <f t="shared" si="42"/>
        <v>0</v>
      </c>
      <c r="G163" s="156">
        <f t="shared" ref="G163:I164" si="45">G159+G161</f>
        <v>0</v>
      </c>
      <c r="H163" s="156">
        <f t="shared" si="45"/>
        <v>0</v>
      </c>
      <c r="I163" s="156">
        <f t="shared" si="45"/>
        <v>0</v>
      </c>
      <c r="J163" s="159">
        <f t="shared" si="43"/>
        <v>0</v>
      </c>
      <c r="K163" s="156">
        <f>K159+K161</f>
        <v>0</v>
      </c>
      <c r="L163" s="156">
        <f>L159+L161</f>
        <v>0</v>
      </c>
      <c r="M163" s="159">
        <f t="shared" si="44"/>
        <v>0</v>
      </c>
      <c r="N163" s="183"/>
      <c r="O163" s="183"/>
      <c r="P163" s="183"/>
      <c r="Q163" s="183"/>
      <c r="R163" s="139"/>
      <c r="S163" s="158" t="e">
        <f t="shared" si="38"/>
        <v>#DIV/0!</v>
      </c>
      <c r="U163" s="163" t="e">
        <v>#DIV/0!</v>
      </c>
      <c r="W163" s="158" t="e">
        <f t="shared" si="39"/>
        <v>#DIV/0!</v>
      </c>
    </row>
    <row r="164" spans="1:23" ht="15" customHeight="1">
      <c r="A164" s="153"/>
      <c r="B164" s="153" t="s">
        <v>16</v>
      </c>
      <c r="C164" s="154" t="s">
        <v>163</v>
      </c>
      <c r="D164" s="156">
        <f>D160+D162</f>
        <v>0</v>
      </c>
      <c r="E164" s="156">
        <f>E160+E162</f>
        <v>0</v>
      </c>
      <c r="F164" s="159">
        <f t="shared" si="42"/>
        <v>0</v>
      </c>
      <c r="G164" s="156">
        <f t="shared" si="45"/>
        <v>0</v>
      </c>
      <c r="H164" s="156">
        <f t="shared" si="45"/>
        <v>0</v>
      </c>
      <c r="I164" s="156">
        <f t="shared" si="45"/>
        <v>0</v>
      </c>
      <c r="J164" s="159">
        <f t="shared" si="43"/>
        <v>0</v>
      </c>
      <c r="K164" s="156">
        <f>K160+K162</f>
        <v>0</v>
      </c>
      <c r="L164" s="156">
        <f>L160+L162</f>
        <v>0</v>
      </c>
      <c r="M164" s="159">
        <f t="shared" si="44"/>
        <v>0</v>
      </c>
      <c r="N164" s="183">
        <v>0</v>
      </c>
      <c r="O164" s="183">
        <v>0</v>
      </c>
      <c r="P164" s="184">
        <v>0</v>
      </c>
      <c r="Q164" s="184">
        <v>0</v>
      </c>
      <c r="R164" s="139"/>
      <c r="S164" s="158" t="e">
        <f t="shared" si="38"/>
        <v>#DIV/0!</v>
      </c>
      <c r="U164" s="163" t="e">
        <v>#DIV/0!</v>
      </c>
      <c r="W164" s="158" t="e">
        <f t="shared" si="39"/>
        <v>#DIV/0!</v>
      </c>
    </row>
    <row r="165" spans="1:23" ht="15" customHeight="1">
      <c r="A165" s="144"/>
      <c r="B165" s="144"/>
      <c r="C165" s="154" t="s">
        <v>161</v>
      </c>
      <c r="D165" s="498">
        <f t="shared" ref="D165:E168" si="46">D53+D106+D129+D153</f>
        <v>0</v>
      </c>
      <c r="E165" s="498">
        <f t="shared" si="46"/>
        <v>12</v>
      </c>
      <c r="F165" s="159">
        <v>0</v>
      </c>
      <c r="G165" s="155">
        <v>0</v>
      </c>
      <c r="H165" s="155">
        <v>0</v>
      </c>
      <c r="I165" s="155">
        <v>0</v>
      </c>
      <c r="J165" s="159">
        <v>0</v>
      </c>
      <c r="K165" s="155">
        <v>0</v>
      </c>
      <c r="L165" s="155">
        <v>0</v>
      </c>
      <c r="M165" s="159">
        <v>0</v>
      </c>
      <c r="N165" s="183"/>
      <c r="O165" s="183"/>
      <c r="P165" s="183"/>
      <c r="Q165" s="183"/>
      <c r="R165" s="139"/>
      <c r="S165" s="158" t="e">
        <f t="shared" si="38"/>
        <v>#DIV/0!</v>
      </c>
      <c r="U165" s="163" t="e">
        <v>#DIV/0!</v>
      </c>
      <c r="W165" s="158" t="e">
        <f t="shared" si="39"/>
        <v>#DIV/0!</v>
      </c>
    </row>
    <row r="166" spans="1:23" ht="15" customHeight="1">
      <c r="A166" s="150" t="s">
        <v>171</v>
      </c>
      <c r="B166" s="153" t="s">
        <v>162</v>
      </c>
      <c r="C166" s="154" t="s">
        <v>163</v>
      </c>
      <c r="D166" s="498">
        <f t="shared" si="46"/>
        <v>0</v>
      </c>
      <c r="E166" s="498">
        <f t="shared" si="46"/>
        <v>13831846</v>
      </c>
      <c r="F166" s="159">
        <v>0</v>
      </c>
      <c r="G166" s="155">
        <v>0</v>
      </c>
      <c r="H166" s="155">
        <v>0</v>
      </c>
      <c r="I166" s="155">
        <v>0</v>
      </c>
      <c r="J166" s="159">
        <v>0</v>
      </c>
      <c r="K166" s="155">
        <v>0</v>
      </c>
      <c r="L166" s="155">
        <v>0</v>
      </c>
      <c r="M166" s="159">
        <v>0</v>
      </c>
      <c r="N166" s="183">
        <v>0</v>
      </c>
      <c r="O166" s="183">
        <v>0</v>
      </c>
      <c r="P166" s="184">
        <v>0</v>
      </c>
      <c r="Q166" s="184">
        <v>0</v>
      </c>
      <c r="R166" s="139"/>
      <c r="S166" s="158" t="e">
        <f t="shared" si="38"/>
        <v>#DIV/0!</v>
      </c>
      <c r="U166" s="163" t="e">
        <v>#DIV/0!</v>
      </c>
      <c r="W166" s="158" t="e">
        <f t="shared" si="39"/>
        <v>#DIV/0!</v>
      </c>
    </row>
    <row r="167" spans="1:23" ht="15" customHeight="1">
      <c r="A167" s="150"/>
      <c r="B167" s="144"/>
      <c r="C167" s="154" t="s">
        <v>161</v>
      </c>
      <c r="D167" s="498">
        <f t="shared" si="46"/>
        <v>0</v>
      </c>
      <c r="E167" s="498">
        <f t="shared" si="46"/>
        <v>0</v>
      </c>
      <c r="F167" s="159">
        <v>0</v>
      </c>
      <c r="G167" s="155">
        <v>0</v>
      </c>
      <c r="H167" s="155">
        <v>0</v>
      </c>
      <c r="I167" s="155">
        <v>0</v>
      </c>
      <c r="J167" s="159">
        <v>0</v>
      </c>
      <c r="K167" s="155">
        <v>0</v>
      </c>
      <c r="L167" s="155">
        <v>0</v>
      </c>
      <c r="M167" s="159">
        <v>0</v>
      </c>
      <c r="N167" s="183"/>
      <c r="O167" s="183"/>
      <c r="P167" s="183"/>
      <c r="Q167" s="183"/>
      <c r="R167" s="139"/>
      <c r="S167" s="158" t="e">
        <f t="shared" si="38"/>
        <v>#DIV/0!</v>
      </c>
      <c r="U167" s="163" t="e">
        <v>#DIV/0!</v>
      </c>
      <c r="W167" s="158" t="e">
        <f t="shared" si="39"/>
        <v>#DIV/0!</v>
      </c>
    </row>
    <row r="168" spans="1:23" ht="15" customHeight="1">
      <c r="A168" s="150" t="s">
        <v>182</v>
      </c>
      <c r="B168" s="153" t="s">
        <v>164</v>
      </c>
      <c r="C168" s="154" t="s">
        <v>163</v>
      </c>
      <c r="D168" s="498">
        <f t="shared" si="46"/>
        <v>0</v>
      </c>
      <c r="E168" s="498">
        <f t="shared" si="46"/>
        <v>0</v>
      </c>
      <c r="F168" s="159">
        <v>0</v>
      </c>
      <c r="G168" s="155">
        <v>0</v>
      </c>
      <c r="H168" s="155">
        <v>0</v>
      </c>
      <c r="I168" s="155">
        <v>0</v>
      </c>
      <c r="J168" s="159">
        <v>0</v>
      </c>
      <c r="K168" s="155">
        <v>0</v>
      </c>
      <c r="L168" s="155">
        <v>0</v>
      </c>
      <c r="M168" s="159">
        <v>0</v>
      </c>
      <c r="N168" s="183">
        <v>0</v>
      </c>
      <c r="O168" s="183">
        <v>0</v>
      </c>
      <c r="P168" s="184">
        <v>0</v>
      </c>
      <c r="Q168" s="184">
        <v>0</v>
      </c>
      <c r="R168" s="139"/>
      <c r="S168" s="158" t="e">
        <f t="shared" si="38"/>
        <v>#DIV/0!</v>
      </c>
      <c r="U168" s="163" t="e">
        <v>#DIV/0!</v>
      </c>
      <c r="W168" s="158" t="e">
        <f t="shared" si="39"/>
        <v>#DIV/0!</v>
      </c>
    </row>
    <row r="169" spans="1:23" ht="15" customHeight="1">
      <c r="A169" s="150"/>
      <c r="B169" s="144"/>
      <c r="C169" s="154" t="s">
        <v>161</v>
      </c>
      <c r="D169" s="159">
        <f>D165+D167</f>
        <v>0</v>
      </c>
      <c r="E169" s="159">
        <f>E165+E167</f>
        <v>12</v>
      </c>
      <c r="F169" s="159">
        <v>0</v>
      </c>
      <c r="G169" s="159">
        <v>0</v>
      </c>
      <c r="H169" s="159">
        <v>0</v>
      </c>
      <c r="I169" s="159">
        <v>0</v>
      </c>
      <c r="J169" s="159">
        <v>0</v>
      </c>
      <c r="K169" s="159">
        <v>0</v>
      </c>
      <c r="L169" s="159">
        <v>0</v>
      </c>
      <c r="M169" s="159">
        <v>0</v>
      </c>
      <c r="N169" s="183"/>
      <c r="O169" s="183"/>
      <c r="P169" s="183"/>
      <c r="Q169" s="183"/>
      <c r="R169" s="139"/>
      <c r="S169" s="158" t="e">
        <f t="shared" si="38"/>
        <v>#DIV/0!</v>
      </c>
      <c r="U169" s="163" t="e">
        <v>#DIV/0!</v>
      </c>
      <c r="W169" s="158" t="e">
        <f t="shared" si="39"/>
        <v>#DIV/0!</v>
      </c>
    </row>
    <row r="170" spans="1:23" ht="15" customHeight="1">
      <c r="A170" s="153"/>
      <c r="B170" s="153" t="s">
        <v>16</v>
      </c>
      <c r="C170" s="154" t="s">
        <v>163</v>
      </c>
      <c r="D170" s="159">
        <f>D166+D168</f>
        <v>0</v>
      </c>
      <c r="E170" s="159">
        <f>E166+E168</f>
        <v>13831846</v>
      </c>
      <c r="F170" s="159">
        <v>0</v>
      </c>
      <c r="G170" s="159">
        <v>0</v>
      </c>
      <c r="H170" s="159">
        <v>0</v>
      </c>
      <c r="I170" s="159">
        <v>0</v>
      </c>
      <c r="J170" s="159">
        <v>0</v>
      </c>
      <c r="K170" s="159">
        <v>0</v>
      </c>
      <c r="L170" s="159">
        <v>0</v>
      </c>
      <c r="M170" s="159">
        <v>0</v>
      </c>
      <c r="N170" s="183">
        <v>0</v>
      </c>
      <c r="O170" s="183">
        <v>0</v>
      </c>
      <c r="P170" s="184">
        <v>0</v>
      </c>
      <c r="Q170" s="184">
        <v>0</v>
      </c>
      <c r="R170" s="139"/>
      <c r="S170" s="158" t="e">
        <f t="shared" si="38"/>
        <v>#DIV/0!</v>
      </c>
      <c r="U170" s="163" t="e">
        <v>#DIV/0!</v>
      </c>
      <c r="W170" s="158" t="e">
        <f t="shared" si="39"/>
        <v>#DIV/0!</v>
      </c>
    </row>
    <row r="171" spans="1:23" ht="15" customHeight="1">
      <c r="A171" s="144"/>
      <c r="B171" s="144"/>
      <c r="C171" s="154" t="s">
        <v>161</v>
      </c>
      <c r="D171" s="156">
        <f>D6+D12+D18+D24+D30+D36+D47+D59+D65+D71+D77+D88+D94+D100+D112+D118+D135+D147+D159+D141</f>
        <v>23868</v>
      </c>
      <c r="E171" s="156">
        <f t="shared" ref="E171:M171" si="47">E6+E12+E18+E24+E30+E36+E47+E59+E65+E71+E77+E88+E94+E100+E112+E118+E135+E147+E159+E141</f>
        <v>5720</v>
      </c>
      <c r="F171" s="156">
        <f t="shared" si="47"/>
        <v>18148</v>
      </c>
      <c r="G171" s="156">
        <f t="shared" si="47"/>
        <v>0</v>
      </c>
      <c r="H171" s="156">
        <f t="shared" si="47"/>
        <v>724</v>
      </c>
      <c r="I171" s="156">
        <f t="shared" si="47"/>
        <v>17228</v>
      </c>
      <c r="J171" s="156">
        <f t="shared" si="47"/>
        <v>23672</v>
      </c>
      <c r="K171" s="156">
        <f t="shared" si="47"/>
        <v>0</v>
      </c>
      <c r="L171" s="156">
        <f t="shared" si="47"/>
        <v>0</v>
      </c>
      <c r="M171" s="156">
        <f t="shared" si="47"/>
        <v>196</v>
      </c>
      <c r="N171" s="183"/>
      <c r="O171" s="183"/>
      <c r="P171" s="183"/>
      <c r="Q171" s="183"/>
      <c r="R171" s="139"/>
      <c r="S171" s="158">
        <f t="shared" si="38"/>
        <v>23.965141612200437</v>
      </c>
      <c r="U171" s="163">
        <v>24.256551849001944</v>
      </c>
      <c r="W171" s="158">
        <f t="shared" si="39"/>
        <v>-0.29141023680150724</v>
      </c>
    </row>
    <row r="172" spans="1:23" ht="15" customHeight="1">
      <c r="A172" s="150"/>
      <c r="B172" s="153" t="s">
        <v>162</v>
      </c>
      <c r="C172" s="154" t="s">
        <v>163</v>
      </c>
      <c r="D172" s="156">
        <f t="shared" ref="D172:M174" si="48">D7+D13+D19+D25+D31+D37+D48+D60+D66+D72+D78+D89+D95+D101+D113+D119+D136+D148+D160+D142</f>
        <v>857089673</v>
      </c>
      <c r="E172" s="156">
        <f t="shared" si="48"/>
        <v>308358973</v>
      </c>
      <c r="F172" s="156">
        <f t="shared" si="48"/>
        <v>548730700</v>
      </c>
      <c r="G172" s="156">
        <f t="shared" si="48"/>
        <v>0</v>
      </c>
      <c r="H172" s="156">
        <f t="shared" si="48"/>
        <v>24775400</v>
      </c>
      <c r="I172" s="156">
        <f t="shared" si="48"/>
        <v>519755356</v>
      </c>
      <c r="J172" s="156">
        <f t="shared" si="48"/>
        <v>852889729</v>
      </c>
      <c r="K172" s="156">
        <f t="shared" si="48"/>
        <v>0</v>
      </c>
      <c r="L172" s="156">
        <f t="shared" si="48"/>
        <v>0</v>
      </c>
      <c r="M172" s="156">
        <f t="shared" si="48"/>
        <v>4199944</v>
      </c>
      <c r="N172" s="183">
        <v>98.3</v>
      </c>
      <c r="O172" s="183">
        <v>100</v>
      </c>
      <c r="P172" s="184">
        <v>99.509976128250472</v>
      </c>
      <c r="Q172" s="184">
        <v>99.3</v>
      </c>
      <c r="R172" s="139"/>
      <c r="S172" s="158">
        <f t="shared" si="38"/>
        <v>35.977445851223081</v>
      </c>
      <c r="U172" s="163">
        <v>33.970114772634439</v>
      </c>
      <c r="W172" s="158">
        <f t="shared" si="39"/>
        <v>2.007331078588642</v>
      </c>
    </row>
    <row r="173" spans="1:23" ht="15" customHeight="1">
      <c r="A173" s="150" t="s">
        <v>182</v>
      </c>
      <c r="B173" s="144"/>
      <c r="C173" s="154" t="s">
        <v>161</v>
      </c>
      <c r="D173" s="156">
        <f t="shared" si="48"/>
        <v>608</v>
      </c>
      <c r="E173" s="156">
        <f t="shared" si="48"/>
        <v>0</v>
      </c>
      <c r="F173" s="156">
        <f t="shared" si="48"/>
        <v>608</v>
      </c>
      <c r="G173" s="156">
        <f t="shared" si="48"/>
        <v>0</v>
      </c>
      <c r="H173" s="156">
        <f t="shared" si="48"/>
        <v>0</v>
      </c>
      <c r="I173" s="156">
        <f t="shared" si="48"/>
        <v>180</v>
      </c>
      <c r="J173" s="156">
        <f t="shared" si="48"/>
        <v>180</v>
      </c>
      <c r="K173" s="156">
        <f t="shared" si="48"/>
        <v>0</v>
      </c>
      <c r="L173" s="156">
        <f t="shared" si="48"/>
        <v>88</v>
      </c>
      <c r="M173" s="156">
        <f t="shared" si="48"/>
        <v>340</v>
      </c>
      <c r="N173" s="183"/>
      <c r="O173" s="183"/>
      <c r="P173" s="183"/>
      <c r="Q173" s="183"/>
      <c r="R173" s="139"/>
      <c r="S173" s="158">
        <f t="shared" si="38"/>
        <v>0</v>
      </c>
      <c r="U173" s="163">
        <v>0</v>
      </c>
      <c r="W173" s="158">
        <f t="shared" si="39"/>
        <v>0</v>
      </c>
    </row>
    <row r="174" spans="1:23" ht="15" customHeight="1">
      <c r="A174" s="150"/>
      <c r="B174" s="153" t="s">
        <v>164</v>
      </c>
      <c r="C174" s="154" t="s">
        <v>163</v>
      </c>
      <c r="D174" s="156">
        <f t="shared" si="48"/>
        <v>27316621</v>
      </c>
      <c r="E174" s="156">
        <f t="shared" si="48"/>
        <v>0</v>
      </c>
      <c r="F174" s="156">
        <f t="shared" si="48"/>
        <v>27316621</v>
      </c>
      <c r="G174" s="156">
        <f t="shared" si="48"/>
        <v>0</v>
      </c>
      <c r="H174" s="156">
        <f t="shared" si="48"/>
        <v>430000</v>
      </c>
      <c r="I174" s="156">
        <f t="shared" si="48"/>
        <v>5242152</v>
      </c>
      <c r="J174" s="156">
        <f t="shared" si="48"/>
        <v>5672152</v>
      </c>
      <c r="K174" s="156">
        <f t="shared" si="48"/>
        <v>0</v>
      </c>
      <c r="L174" s="156">
        <f t="shared" si="48"/>
        <v>860244</v>
      </c>
      <c r="M174" s="156">
        <f t="shared" si="48"/>
        <v>20784225</v>
      </c>
      <c r="N174" s="183">
        <v>96</v>
      </c>
      <c r="O174" s="183">
        <v>78.5</v>
      </c>
      <c r="P174" s="184">
        <v>20.764471564766374</v>
      </c>
      <c r="Q174" s="184">
        <v>19.2</v>
      </c>
      <c r="R174" s="139"/>
      <c r="S174" s="158">
        <f t="shared" si="38"/>
        <v>0</v>
      </c>
      <c r="U174" s="163">
        <v>4.5692362663734771E-3</v>
      </c>
      <c r="W174" s="158">
        <f t="shared" si="39"/>
        <v>-4.5692362663734771E-3</v>
      </c>
    </row>
    <row r="175" spans="1:23" ht="15" customHeight="1">
      <c r="A175" s="150"/>
      <c r="B175" s="144"/>
      <c r="C175" s="154" t="s">
        <v>161</v>
      </c>
      <c r="D175" s="156">
        <f>D171+D173</f>
        <v>24476</v>
      </c>
      <c r="E175" s="156">
        <f>E171+E173</f>
        <v>5720</v>
      </c>
      <c r="F175" s="156">
        <f>D175-E175</f>
        <v>18756</v>
      </c>
      <c r="G175" s="156">
        <f t="shared" ref="G175:I176" si="49">G171+G173</f>
        <v>0</v>
      </c>
      <c r="H175" s="156">
        <f t="shared" si="49"/>
        <v>724</v>
      </c>
      <c r="I175" s="156">
        <f t="shared" si="49"/>
        <v>17408</v>
      </c>
      <c r="J175" s="156">
        <f>E175+G175+H175+I175</f>
        <v>23852</v>
      </c>
      <c r="K175" s="156">
        <f>K171+K173</f>
        <v>0</v>
      </c>
      <c r="L175" s="156">
        <f>L171+L173</f>
        <v>88</v>
      </c>
      <c r="M175" s="156">
        <f>D175-J175-K175-L175</f>
        <v>536</v>
      </c>
      <c r="N175" s="183"/>
      <c r="O175" s="183"/>
      <c r="P175" s="183"/>
      <c r="Q175" s="183"/>
      <c r="R175" s="139">
        <v>18.8</v>
      </c>
      <c r="S175" s="158">
        <f t="shared" si="38"/>
        <v>23.369831671841805</v>
      </c>
      <c r="U175" s="163">
        <v>23.145028936684806</v>
      </c>
      <c r="W175" s="158">
        <f t="shared" si="39"/>
        <v>0.22480273515699878</v>
      </c>
    </row>
    <row r="176" spans="1:23" ht="15" customHeight="1">
      <c r="A176" s="153"/>
      <c r="B176" s="153" t="s">
        <v>16</v>
      </c>
      <c r="C176" s="154" t="s">
        <v>163</v>
      </c>
      <c r="D176" s="156">
        <f>D172+D174</f>
        <v>884406294</v>
      </c>
      <c r="E176" s="156">
        <f>E172+E174</f>
        <v>308358973</v>
      </c>
      <c r="F176" s="156">
        <f>D176-E176</f>
        <v>576047321</v>
      </c>
      <c r="G176" s="156">
        <f t="shared" si="49"/>
        <v>0</v>
      </c>
      <c r="H176" s="156">
        <f t="shared" si="49"/>
        <v>25205400</v>
      </c>
      <c r="I176" s="156">
        <f t="shared" si="49"/>
        <v>524997508</v>
      </c>
      <c r="J176" s="156">
        <f>E176+G176+H176+I176</f>
        <v>858561881</v>
      </c>
      <c r="K176" s="156">
        <f>K172+K174</f>
        <v>0</v>
      </c>
      <c r="L176" s="156">
        <f>L172+L174</f>
        <v>860244</v>
      </c>
      <c r="M176" s="156">
        <f>D176-J176-K176-L176</f>
        <v>24984169</v>
      </c>
      <c r="N176" s="183">
        <v>98.2</v>
      </c>
      <c r="O176" s="183">
        <v>99.1</v>
      </c>
      <c r="P176" s="184">
        <v>97.077766952210311</v>
      </c>
      <c r="Q176" s="184">
        <v>96.7</v>
      </c>
      <c r="R176" s="139"/>
      <c r="S176" s="158">
        <f t="shared" si="38"/>
        <v>34.866211953937089</v>
      </c>
      <c r="U176" s="163">
        <v>32.397706820327656</v>
      </c>
      <c r="W176" s="158">
        <f t="shared" si="39"/>
        <v>2.4685051336094332</v>
      </c>
    </row>
    <row r="177" spans="1:18" ht="17.25" customHeight="1">
      <c r="A177" s="139"/>
      <c r="B177" s="139"/>
      <c r="C177" s="139"/>
      <c r="D177" s="139"/>
      <c r="E177" s="139"/>
      <c r="F177" s="139"/>
      <c r="G177" s="139"/>
      <c r="H177" s="139"/>
      <c r="I177" s="139"/>
      <c r="J177" s="139"/>
      <c r="K177" s="139"/>
      <c r="L177" s="139"/>
      <c r="M177" s="139"/>
      <c r="N177" s="187"/>
      <c r="O177" s="187"/>
      <c r="P177" s="187"/>
      <c r="Q177" s="187"/>
      <c r="R177" s="139"/>
    </row>
    <row r="178" spans="1:18" ht="17.25" customHeight="1">
      <c r="A178" s="139"/>
      <c r="B178" s="139"/>
      <c r="C178" s="139"/>
      <c r="D178" s="139"/>
      <c r="E178" s="139"/>
      <c r="F178" s="139"/>
      <c r="G178" s="139"/>
      <c r="H178" s="139"/>
      <c r="I178" s="139"/>
      <c r="J178" s="139"/>
      <c r="K178" s="139"/>
      <c r="L178" s="139"/>
      <c r="M178" s="139"/>
      <c r="N178" s="187"/>
      <c r="O178" s="187"/>
      <c r="P178" s="187"/>
      <c r="Q178" s="187"/>
      <c r="R178" s="139"/>
    </row>
    <row r="179" spans="1:18" ht="17.25" customHeight="1">
      <c r="A179" s="139"/>
      <c r="B179" s="139"/>
      <c r="C179" s="139"/>
      <c r="D179" s="139"/>
      <c r="E179" s="139"/>
      <c r="F179" s="139"/>
      <c r="G179" s="139"/>
      <c r="H179" s="139"/>
      <c r="I179" s="139"/>
      <c r="J179" s="139"/>
      <c r="K179" s="139"/>
      <c r="L179" s="139"/>
      <c r="M179" s="139"/>
      <c r="N179" s="187"/>
      <c r="O179" s="187"/>
      <c r="P179" s="187"/>
      <c r="Q179" s="187"/>
      <c r="R179" s="139"/>
    </row>
    <row r="180" spans="1:18" ht="17.25" customHeight="1">
      <c r="A180" s="139"/>
      <c r="B180" s="139"/>
      <c r="C180" s="139"/>
      <c r="D180" s="139"/>
      <c r="E180" s="139"/>
      <c r="F180" s="139"/>
      <c r="G180" s="139"/>
      <c r="H180" s="139"/>
      <c r="I180" s="139"/>
      <c r="J180" s="139"/>
      <c r="K180" s="139"/>
      <c r="L180" s="139"/>
      <c r="M180" s="139"/>
      <c r="N180" s="187"/>
      <c r="O180" s="187"/>
      <c r="P180" s="187"/>
      <c r="Q180" s="187"/>
      <c r="R180" s="139"/>
    </row>
    <row r="181" spans="1:18" ht="17.25" customHeight="1">
      <c r="A181" s="139"/>
      <c r="B181" s="139"/>
      <c r="C181" s="139"/>
      <c r="D181" s="139"/>
      <c r="E181" s="139"/>
      <c r="F181" s="139"/>
      <c r="G181" s="139"/>
      <c r="H181" s="139"/>
      <c r="I181" s="139"/>
      <c r="J181" s="139"/>
      <c r="K181" s="139"/>
      <c r="L181" s="139"/>
      <c r="M181" s="139"/>
      <c r="N181" s="187"/>
      <c r="O181" s="187"/>
      <c r="P181" s="187"/>
      <c r="Q181" s="187"/>
      <c r="R181" s="139"/>
    </row>
    <row r="182" spans="1:18" ht="17.25" customHeight="1">
      <c r="A182" s="139"/>
      <c r="B182" s="139"/>
      <c r="C182" s="139"/>
      <c r="D182" s="139"/>
      <c r="E182" s="139"/>
      <c r="F182" s="139"/>
      <c r="G182" s="139"/>
      <c r="H182" s="139"/>
      <c r="I182" s="139"/>
      <c r="J182" s="139"/>
      <c r="K182" s="139"/>
      <c r="L182" s="139"/>
      <c r="M182" s="139"/>
      <c r="N182" s="187"/>
      <c r="O182" s="187"/>
      <c r="P182" s="187"/>
      <c r="Q182" s="187"/>
      <c r="R182" s="139"/>
    </row>
    <row r="183" spans="1:18" ht="17.25" customHeight="1">
      <c r="A183" s="139"/>
      <c r="B183" s="139"/>
      <c r="C183" s="139"/>
      <c r="D183" s="139"/>
      <c r="E183" s="139"/>
      <c r="F183" s="139"/>
      <c r="G183" s="139"/>
      <c r="H183" s="139"/>
      <c r="I183" s="139"/>
      <c r="J183" s="139"/>
      <c r="K183" s="139"/>
      <c r="L183" s="139"/>
      <c r="M183" s="139"/>
      <c r="N183" s="187"/>
      <c r="O183" s="187"/>
      <c r="P183" s="187"/>
      <c r="Q183" s="187"/>
      <c r="R183" s="139"/>
    </row>
    <row r="184" spans="1:18" ht="17.25" customHeight="1">
      <c r="A184" s="139"/>
      <c r="B184" s="139"/>
      <c r="C184" s="139"/>
      <c r="D184" s="139"/>
      <c r="E184" s="139"/>
      <c r="F184" s="139"/>
      <c r="G184" s="139"/>
      <c r="H184" s="139"/>
      <c r="I184" s="139"/>
      <c r="J184" s="139"/>
      <c r="K184" s="139"/>
      <c r="L184" s="139"/>
      <c r="M184" s="139"/>
      <c r="N184" s="187"/>
      <c r="O184" s="187"/>
      <c r="P184" s="187"/>
      <c r="Q184" s="187"/>
      <c r="R184" s="139"/>
    </row>
    <row r="185" spans="1:18" ht="17.25" customHeight="1">
      <c r="A185" s="139"/>
      <c r="B185" s="139"/>
      <c r="C185" s="139"/>
      <c r="D185" s="139"/>
      <c r="E185" s="139"/>
      <c r="F185" s="139"/>
      <c r="G185" s="139"/>
      <c r="H185" s="139"/>
      <c r="I185" s="139"/>
      <c r="J185" s="139"/>
      <c r="K185" s="139"/>
      <c r="L185" s="139"/>
      <c r="M185" s="139"/>
      <c r="N185" s="187"/>
      <c r="O185" s="187"/>
      <c r="P185" s="187"/>
      <c r="Q185" s="187"/>
      <c r="R185" s="139"/>
    </row>
    <row r="186" spans="1:18" ht="17.25" customHeight="1">
      <c r="A186" s="139"/>
      <c r="B186" s="139"/>
      <c r="C186" s="139"/>
      <c r="D186" s="139"/>
      <c r="E186" s="139"/>
      <c r="F186" s="139"/>
      <c r="G186" s="139"/>
      <c r="H186" s="139"/>
      <c r="I186" s="139"/>
      <c r="J186" s="139"/>
      <c r="K186" s="139"/>
      <c r="L186" s="139"/>
      <c r="M186" s="139"/>
      <c r="N186" s="187"/>
      <c r="O186" s="187"/>
      <c r="P186" s="187"/>
      <c r="Q186" s="187"/>
      <c r="R186" s="139"/>
    </row>
    <row r="187" spans="1:18" ht="17.25" customHeight="1">
      <c r="A187" s="139"/>
      <c r="B187" s="139"/>
      <c r="C187" s="139"/>
      <c r="D187" s="139"/>
      <c r="E187" s="139"/>
      <c r="F187" s="139"/>
      <c r="G187" s="139"/>
      <c r="H187" s="139"/>
      <c r="I187" s="139"/>
      <c r="J187" s="139"/>
      <c r="K187" s="139"/>
      <c r="L187" s="139"/>
      <c r="M187" s="139"/>
      <c r="N187" s="187"/>
      <c r="O187" s="187"/>
      <c r="P187" s="187"/>
      <c r="Q187" s="187"/>
      <c r="R187" s="139"/>
    </row>
    <row r="188" spans="1:18" ht="17.25" customHeight="1">
      <c r="A188" s="139"/>
      <c r="B188" s="139"/>
      <c r="C188" s="139"/>
      <c r="D188" s="139"/>
      <c r="E188" s="139"/>
      <c r="F188" s="139"/>
      <c r="G188" s="139"/>
      <c r="H188" s="139"/>
      <c r="I188" s="139"/>
      <c r="J188" s="139"/>
      <c r="K188" s="139"/>
      <c r="L188" s="139"/>
      <c r="M188" s="139"/>
      <c r="N188" s="187"/>
      <c r="O188" s="187"/>
      <c r="P188" s="187"/>
      <c r="Q188" s="187"/>
      <c r="R188" s="139"/>
    </row>
    <row r="189" spans="1:18" ht="17.25" customHeight="1">
      <c r="A189" s="139"/>
      <c r="B189" s="139"/>
      <c r="C189" s="139"/>
      <c r="D189" s="139"/>
      <c r="E189" s="139"/>
      <c r="F189" s="139"/>
      <c r="G189" s="139"/>
      <c r="H189" s="139"/>
      <c r="I189" s="139"/>
      <c r="J189" s="139"/>
      <c r="K189" s="139"/>
      <c r="L189" s="139"/>
      <c r="M189" s="139"/>
      <c r="N189" s="187"/>
      <c r="O189" s="187"/>
      <c r="P189" s="187"/>
    </row>
    <row r="190" spans="1:18" ht="17.25" customHeight="1">
      <c r="A190" s="139"/>
      <c r="B190" s="139"/>
      <c r="C190" s="139"/>
      <c r="D190" s="139"/>
      <c r="E190" s="139"/>
      <c r="F190" s="139"/>
      <c r="G190" s="139"/>
      <c r="H190" s="139"/>
      <c r="I190" s="139"/>
      <c r="J190" s="139"/>
      <c r="K190" s="139"/>
      <c r="L190" s="139"/>
      <c r="M190" s="139"/>
      <c r="N190" s="187"/>
      <c r="O190" s="187"/>
      <c r="P190" s="187"/>
    </row>
    <row r="191" spans="1:18" ht="17.25" customHeight="1">
      <c r="A191" s="139"/>
      <c r="B191" s="139"/>
      <c r="C191" s="139"/>
      <c r="D191" s="139"/>
      <c r="E191" s="139"/>
      <c r="F191" s="139"/>
      <c r="G191" s="139"/>
      <c r="H191" s="139"/>
      <c r="I191" s="139"/>
      <c r="J191" s="139"/>
      <c r="K191" s="139"/>
      <c r="L191" s="139"/>
      <c r="M191" s="139"/>
      <c r="N191" s="187"/>
      <c r="O191" s="187"/>
      <c r="P191" s="187"/>
    </row>
    <row r="192" spans="1:18"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76" fitToHeight="0" orientation="landscape" r:id="rId1"/>
  <headerFooter alignWithMargins="0"/>
  <rowBreaks count="3" manualBreakCount="3">
    <brk id="41" max="16383" man="1"/>
    <brk id="82" max="16" man="1"/>
    <brk id="123" max="16383" man="1"/>
  </rowBreaks>
  <drawing r:id="rId2"/>
  <legacyDrawing r:id="rId3"/>
  <controls>
    <mc:AlternateContent xmlns:mc="http://schemas.openxmlformats.org/markup-compatibility/2006">
      <mc:Choice Requires="x14">
        <control shapeId="17409" r:id="rId4" name="CommandButton1">
          <controlPr defaultSize="0" print="0" autoLine="0" r:id="rId5">
            <anchor moveWithCells="1">
              <from>
                <xdr:col>0</xdr:col>
                <xdr:colOff>0</xdr:colOff>
                <xdr:row>0</xdr:row>
                <xdr:rowOff>0</xdr:rowOff>
              </from>
              <to>
                <xdr:col>1</xdr:col>
                <xdr:colOff>30480</xdr:colOff>
                <xdr:row>1</xdr:row>
                <xdr:rowOff>182880</xdr:rowOff>
              </to>
            </anchor>
          </controlPr>
        </control>
      </mc:Choice>
      <mc:Fallback>
        <control shapeId="17409" r:id="rId4" name="CommandButton1"/>
      </mc:Fallback>
    </mc:AlternateContent>
    <mc:AlternateContent xmlns:mc="http://schemas.openxmlformats.org/markup-compatibility/2006">
      <mc:Choice Requires="x14">
        <control shapeId="17410" r:id="rId6" name="CommandButton2">
          <controlPr defaultSize="0" print="0" autoLine="0" r:id="rId7">
            <anchor moveWithCells="1">
              <from>
                <xdr:col>1</xdr:col>
                <xdr:colOff>30480</xdr:colOff>
                <xdr:row>0</xdr:row>
                <xdr:rowOff>0</xdr:rowOff>
              </from>
              <to>
                <xdr:col>3</xdr:col>
                <xdr:colOff>358140</xdr:colOff>
                <xdr:row>1</xdr:row>
                <xdr:rowOff>182880</xdr:rowOff>
              </to>
            </anchor>
          </controlPr>
        </control>
      </mc:Choice>
      <mc:Fallback>
        <control shapeId="17410" r:id="rId6" name="CommandButton2"/>
      </mc:Fallback>
    </mc:AlternateContent>
  </control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83598-CD30-4E38-9342-53E4C95FA7C3}">
  <sheetPr codeName="Sheet4">
    <pageSetUpPr fitToPage="1"/>
  </sheetPr>
  <dimension ref="A1:AE192"/>
  <sheetViews>
    <sheetView zoomScaleNormal="100" zoomScaleSheetLayoutView="75" workbookViewId="0">
      <pane xSplit="3" ySplit="5" topLeftCell="D165"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tr">
        <f>決８長崎!F1</f>
        <v>令 和 ４ 年 度 に お け る 滞 納 整 理 状 況 調</v>
      </c>
      <c r="G1" s="565"/>
      <c r="H1" s="565"/>
      <c r="I1" s="565"/>
      <c r="J1" s="565"/>
      <c r="L1" s="177" t="s">
        <v>306</v>
      </c>
      <c r="M1" s="139"/>
      <c r="N1" s="178"/>
      <c r="O1" s="178"/>
      <c r="P1" s="178"/>
      <c r="Q1" s="178"/>
      <c r="U1" s="140"/>
      <c r="V1" s="140"/>
      <c r="W1" s="140"/>
      <c r="X1" s="140"/>
      <c r="Y1" s="140"/>
      <c r="Z1" s="140"/>
      <c r="AA1" s="140"/>
      <c r="AB1" s="140"/>
      <c r="AC1" s="140"/>
      <c r="AD1" s="140"/>
      <c r="AE1" s="140"/>
    </row>
    <row r="2" spans="1:31" s="141" customFormat="1" ht="16.5" customHeight="1">
      <c r="J2" s="142"/>
      <c r="K2" s="142"/>
      <c r="L2" s="179"/>
      <c r="M2" s="142" t="s">
        <v>129</v>
      </c>
      <c r="N2" s="180"/>
      <c r="O2" s="180"/>
      <c r="P2" s="180" t="s">
        <v>130</v>
      </c>
      <c r="Q2" s="180"/>
      <c r="U2" s="139"/>
      <c r="V2" s="139"/>
      <c r="W2" s="139"/>
      <c r="X2" s="139"/>
      <c r="Y2" s="139"/>
      <c r="Z2" s="139"/>
      <c r="AA2" s="139"/>
      <c r="AB2" s="139"/>
      <c r="AC2" s="139"/>
      <c r="AD2" s="139"/>
      <c r="AE2" s="139"/>
    </row>
    <row r="3" spans="1:31" s="141" customFormat="1" ht="16.5" customHeight="1">
      <c r="A3" s="566" t="s">
        <v>131</v>
      </c>
      <c r="B3" s="567"/>
      <c r="C3" s="568"/>
      <c r="D3" s="143"/>
      <c r="E3" s="143"/>
      <c r="F3" s="143"/>
      <c r="G3" s="569" t="s">
        <v>132</v>
      </c>
      <c r="H3" s="570"/>
      <c r="I3" s="144" t="s">
        <v>133</v>
      </c>
      <c r="J3" s="144" t="s">
        <v>134</v>
      </c>
      <c r="K3" s="144" t="s">
        <v>135</v>
      </c>
      <c r="L3" s="181"/>
      <c r="M3" s="145" t="s">
        <v>136</v>
      </c>
      <c r="N3" s="560" t="s">
        <v>137</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146</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20978</v>
      </c>
      <c r="E6" s="155">
        <v>0</v>
      </c>
      <c r="F6" s="156">
        <f t="shared" ref="F6:F41" si="0">D6-E6</f>
        <v>20978</v>
      </c>
      <c r="G6" s="155">
        <v>0</v>
      </c>
      <c r="H6" s="155">
        <v>0</v>
      </c>
      <c r="I6" s="155">
        <v>20280</v>
      </c>
      <c r="J6" s="156">
        <f t="shared" ref="J6:J41" si="1">E6+G6+H6+I6</f>
        <v>20280</v>
      </c>
      <c r="K6" s="155">
        <v>0</v>
      </c>
      <c r="L6" s="155">
        <v>1</v>
      </c>
      <c r="M6" s="156">
        <f t="shared" ref="M6:M41" si="2">D6-J6-K6-L6</f>
        <v>697</v>
      </c>
      <c r="N6" s="183"/>
      <c r="O6" s="183"/>
      <c r="P6" s="183"/>
      <c r="Q6" s="183"/>
    </row>
    <row r="7" spans="1:31" s="139" customFormat="1" ht="17.25" customHeight="1">
      <c r="A7" s="150"/>
      <c r="B7" s="153" t="s">
        <v>162</v>
      </c>
      <c r="C7" s="154" t="s">
        <v>163</v>
      </c>
      <c r="D7" s="490">
        <v>835368300</v>
      </c>
      <c r="E7" s="155">
        <v>0</v>
      </c>
      <c r="F7" s="156">
        <f t="shared" si="0"/>
        <v>835368300</v>
      </c>
      <c r="G7" s="155">
        <v>0</v>
      </c>
      <c r="H7" s="155">
        <v>0</v>
      </c>
      <c r="I7" s="155">
        <v>820936948</v>
      </c>
      <c r="J7" s="156">
        <f t="shared" si="1"/>
        <v>820936948</v>
      </c>
      <c r="K7" s="155">
        <v>0</v>
      </c>
      <c r="L7" s="155">
        <v>37954</v>
      </c>
      <c r="M7" s="156">
        <f t="shared" si="2"/>
        <v>14393398</v>
      </c>
      <c r="N7" s="183">
        <v>99.2</v>
      </c>
      <c r="O7" s="183">
        <v>101.6</v>
      </c>
      <c r="P7" s="184">
        <v>98.272456352485491</v>
      </c>
      <c r="Q7" s="184">
        <v>98.2</v>
      </c>
    </row>
    <row r="8" spans="1:31" s="139" customFormat="1" ht="17.25" customHeight="1">
      <c r="A8" s="150" t="s">
        <v>45</v>
      </c>
      <c r="B8" s="144"/>
      <c r="C8" s="154" t="s">
        <v>161</v>
      </c>
      <c r="D8" s="490">
        <v>2509</v>
      </c>
      <c r="E8" s="155">
        <v>0</v>
      </c>
      <c r="F8" s="156">
        <f t="shared" si="0"/>
        <v>2509</v>
      </c>
      <c r="G8" s="155">
        <v>0</v>
      </c>
      <c r="H8" s="155">
        <v>0</v>
      </c>
      <c r="I8" s="155">
        <v>750</v>
      </c>
      <c r="J8" s="156">
        <f t="shared" si="1"/>
        <v>750</v>
      </c>
      <c r="K8" s="155">
        <v>0</v>
      </c>
      <c r="L8" s="155">
        <v>305</v>
      </c>
      <c r="M8" s="156">
        <f t="shared" si="2"/>
        <v>1454</v>
      </c>
      <c r="N8" s="183"/>
      <c r="O8" s="183"/>
      <c r="P8" s="183"/>
      <c r="Q8" s="183"/>
    </row>
    <row r="9" spans="1:31" s="139" customFormat="1" ht="17.25" customHeight="1">
      <c r="A9" s="157"/>
      <c r="B9" s="153" t="s">
        <v>164</v>
      </c>
      <c r="C9" s="154" t="s">
        <v>163</v>
      </c>
      <c r="D9" s="490">
        <v>78756162</v>
      </c>
      <c r="E9" s="155">
        <v>0</v>
      </c>
      <c r="F9" s="156">
        <f t="shared" si="0"/>
        <v>78756162</v>
      </c>
      <c r="G9" s="155">
        <v>0</v>
      </c>
      <c r="H9" s="155">
        <v>0</v>
      </c>
      <c r="I9" s="155">
        <v>9345953</v>
      </c>
      <c r="J9" s="156">
        <f t="shared" si="1"/>
        <v>9345953</v>
      </c>
      <c r="K9" s="155">
        <v>0</v>
      </c>
      <c r="L9" s="155">
        <v>11429435</v>
      </c>
      <c r="M9" s="156">
        <f t="shared" si="2"/>
        <v>57980774</v>
      </c>
      <c r="N9" s="183">
        <v>89.9</v>
      </c>
      <c r="O9" s="183">
        <v>90.8</v>
      </c>
      <c r="P9" s="184">
        <v>11.866948264949732</v>
      </c>
      <c r="Q9" s="184">
        <v>14.3</v>
      </c>
    </row>
    <row r="10" spans="1:31" s="139" customFormat="1" ht="17.25" customHeight="1">
      <c r="A10" s="150"/>
      <c r="B10" s="144"/>
      <c r="C10" s="154" t="s">
        <v>161</v>
      </c>
      <c r="D10" s="156">
        <f>D6+D8</f>
        <v>23487</v>
      </c>
      <c r="E10" s="156">
        <f>E6+E8</f>
        <v>0</v>
      </c>
      <c r="F10" s="156">
        <f t="shared" si="0"/>
        <v>23487</v>
      </c>
      <c r="G10" s="156">
        <f t="shared" ref="G10:I11" si="3">G6+G8</f>
        <v>0</v>
      </c>
      <c r="H10" s="156">
        <f t="shared" si="3"/>
        <v>0</v>
      </c>
      <c r="I10" s="156">
        <f t="shared" si="3"/>
        <v>21030</v>
      </c>
      <c r="J10" s="156">
        <f t="shared" si="1"/>
        <v>21030</v>
      </c>
      <c r="K10" s="156">
        <f>K6+K8</f>
        <v>0</v>
      </c>
      <c r="L10" s="156">
        <f>L6+L8</f>
        <v>306</v>
      </c>
      <c r="M10" s="156">
        <f t="shared" si="2"/>
        <v>2151</v>
      </c>
      <c r="N10" s="183"/>
      <c r="O10" s="183"/>
      <c r="P10" s="183"/>
      <c r="Q10" s="183"/>
    </row>
    <row r="11" spans="1:31" s="139" customFormat="1" ht="17.25" customHeight="1">
      <c r="A11" s="153"/>
      <c r="B11" s="153" t="s">
        <v>16</v>
      </c>
      <c r="C11" s="154" t="s">
        <v>163</v>
      </c>
      <c r="D11" s="156">
        <f>D7+D9</f>
        <v>914124462</v>
      </c>
      <c r="E11" s="156">
        <f>E7+E9</f>
        <v>0</v>
      </c>
      <c r="F11" s="156">
        <f t="shared" si="0"/>
        <v>914124462</v>
      </c>
      <c r="G11" s="156">
        <f t="shared" si="3"/>
        <v>0</v>
      </c>
      <c r="H11" s="156">
        <f t="shared" si="3"/>
        <v>0</v>
      </c>
      <c r="I11" s="156">
        <f t="shared" si="3"/>
        <v>830282901</v>
      </c>
      <c r="J11" s="156">
        <f t="shared" si="1"/>
        <v>830282901</v>
      </c>
      <c r="K11" s="156">
        <f>K7+K9</f>
        <v>0</v>
      </c>
      <c r="L11" s="156">
        <f>L7+L9</f>
        <v>11467389</v>
      </c>
      <c r="M11" s="156">
        <f t="shared" si="2"/>
        <v>72374172</v>
      </c>
      <c r="N11" s="183">
        <v>98.3</v>
      </c>
      <c r="O11" s="183">
        <v>100.5</v>
      </c>
      <c r="P11" s="184">
        <v>90.828211640178168</v>
      </c>
      <c r="Q11" s="184">
        <v>90.3</v>
      </c>
    </row>
    <row r="12" spans="1:31" s="139" customFormat="1" ht="17.25" customHeight="1">
      <c r="A12" s="144"/>
      <c r="B12" s="144"/>
      <c r="C12" s="154" t="s">
        <v>161</v>
      </c>
      <c r="D12" s="496">
        <v>751</v>
      </c>
      <c r="E12" s="155">
        <v>645</v>
      </c>
      <c r="F12" s="156">
        <f t="shared" si="0"/>
        <v>106</v>
      </c>
      <c r="G12" s="155">
        <v>5</v>
      </c>
      <c r="H12" s="491">
        <v>100</v>
      </c>
      <c r="I12" s="155">
        <v>0</v>
      </c>
      <c r="J12" s="156">
        <f>E12+G12+H12+I12</f>
        <v>750</v>
      </c>
      <c r="K12" s="155">
        <v>0</v>
      </c>
      <c r="L12" s="155">
        <v>0</v>
      </c>
      <c r="M12" s="156">
        <f t="shared" si="2"/>
        <v>1</v>
      </c>
      <c r="N12" s="183"/>
      <c r="O12" s="183"/>
      <c r="P12" s="183"/>
      <c r="Q12" s="183"/>
      <c r="S12" s="158">
        <f>E12/D12*100</f>
        <v>85.885486018641814</v>
      </c>
      <c r="U12" s="158">
        <v>84.218289085545734</v>
      </c>
      <c r="W12" s="158">
        <f>S12-U12</f>
        <v>1.6671969330960792</v>
      </c>
    </row>
    <row r="13" spans="1:31" s="139" customFormat="1" ht="17.25" customHeight="1">
      <c r="A13" s="150"/>
      <c r="B13" s="153" t="s">
        <v>162</v>
      </c>
      <c r="C13" s="154" t="s">
        <v>163</v>
      </c>
      <c r="D13" s="496">
        <v>28275000</v>
      </c>
      <c r="E13" s="497">
        <v>25716300</v>
      </c>
      <c r="F13" s="156">
        <f t="shared" si="0"/>
        <v>2558700</v>
      </c>
      <c r="G13" s="155">
        <v>87075</v>
      </c>
      <c r="H13" s="491">
        <v>2466304</v>
      </c>
      <c r="I13" s="155">
        <v>0</v>
      </c>
      <c r="J13" s="156">
        <f t="shared" si="1"/>
        <v>28269679</v>
      </c>
      <c r="K13" s="155">
        <v>0</v>
      </c>
      <c r="L13" s="155">
        <v>0</v>
      </c>
      <c r="M13" s="156">
        <f t="shared" si="2"/>
        <v>5321</v>
      </c>
      <c r="N13" s="183">
        <v>118.5</v>
      </c>
      <c r="O13" s="183">
        <v>80.5</v>
      </c>
      <c r="P13" s="184">
        <v>99.9</v>
      </c>
      <c r="Q13" s="184">
        <v>100</v>
      </c>
      <c r="S13" s="158">
        <f t="shared" ref="S13:S76" si="4">E13/D13*100</f>
        <v>90.950663129973478</v>
      </c>
      <c r="U13" s="158">
        <v>92.045610758070382</v>
      </c>
      <c r="W13" s="158">
        <f t="shared" ref="W13:W76" si="5">S13-U13</f>
        <v>-1.0949476280969037</v>
      </c>
    </row>
    <row r="14" spans="1:31" s="139" customFormat="1" ht="17.25" customHeight="1">
      <c r="A14" s="150" t="s">
        <v>46</v>
      </c>
      <c r="B14" s="144"/>
      <c r="C14" s="154" t="s">
        <v>161</v>
      </c>
      <c r="D14" s="490">
        <v>4</v>
      </c>
      <c r="E14" s="155">
        <v>0</v>
      </c>
      <c r="F14" s="156">
        <f t="shared" si="0"/>
        <v>4</v>
      </c>
      <c r="G14" s="491">
        <v>0</v>
      </c>
      <c r="H14" s="491">
        <v>1</v>
      </c>
      <c r="I14" s="155">
        <v>0</v>
      </c>
      <c r="J14" s="156">
        <f t="shared" si="1"/>
        <v>1</v>
      </c>
      <c r="K14" s="155">
        <v>0</v>
      </c>
      <c r="L14" s="155">
        <v>0</v>
      </c>
      <c r="M14" s="156">
        <f t="shared" si="2"/>
        <v>3</v>
      </c>
      <c r="N14" s="183"/>
      <c r="O14" s="183"/>
      <c r="P14" s="183"/>
      <c r="Q14" s="183"/>
      <c r="S14" s="158">
        <f t="shared" si="4"/>
        <v>0</v>
      </c>
      <c r="U14" s="158">
        <v>0</v>
      </c>
      <c r="W14" s="158">
        <f t="shared" si="5"/>
        <v>0</v>
      </c>
    </row>
    <row r="15" spans="1:31" s="139" customFormat="1" ht="17.25" customHeight="1">
      <c r="A15" s="150"/>
      <c r="B15" s="153" t="s">
        <v>164</v>
      </c>
      <c r="C15" s="154" t="s">
        <v>163</v>
      </c>
      <c r="D15" s="490">
        <v>92380</v>
      </c>
      <c r="E15" s="155">
        <v>0</v>
      </c>
      <c r="F15" s="156">
        <f t="shared" si="0"/>
        <v>92380</v>
      </c>
      <c r="G15" s="491">
        <v>0</v>
      </c>
      <c r="H15" s="491">
        <v>21100</v>
      </c>
      <c r="I15" s="155">
        <v>0</v>
      </c>
      <c r="J15" s="156">
        <f t="shared" si="1"/>
        <v>21100</v>
      </c>
      <c r="K15" s="155">
        <v>0</v>
      </c>
      <c r="L15" s="155">
        <v>0</v>
      </c>
      <c r="M15" s="156">
        <f t="shared" si="2"/>
        <v>71280</v>
      </c>
      <c r="N15" s="183">
        <v>4.8</v>
      </c>
      <c r="O15" s="183">
        <v>973.9</v>
      </c>
      <c r="P15" s="184">
        <v>22.840441654037672</v>
      </c>
      <c r="Q15" s="184">
        <v>95.2</v>
      </c>
      <c r="S15" s="158">
        <f t="shared" si="4"/>
        <v>0</v>
      </c>
      <c r="U15" s="158">
        <v>0</v>
      </c>
      <c r="W15" s="158">
        <f t="shared" si="5"/>
        <v>0</v>
      </c>
    </row>
    <row r="16" spans="1:31" s="139" customFormat="1" ht="17.25" customHeight="1">
      <c r="A16" s="150"/>
      <c r="B16" s="144"/>
      <c r="C16" s="154" t="s">
        <v>161</v>
      </c>
      <c r="D16" s="156">
        <f>D12+D14</f>
        <v>755</v>
      </c>
      <c r="E16" s="156">
        <f>E12+E14</f>
        <v>645</v>
      </c>
      <c r="F16" s="156">
        <f t="shared" si="0"/>
        <v>110</v>
      </c>
      <c r="G16" s="156">
        <f t="shared" ref="G16:I17" si="6">G12+G14</f>
        <v>5</v>
      </c>
      <c r="H16" s="156">
        <f t="shared" si="6"/>
        <v>101</v>
      </c>
      <c r="I16" s="156">
        <f t="shared" si="6"/>
        <v>0</v>
      </c>
      <c r="J16" s="156">
        <f t="shared" si="1"/>
        <v>751</v>
      </c>
      <c r="K16" s="156">
        <f>K12+K14</f>
        <v>0</v>
      </c>
      <c r="L16" s="156">
        <f>L12+L14</f>
        <v>0</v>
      </c>
      <c r="M16" s="156">
        <f t="shared" si="2"/>
        <v>4</v>
      </c>
      <c r="N16" s="183"/>
      <c r="O16" s="183"/>
      <c r="P16" s="183"/>
      <c r="Q16" s="183"/>
      <c r="S16" s="158">
        <f t="shared" si="4"/>
        <v>85.430463576158942</v>
      </c>
      <c r="U16" s="158">
        <v>83.236151603498541</v>
      </c>
      <c r="W16" s="158">
        <f t="shared" si="5"/>
        <v>2.194311972660401</v>
      </c>
    </row>
    <row r="17" spans="1:31" s="139" customFormat="1" ht="17.25" customHeight="1">
      <c r="A17" s="153"/>
      <c r="B17" s="153" t="s">
        <v>16</v>
      </c>
      <c r="C17" s="154" t="s">
        <v>163</v>
      </c>
      <c r="D17" s="156">
        <f>D13+D15</f>
        <v>28367380</v>
      </c>
      <c r="E17" s="156">
        <f>E13+E15</f>
        <v>25716300</v>
      </c>
      <c r="F17" s="156">
        <f t="shared" si="0"/>
        <v>2651080</v>
      </c>
      <c r="G17" s="156">
        <f t="shared" si="6"/>
        <v>87075</v>
      </c>
      <c r="H17" s="156">
        <f t="shared" si="6"/>
        <v>2487404</v>
      </c>
      <c r="I17" s="156">
        <f t="shared" si="6"/>
        <v>0</v>
      </c>
      <c r="J17" s="156">
        <f t="shared" si="1"/>
        <v>28290779</v>
      </c>
      <c r="K17" s="156">
        <f>K13+K15</f>
        <v>0</v>
      </c>
      <c r="L17" s="156">
        <f>L13+L15</f>
        <v>0</v>
      </c>
      <c r="M17" s="156">
        <f t="shared" si="2"/>
        <v>76601</v>
      </c>
      <c r="N17" s="183">
        <v>109.9</v>
      </c>
      <c r="O17" s="183">
        <v>86.5</v>
      </c>
      <c r="P17" s="184">
        <v>99.729968012555261</v>
      </c>
      <c r="Q17" s="184">
        <v>99.6</v>
      </c>
      <c r="S17" s="158">
        <f t="shared" si="4"/>
        <v>90.65447707895477</v>
      </c>
      <c r="U17" s="158">
        <v>91.652133759599565</v>
      </c>
      <c r="W17" s="158">
        <f t="shared" si="5"/>
        <v>-0.99765668064479485</v>
      </c>
    </row>
    <row r="18" spans="1:31" s="139" customFormat="1" ht="17.25" customHeight="1">
      <c r="A18" s="144"/>
      <c r="B18" s="144"/>
      <c r="C18" s="154" t="s">
        <v>161</v>
      </c>
      <c r="D18" s="490">
        <v>91</v>
      </c>
      <c r="E18" s="490">
        <v>91</v>
      </c>
      <c r="F18" s="156">
        <f t="shared" si="0"/>
        <v>0</v>
      </c>
      <c r="G18" s="155">
        <v>0</v>
      </c>
      <c r="H18" s="155">
        <v>0</v>
      </c>
      <c r="I18" s="155">
        <v>0</v>
      </c>
      <c r="J18" s="156">
        <f t="shared" si="1"/>
        <v>91</v>
      </c>
      <c r="K18" s="155">
        <v>0</v>
      </c>
      <c r="L18" s="155">
        <v>0</v>
      </c>
      <c r="M18" s="156">
        <f t="shared" si="2"/>
        <v>0</v>
      </c>
      <c r="N18" s="183"/>
      <c r="O18" s="183"/>
      <c r="P18" s="183"/>
      <c r="Q18" s="183"/>
      <c r="S18" s="158">
        <f t="shared" si="4"/>
        <v>100</v>
      </c>
      <c r="U18" s="158">
        <v>99.024390243902445</v>
      </c>
      <c r="W18" s="158">
        <f t="shared" si="5"/>
        <v>0.97560975609755474</v>
      </c>
    </row>
    <row r="19" spans="1:31" s="139" customFormat="1" ht="17.25" customHeight="1">
      <c r="A19" s="150"/>
      <c r="B19" s="153" t="s">
        <v>162</v>
      </c>
      <c r="C19" s="154" t="s">
        <v>163</v>
      </c>
      <c r="D19" s="490">
        <v>1008673</v>
      </c>
      <c r="E19" s="490">
        <v>1008673</v>
      </c>
      <c r="F19" s="156">
        <f t="shared" si="0"/>
        <v>0</v>
      </c>
      <c r="G19" s="155">
        <v>0</v>
      </c>
      <c r="H19" s="155">
        <v>0</v>
      </c>
      <c r="I19" s="155">
        <v>0</v>
      </c>
      <c r="J19" s="156">
        <f t="shared" si="1"/>
        <v>1008673</v>
      </c>
      <c r="K19" s="155">
        <v>0</v>
      </c>
      <c r="L19" s="155">
        <v>0</v>
      </c>
      <c r="M19" s="156">
        <f t="shared" si="2"/>
        <v>0</v>
      </c>
      <c r="N19" s="183">
        <v>105.7</v>
      </c>
      <c r="O19" s="183">
        <v>79.900000000000006</v>
      </c>
      <c r="P19" s="184">
        <v>100</v>
      </c>
      <c r="Q19" s="184">
        <v>100</v>
      </c>
      <c r="S19" s="158">
        <f t="shared" si="4"/>
        <v>100</v>
      </c>
      <c r="U19" s="158">
        <v>99.824073358781234</v>
      </c>
      <c r="W19" s="158">
        <f t="shared" si="5"/>
        <v>0.17592664121876567</v>
      </c>
    </row>
    <row r="20" spans="1:31" s="139" customFormat="1" ht="17.25" customHeight="1">
      <c r="A20" s="150" t="s">
        <v>165</v>
      </c>
      <c r="B20" s="144"/>
      <c r="C20" s="154" t="s">
        <v>161</v>
      </c>
      <c r="D20" s="155">
        <v>0</v>
      </c>
      <c r="E20" s="155">
        <v>0</v>
      </c>
      <c r="F20" s="156">
        <f t="shared" si="0"/>
        <v>0</v>
      </c>
      <c r="G20" s="155">
        <v>0</v>
      </c>
      <c r="H20" s="155">
        <v>0</v>
      </c>
      <c r="I20" s="155">
        <v>0</v>
      </c>
      <c r="J20" s="156">
        <f t="shared" si="1"/>
        <v>0</v>
      </c>
      <c r="K20" s="155">
        <v>0</v>
      </c>
      <c r="L20" s="155">
        <v>0</v>
      </c>
      <c r="M20" s="156">
        <f t="shared" si="2"/>
        <v>0</v>
      </c>
      <c r="N20" s="183"/>
      <c r="O20" s="183"/>
      <c r="P20" s="183"/>
      <c r="Q20" s="183"/>
      <c r="S20" s="158" t="e">
        <f t="shared" si="4"/>
        <v>#DIV/0!</v>
      </c>
      <c r="U20" s="158" t="e">
        <v>#DIV/0!</v>
      </c>
      <c r="W20" s="158" t="e">
        <f t="shared" si="5"/>
        <v>#DIV/0!</v>
      </c>
    </row>
    <row r="21" spans="1:31" s="139" customFormat="1" ht="17.25" customHeight="1">
      <c r="A21" s="150"/>
      <c r="B21" s="153" t="s">
        <v>164</v>
      </c>
      <c r="C21" s="154" t="s">
        <v>163</v>
      </c>
      <c r="D21" s="155">
        <v>0</v>
      </c>
      <c r="E21" s="155">
        <v>0</v>
      </c>
      <c r="F21" s="156">
        <f t="shared" si="0"/>
        <v>0</v>
      </c>
      <c r="G21" s="155">
        <v>0</v>
      </c>
      <c r="H21" s="155">
        <v>0</v>
      </c>
      <c r="I21" s="155">
        <v>0</v>
      </c>
      <c r="J21" s="156">
        <f t="shared" si="1"/>
        <v>0</v>
      </c>
      <c r="K21" s="155">
        <v>0</v>
      </c>
      <c r="L21" s="155">
        <v>0</v>
      </c>
      <c r="M21" s="156">
        <f t="shared" si="2"/>
        <v>0</v>
      </c>
      <c r="N21" s="183">
        <v>0</v>
      </c>
      <c r="O21" s="183">
        <v>0</v>
      </c>
      <c r="P21" s="184">
        <v>0</v>
      </c>
      <c r="Q21" s="184">
        <v>0</v>
      </c>
      <c r="S21" s="158" t="e">
        <f t="shared" si="4"/>
        <v>#DIV/0!</v>
      </c>
      <c r="U21" s="158" t="e">
        <v>#DIV/0!</v>
      </c>
      <c r="W21" s="158" t="e">
        <f t="shared" si="5"/>
        <v>#DIV/0!</v>
      </c>
    </row>
    <row r="22" spans="1:31" s="141" customFormat="1" ht="17.25" customHeight="1">
      <c r="A22" s="150"/>
      <c r="B22" s="144"/>
      <c r="C22" s="154" t="s">
        <v>161</v>
      </c>
      <c r="D22" s="156">
        <f>D18+D20</f>
        <v>91</v>
      </c>
      <c r="E22" s="156">
        <f>E18+E20</f>
        <v>91</v>
      </c>
      <c r="F22" s="156">
        <f t="shared" si="0"/>
        <v>0</v>
      </c>
      <c r="G22" s="156">
        <f t="shared" ref="G22:I23" si="7">G18+G20</f>
        <v>0</v>
      </c>
      <c r="H22" s="156">
        <f t="shared" si="7"/>
        <v>0</v>
      </c>
      <c r="I22" s="156">
        <f t="shared" si="7"/>
        <v>0</v>
      </c>
      <c r="J22" s="156">
        <f t="shared" si="1"/>
        <v>91</v>
      </c>
      <c r="K22" s="156">
        <f>K18+K20</f>
        <v>0</v>
      </c>
      <c r="L22" s="156">
        <f>L18+L20</f>
        <v>0</v>
      </c>
      <c r="M22" s="156">
        <f t="shared" si="2"/>
        <v>0</v>
      </c>
      <c r="N22" s="183"/>
      <c r="O22" s="183"/>
      <c r="P22" s="183"/>
      <c r="Q22" s="183"/>
      <c r="R22" s="139"/>
      <c r="S22" s="158">
        <f t="shared" si="4"/>
        <v>100</v>
      </c>
      <c r="U22" s="158">
        <v>99.024390243902445</v>
      </c>
      <c r="V22" s="139"/>
      <c r="W22" s="158">
        <f t="shared" si="5"/>
        <v>0.97560975609755474</v>
      </c>
      <c r="X22" s="139"/>
      <c r="Y22" s="139"/>
      <c r="Z22" s="139"/>
      <c r="AA22" s="139"/>
      <c r="AB22" s="139"/>
      <c r="AC22" s="139"/>
      <c r="AD22" s="139"/>
      <c r="AE22" s="139"/>
    </row>
    <row r="23" spans="1:31" s="141" customFormat="1" ht="17.25" customHeight="1">
      <c r="A23" s="153"/>
      <c r="B23" s="153" t="s">
        <v>16</v>
      </c>
      <c r="C23" s="154" t="s">
        <v>163</v>
      </c>
      <c r="D23" s="156">
        <f>D19+D21</f>
        <v>1008673</v>
      </c>
      <c r="E23" s="156">
        <f>E19+E21</f>
        <v>1008673</v>
      </c>
      <c r="F23" s="156">
        <f t="shared" si="0"/>
        <v>0</v>
      </c>
      <c r="G23" s="156">
        <f t="shared" si="7"/>
        <v>0</v>
      </c>
      <c r="H23" s="156">
        <f t="shared" si="7"/>
        <v>0</v>
      </c>
      <c r="I23" s="156">
        <f t="shared" si="7"/>
        <v>0</v>
      </c>
      <c r="J23" s="156">
        <f t="shared" si="1"/>
        <v>1008673</v>
      </c>
      <c r="K23" s="156">
        <f>K19+K21</f>
        <v>0</v>
      </c>
      <c r="L23" s="156">
        <f>L19+L21</f>
        <v>0</v>
      </c>
      <c r="M23" s="156">
        <f t="shared" si="2"/>
        <v>0</v>
      </c>
      <c r="N23" s="183">
        <v>105.7</v>
      </c>
      <c r="O23" s="183">
        <v>79.900000000000006</v>
      </c>
      <c r="P23" s="184">
        <v>100</v>
      </c>
      <c r="Q23" s="184">
        <v>100</v>
      </c>
      <c r="R23" s="139"/>
      <c r="S23" s="158">
        <f t="shared" si="4"/>
        <v>100</v>
      </c>
      <c r="U23" s="158">
        <v>99.824073358781234</v>
      </c>
      <c r="V23" s="139"/>
      <c r="W23" s="158">
        <f t="shared" si="5"/>
        <v>0.17592664121876567</v>
      </c>
      <c r="X23" s="139"/>
      <c r="Y23" s="139"/>
      <c r="Z23" s="139"/>
      <c r="AA23" s="139"/>
      <c r="AB23" s="139"/>
      <c r="AC23" s="139"/>
      <c r="AD23" s="139"/>
      <c r="AE23" s="139"/>
    </row>
    <row r="24" spans="1:31" s="139" customFormat="1" ht="17.25" customHeight="1">
      <c r="A24" s="562" t="s">
        <v>166</v>
      </c>
      <c r="B24" s="144"/>
      <c r="C24" s="154" t="s">
        <v>161</v>
      </c>
      <c r="D24" s="155">
        <v>0</v>
      </c>
      <c r="E24" s="155">
        <v>0</v>
      </c>
      <c r="F24" s="156">
        <f t="shared" si="0"/>
        <v>0</v>
      </c>
      <c r="G24" s="155">
        <v>0</v>
      </c>
      <c r="H24" s="155">
        <v>0</v>
      </c>
      <c r="I24" s="155">
        <v>0</v>
      </c>
      <c r="J24" s="156">
        <f t="shared" si="1"/>
        <v>0</v>
      </c>
      <c r="K24" s="155">
        <v>0</v>
      </c>
      <c r="L24" s="155">
        <v>0</v>
      </c>
      <c r="M24" s="156">
        <f t="shared" si="2"/>
        <v>0</v>
      </c>
      <c r="N24" s="183"/>
      <c r="O24" s="183"/>
      <c r="P24" s="183"/>
      <c r="Q24" s="183"/>
      <c r="S24" s="158" t="e">
        <f t="shared" si="4"/>
        <v>#DIV/0!</v>
      </c>
      <c r="U24" s="158" t="e">
        <v>#DIV/0!</v>
      </c>
      <c r="W24" s="158" t="e">
        <f t="shared" si="5"/>
        <v>#DIV/0!</v>
      </c>
    </row>
    <row r="25" spans="1:31" s="139" customFormat="1" ht="17.25" customHeight="1">
      <c r="A25" s="556"/>
      <c r="B25" s="153" t="s">
        <v>162</v>
      </c>
      <c r="C25" s="154" t="s">
        <v>163</v>
      </c>
      <c r="D25" s="155">
        <v>0</v>
      </c>
      <c r="E25" s="155">
        <v>0</v>
      </c>
      <c r="F25" s="156">
        <f t="shared" si="0"/>
        <v>0</v>
      </c>
      <c r="G25" s="155">
        <v>0</v>
      </c>
      <c r="H25" s="155">
        <v>0</v>
      </c>
      <c r="I25" s="155">
        <v>0</v>
      </c>
      <c r="J25" s="156">
        <f t="shared" si="1"/>
        <v>0</v>
      </c>
      <c r="K25" s="155">
        <v>0</v>
      </c>
      <c r="L25" s="155">
        <v>0</v>
      </c>
      <c r="M25" s="156">
        <f t="shared" si="2"/>
        <v>0</v>
      </c>
      <c r="N25" s="183">
        <v>0</v>
      </c>
      <c r="O25" s="183">
        <v>0</v>
      </c>
      <c r="P25" s="184">
        <v>0</v>
      </c>
      <c r="Q25" s="184">
        <v>0</v>
      </c>
      <c r="S25" s="158" t="e">
        <f t="shared" si="4"/>
        <v>#DIV/0!</v>
      </c>
      <c r="U25" s="158" t="e">
        <v>#DIV/0!</v>
      </c>
      <c r="W25" s="158" t="e">
        <f t="shared" si="5"/>
        <v>#DIV/0!</v>
      </c>
    </row>
    <row r="26" spans="1:31" s="139" customFormat="1" ht="17.25" customHeight="1">
      <c r="A26" s="556"/>
      <c r="B26" s="144"/>
      <c r="C26" s="154" t="s">
        <v>161</v>
      </c>
      <c r="D26" s="155">
        <v>0</v>
      </c>
      <c r="E26" s="155">
        <v>0</v>
      </c>
      <c r="F26" s="156">
        <f t="shared" si="0"/>
        <v>0</v>
      </c>
      <c r="G26" s="155">
        <v>0</v>
      </c>
      <c r="H26" s="155">
        <v>0</v>
      </c>
      <c r="I26" s="155">
        <v>0</v>
      </c>
      <c r="J26" s="156">
        <f t="shared" si="1"/>
        <v>0</v>
      </c>
      <c r="K26" s="155">
        <v>0</v>
      </c>
      <c r="L26" s="155">
        <v>0</v>
      </c>
      <c r="M26" s="156">
        <f t="shared" si="2"/>
        <v>0</v>
      </c>
      <c r="N26" s="183"/>
      <c r="O26" s="183"/>
      <c r="P26" s="183"/>
      <c r="Q26" s="183"/>
      <c r="S26" s="158" t="e">
        <f t="shared" si="4"/>
        <v>#DIV/0!</v>
      </c>
      <c r="U26" s="158" t="e">
        <v>#DIV/0!</v>
      </c>
      <c r="W26" s="158" t="e">
        <f t="shared" si="5"/>
        <v>#DIV/0!</v>
      </c>
    </row>
    <row r="27" spans="1:31" s="139" customFormat="1" ht="17.25" customHeight="1">
      <c r="A27" s="556"/>
      <c r="B27" s="153" t="s">
        <v>164</v>
      </c>
      <c r="C27" s="154" t="s">
        <v>163</v>
      </c>
      <c r="D27" s="155">
        <v>0</v>
      </c>
      <c r="E27" s="155">
        <v>0</v>
      </c>
      <c r="F27" s="156">
        <f t="shared" si="0"/>
        <v>0</v>
      </c>
      <c r="G27" s="155">
        <v>0</v>
      </c>
      <c r="H27" s="155">
        <v>0</v>
      </c>
      <c r="I27" s="155">
        <v>0</v>
      </c>
      <c r="J27" s="156">
        <f t="shared" si="1"/>
        <v>0</v>
      </c>
      <c r="K27" s="155">
        <v>0</v>
      </c>
      <c r="L27" s="155">
        <v>0</v>
      </c>
      <c r="M27" s="156">
        <f t="shared" si="2"/>
        <v>0</v>
      </c>
      <c r="N27" s="183">
        <v>0</v>
      </c>
      <c r="O27" s="183">
        <v>0</v>
      </c>
      <c r="P27" s="184">
        <v>0</v>
      </c>
      <c r="Q27" s="184">
        <v>0</v>
      </c>
      <c r="S27" s="158" t="e">
        <f t="shared" si="4"/>
        <v>#DIV/0!</v>
      </c>
      <c r="U27" s="158" t="e">
        <v>#DIV/0!</v>
      </c>
      <c r="W27" s="158" t="e">
        <f t="shared" si="5"/>
        <v>#DIV/0!</v>
      </c>
    </row>
    <row r="28" spans="1:31" s="141" customFormat="1" ht="17.25" customHeight="1">
      <c r="A28" s="556"/>
      <c r="B28" s="144"/>
      <c r="C28" s="154" t="s">
        <v>161</v>
      </c>
      <c r="D28" s="156">
        <f>D24+D26</f>
        <v>0</v>
      </c>
      <c r="E28" s="156">
        <f>E24+E26</f>
        <v>0</v>
      </c>
      <c r="F28" s="156">
        <f t="shared" si="0"/>
        <v>0</v>
      </c>
      <c r="G28" s="156">
        <f t="shared" ref="G28:I29" si="8">G24+G26</f>
        <v>0</v>
      </c>
      <c r="H28" s="156">
        <f t="shared" si="8"/>
        <v>0</v>
      </c>
      <c r="I28" s="156">
        <f t="shared" si="8"/>
        <v>0</v>
      </c>
      <c r="J28" s="156">
        <f t="shared" si="1"/>
        <v>0</v>
      </c>
      <c r="K28" s="156">
        <f>K24+K26</f>
        <v>0</v>
      </c>
      <c r="L28" s="156">
        <f>L24+L26</f>
        <v>0</v>
      </c>
      <c r="M28" s="156">
        <f t="shared" si="2"/>
        <v>0</v>
      </c>
      <c r="N28" s="183"/>
      <c r="O28" s="183"/>
      <c r="P28" s="183"/>
      <c r="Q28" s="183"/>
      <c r="R28" s="139"/>
      <c r="S28" s="158" t="e">
        <f t="shared" si="4"/>
        <v>#DIV/0!</v>
      </c>
      <c r="U28" s="158" t="e">
        <v>#DIV/0!</v>
      </c>
      <c r="V28" s="139"/>
      <c r="W28" s="158" t="e">
        <f t="shared" si="5"/>
        <v>#DIV/0!</v>
      </c>
      <c r="X28" s="139"/>
      <c r="Y28" s="139"/>
      <c r="Z28" s="139"/>
      <c r="AA28" s="139"/>
      <c r="AB28" s="139"/>
      <c r="AC28" s="139"/>
      <c r="AD28" s="139"/>
      <c r="AE28" s="139"/>
    </row>
    <row r="29" spans="1:31" s="141" customFormat="1" ht="17.25" customHeight="1">
      <c r="A29" s="557"/>
      <c r="B29" s="153" t="s">
        <v>16</v>
      </c>
      <c r="C29" s="154" t="s">
        <v>163</v>
      </c>
      <c r="D29" s="156">
        <f>D25+D27</f>
        <v>0</v>
      </c>
      <c r="E29" s="156">
        <f>E25+E27</f>
        <v>0</v>
      </c>
      <c r="F29" s="156">
        <f t="shared" si="0"/>
        <v>0</v>
      </c>
      <c r="G29" s="156">
        <f t="shared" si="8"/>
        <v>0</v>
      </c>
      <c r="H29" s="156">
        <f t="shared" si="8"/>
        <v>0</v>
      </c>
      <c r="I29" s="156">
        <f t="shared" si="8"/>
        <v>0</v>
      </c>
      <c r="J29" s="156">
        <f t="shared" si="1"/>
        <v>0</v>
      </c>
      <c r="K29" s="156">
        <f>K25+K27</f>
        <v>0</v>
      </c>
      <c r="L29" s="156">
        <f>L25+L27</f>
        <v>0</v>
      </c>
      <c r="M29" s="156">
        <f t="shared" si="2"/>
        <v>0</v>
      </c>
      <c r="N29" s="183">
        <v>0</v>
      </c>
      <c r="O29" s="183">
        <v>0</v>
      </c>
      <c r="P29" s="184">
        <v>0</v>
      </c>
      <c r="Q29" s="184">
        <v>0</v>
      </c>
      <c r="R29" s="139"/>
      <c r="S29" s="158" t="e">
        <f t="shared" si="4"/>
        <v>#DIV/0!</v>
      </c>
      <c r="U29" s="158" t="e">
        <v>#DIV/0!</v>
      </c>
      <c r="V29" s="139"/>
      <c r="W29" s="158" t="e">
        <f t="shared" si="5"/>
        <v>#DIV/0!</v>
      </c>
      <c r="X29" s="139"/>
      <c r="Y29" s="139"/>
      <c r="Z29" s="139"/>
      <c r="AA29" s="139"/>
      <c r="AB29" s="139"/>
      <c r="AC29" s="139"/>
      <c r="AD29" s="139"/>
      <c r="AE29" s="139"/>
    </row>
    <row r="30" spans="1:31" s="139" customFormat="1" ht="17.25" customHeight="1">
      <c r="A30" s="562" t="s">
        <v>167</v>
      </c>
      <c r="B30" s="144"/>
      <c r="C30" s="154" t="s">
        <v>161</v>
      </c>
      <c r="D30" s="155">
        <v>0</v>
      </c>
      <c r="E30" s="155">
        <v>0</v>
      </c>
      <c r="F30" s="156">
        <f t="shared" si="0"/>
        <v>0</v>
      </c>
      <c r="G30" s="155">
        <v>0</v>
      </c>
      <c r="H30" s="155">
        <v>0</v>
      </c>
      <c r="I30" s="155">
        <v>0</v>
      </c>
      <c r="J30" s="156">
        <f t="shared" si="1"/>
        <v>0</v>
      </c>
      <c r="K30" s="155">
        <v>0</v>
      </c>
      <c r="L30" s="155">
        <v>0</v>
      </c>
      <c r="M30" s="156">
        <f t="shared" si="2"/>
        <v>0</v>
      </c>
      <c r="N30" s="183"/>
      <c r="O30" s="183"/>
      <c r="P30" s="183"/>
      <c r="Q30" s="183"/>
      <c r="S30" s="158" t="e">
        <f t="shared" si="4"/>
        <v>#DIV/0!</v>
      </c>
      <c r="U30" s="158" t="e">
        <v>#DIV/0!</v>
      </c>
      <c r="W30" s="158" t="e">
        <f t="shared" si="5"/>
        <v>#DIV/0!</v>
      </c>
    </row>
    <row r="31" spans="1:31" s="139" customFormat="1" ht="17.25" customHeight="1">
      <c r="A31" s="556"/>
      <c r="B31" s="153" t="s">
        <v>162</v>
      </c>
      <c r="C31" s="154" t="s">
        <v>163</v>
      </c>
      <c r="D31" s="155">
        <v>0</v>
      </c>
      <c r="E31" s="155">
        <v>0</v>
      </c>
      <c r="F31" s="156">
        <f t="shared" si="0"/>
        <v>0</v>
      </c>
      <c r="G31" s="155">
        <v>0</v>
      </c>
      <c r="H31" s="155">
        <v>0</v>
      </c>
      <c r="I31" s="155">
        <v>0</v>
      </c>
      <c r="J31" s="156">
        <f t="shared" si="1"/>
        <v>0</v>
      </c>
      <c r="K31" s="155">
        <v>0</v>
      </c>
      <c r="L31" s="155">
        <v>0</v>
      </c>
      <c r="M31" s="156">
        <f t="shared" si="2"/>
        <v>0</v>
      </c>
      <c r="N31" s="183">
        <v>0</v>
      </c>
      <c r="O31" s="183">
        <v>0</v>
      </c>
      <c r="P31" s="184">
        <v>0</v>
      </c>
      <c r="Q31" s="184">
        <v>0</v>
      </c>
      <c r="S31" s="158" t="e">
        <f t="shared" si="4"/>
        <v>#DIV/0!</v>
      </c>
      <c r="U31" s="158" t="e">
        <v>#DIV/0!</v>
      </c>
      <c r="W31" s="158" t="e">
        <f t="shared" si="5"/>
        <v>#DIV/0!</v>
      </c>
    </row>
    <row r="32" spans="1:31" s="139" customFormat="1" ht="17.25" customHeight="1">
      <c r="A32" s="556"/>
      <c r="B32" s="144"/>
      <c r="C32" s="154" t="s">
        <v>161</v>
      </c>
      <c r="D32" s="155">
        <v>0</v>
      </c>
      <c r="E32" s="155">
        <v>0</v>
      </c>
      <c r="F32" s="156">
        <f t="shared" si="0"/>
        <v>0</v>
      </c>
      <c r="G32" s="155">
        <v>0</v>
      </c>
      <c r="H32" s="155">
        <v>0</v>
      </c>
      <c r="I32" s="155">
        <v>0</v>
      </c>
      <c r="J32" s="156">
        <f t="shared" si="1"/>
        <v>0</v>
      </c>
      <c r="K32" s="155">
        <v>0</v>
      </c>
      <c r="L32" s="155">
        <v>0</v>
      </c>
      <c r="M32" s="156">
        <f t="shared" si="2"/>
        <v>0</v>
      </c>
      <c r="N32" s="183"/>
      <c r="O32" s="183"/>
      <c r="P32" s="183"/>
      <c r="Q32" s="183"/>
      <c r="S32" s="158" t="e">
        <f t="shared" si="4"/>
        <v>#DIV/0!</v>
      </c>
      <c r="U32" s="158" t="e">
        <v>#DIV/0!</v>
      </c>
      <c r="W32" s="158" t="e">
        <f t="shared" si="5"/>
        <v>#DIV/0!</v>
      </c>
    </row>
    <row r="33" spans="1:31" s="139" customFormat="1" ht="17.25" customHeight="1">
      <c r="A33" s="556"/>
      <c r="B33" s="153" t="s">
        <v>164</v>
      </c>
      <c r="C33" s="154" t="s">
        <v>163</v>
      </c>
      <c r="D33" s="155">
        <v>0</v>
      </c>
      <c r="E33" s="155">
        <v>0</v>
      </c>
      <c r="F33" s="156">
        <f t="shared" si="0"/>
        <v>0</v>
      </c>
      <c r="G33" s="155">
        <v>0</v>
      </c>
      <c r="H33" s="155">
        <v>0</v>
      </c>
      <c r="I33" s="155">
        <v>0</v>
      </c>
      <c r="J33" s="156">
        <f t="shared" si="1"/>
        <v>0</v>
      </c>
      <c r="K33" s="155">
        <v>0</v>
      </c>
      <c r="L33" s="155">
        <v>0</v>
      </c>
      <c r="M33" s="156">
        <f t="shared" si="2"/>
        <v>0</v>
      </c>
      <c r="N33" s="183">
        <v>0</v>
      </c>
      <c r="O33" s="183">
        <v>0</v>
      </c>
      <c r="P33" s="184">
        <v>0</v>
      </c>
      <c r="Q33" s="184">
        <v>0</v>
      </c>
      <c r="S33" s="158" t="e">
        <f t="shared" si="4"/>
        <v>#DIV/0!</v>
      </c>
      <c r="U33" s="158" t="e">
        <v>#DIV/0!</v>
      </c>
      <c r="W33" s="158" t="e">
        <f t="shared" si="5"/>
        <v>#DIV/0!</v>
      </c>
    </row>
    <row r="34" spans="1:31" s="141" customFormat="1" ht="17.25" customHeight="1">
      <c r="A34" s="556"/>
      <c r="B34" s="144"/>
      <c r="C34" s="154" t="s">
        <v>161</v>
      </c>
      <c r="D34" s="156">
        <f>D30+D32</f>
        <v>0</v>
      </c>
      <c r="E34" s="156">
        <f>E30+E32</f>
        <v>0</v>
      </c>
      <c r="F34" s="156">
        <f t="shared" si="0"/>
        <v>0</v>
      </c>
      <c r="G34" s="156">
        <f t="shared" ref="G34:I35" si="9">G30+G32</f>
        <v>0</v>
      </c>
      <c r="H34" s="156">
        <f t="shared" si="9"/>
        <v>0</v>
      </c>
      <c r="I34" s="156">
        <f t="shared" si="9"/>
        <v>0</v>
      </c>
      <c r="J34" s="156">
        <f t="shared" si="1"/>
        <v>0</v>
      </c>
      <c r="K34" s="156">
        <f>K30+K32</f>
        <v>0</v>
      </c>
      <c r="L34" s="156">
        <f>L30+L32</f>
        <v>0</v>
      </c>
      <c r="M34" s="156">
        <f t="shared" si="2"/>
        <v>0</v>
      </c>
      <c r="N34" s="183"/>
      <c r="O34" s="183"/>
      <c r="P34" s="183"/>
      <c r="Q34" s="183"/>
      <c r="R34" s="139"/>
      <c r="S34" s="158" t="e">
        <f t="shared" si="4"/>
        <v>#DIV/0!</v>
      </c>
      <c r="U34" s="158" t="e">
        <v>#DIV/0!</v>
      </c>
      <c r="V34" s="139"/>
      <c r="W34" s="158" t="e">
        <f t="shared" si="5"/>
        <v>#DIV/0!</v>
      </c>
      <c r="X34" s="139"/>
      <c r="Y34" s="139"/>
      <c r="Z34" s="139"/>
      <c r="AA34" s="139"/>
      <c r="AB34" s="139"/>
      <c r="AC34" s="139"/>
      <c r="AD34" s="139"/>
      <c r="AE34" s="139"/>
    </row>
    <row r="35" spans="1:31" s="141" customFormat="1" ht="17.25" customHeight="1">
      <c r="A35" s="557"/>
      <c r="B35" s="153" t="s">
        <v>16</v>
      </c>
      <c r="C35" s="154" t="s">
        <v>163</v>
      </c>
      <c r="D35" s="156">
        <f>D31+D33</f>
        <v>0</v>
      </c>
      <c r="E35" s="156">
        <f>E31+E33</f>
        <v>0</v>
      </c>
      <c r="F35" s="156">
        <f t="shared" si="0"/>
        <v>0</v>
      </c>
      <c r="G35" s="156">
        <f t="shared" si="9"/>
        <v>0</v>
      </c>
      <c r="H35" s="156">
        <f t="shared" si="9"/>
        <v>0</v>
      </c>
      <c r="I35" s="156">
        <f t="shared" si="9"/>
        <v>0</v>
      </c>
      <c r="J35" s="156">
        <f t="shared" si="1"/>
        <v>0</v>
      </c>
      <c r="K35" s="156">
        <f>K31+K33</f>
        <v>0</v>
      </c>
      <c r="L35" s="156">
        <f>L31+L33</f>
        <v>0</v>
      </c>
      <c r="M35" s="156">
        <f t="shared" si="2"/>
        <v>0</v>
      </c>
      <c r="N35" s="183">
        <v>0</v>
      </c>
      <c r="O35" s="183">
        <v>0</v>
      </c>
      <c r="P35" s="184">
        <v>0</v>
      </c>
      <c r="Q35" s="184">
        <v>0</v>
      </c>
      <c r="R35" s="139"/>
      <c r="S35" s="158" t="e">
        <f t="shared" si="4"/>
        <v>#DIV/0!</v>
      </c>
      <c r="U35" s="158" t="e">
        <v>#DIV/0!</v>
      </c>
      <c r="V35" s="139"/>
      <c r="W35" s="158" t="e">
        <f t="shared" si="5"/>
        <v>#DIV/0!</v>
      </c>
      <c r="X35" s="139"/>
      <c r="Y35" s="139"/>
      <c r="Z35" s="139"/>
      <c r="AA35" s="139"/>
      <c r="AB35" s="139"/>
      <c r="AC35" s="139"/>
      <c r="AD35" s="139"/>
      <c r="AE35" s="139"/>
    </row>
    <row r="36" spans="1:31" s="141" customFormat="1" ht="17.25" customHeight="1">
      <c r="A36" s="144"/>
      <c r="B36" s="144"/>
      <c r="C36" s="154" t="s">
        <v>161</v>
      </c>
      <c r="D36" s="490">
        <v>314</v>
      </c>
      <c r="E36" s="155">
        <v>274</v>
      </c>
      <c r="F36" s="156">
        <f t="shared" si="0"/>
        <v>40</v>
      </c>
      <c r="G36" s="155">
        <v>0</v>
      </c>
      <c r="H36" s="491">
        <v>37</v>
      </c>
      <c r="I36" s="155">
        <v>0</v>
      </c>
      <c r="J36" s="156">
        <f t="shared" si="1"/>
        <v>311</v>
      </c>
      <c r="K36" s="155">
        <v>0</v>
      </c>
      <c r="L36" s="155">
        <v>0</v>
      </c>
      <c r="M36" s="156">
        <f t="shared" si="2"/>
        <v>3</v>
      </c>
      <c r="N36" s="183"/>
      <c r="O36" s="183"/>
      <c r="P36" s="183"/>
      <c r="Q36" s="183"/>
      <c r="R36" s="139"/>
      <c r="S36" s="158">
        <f t="shared" si="4"/>
        <v>87.261146496815286</v>
      </c>
      <c r="U36" s="158">
        <v>83.497536945812811</v>
      </c>
      <c r="V36" s="139"/>
      <c r="W36" s="158">
        <f t="shared" si="5"/>
        <v>3.7636095510024745</v>
      </c>
      <c r="X36" s="139"/>
      <c r="Y36" s="139"/>
      <c r="Z36" s="139"/>
      <c r="AA36" s="139"/>
      <c r="AB36" s="139"/>
      <c r="AC36" s="139"/>
      <c r="AD36" s="139"/>
      <c r="AE36" s="139"/>
    </row>
    <row r="37" spans="1:31" s="141" customFormat="1" ht="17.25" customHeight="1">
      <c r="A37" s="150"/>
      <c r="B37" s="153" t="s">
        <v>162</v>
      </c>
      <c r="C37" s="154" t="s">
        <v>163</v>
      </c>
      <c r="D37" s="490">
        <v>27522500</v>
      </c>
      <c r="E37" s="497">
        <v>23805300</v>
      </c>
      <c r="F37" s="156">
        <f t="shared" si="0"/>
        <v>3717200</v>
      </c>
      <c r="G37" s="155">
        <v>0</v>
      </c>
      <c r="H37" s="491">
        <v>2954500</v>
      </c>
      <c r="I37" s="155">
        <v>0</v>
      </c>
      <c r="J37" s="156">
        <f t="shared" si="1"/>
        <v>26759800</v>
      </c>
      <c r="K37" s="155">
        <v>0</v>
      </c>
      <c r="L37" s="155">
        <v>0</v>
      </c>
      <c r="M37" s="156">
        <f t="shared" si="2"/>
        <v>762700</v>
      </c>
      <c r="N37" s="183">
        <v>109.5</v>
      </c>
      <c r="O37" s="183">
        <v>86.4</v>
      </c>
      <c r="P37" s="184">
        <v>97.228812789535837</v>
      </c>
      <c r="Q37" s="184">
        <v>98</v>
      </c>
      <c r="R37" s="139"/>
      <c r="S37" s="158">
        <f t="shared" si="4"/>
        <v>86.493959487691882</v>
      </c>
      <c r="U37" s="158">
        <v>82.157856736088505</v>
      </c>
      <c r="V37" s="139"/>
      <c r="W37" s="158">
        <f t="shared" si="5"/>
        <v>4.3361027516033772</v>
      </c>
      <c r="X37" s="139"/>
      <c r="Y37" s="139"/>
      <c r="Z37" s="139"/>
      <c r="AA37" s="139"/>
      <c r="AB37" s="139"/>
      <c r="AC37" s="139"/>
      <c r="AD37" s="139"/>
      <c r="AE37" s="139"/>
    </row>
    <row r="38" spans="1:31" s="141" customFormat="1" ht="17.25" customHeight="1">
      <c r="A38" s="150" t="s">
        <v>47</v>
      </c>
      <c r="B38" s="144"/>
      <c r="C38" s="154" t="s">
        <v>161</v>
      </c>
      <c r="D38" s="490">
        <v>4</v>
      </c>
      <c r="E38" s="155">
        <v>0</v>
      </c>
      <c r="F38" s="156">
        <f t="shared" si="0"/>
        <v>4</v>
      </c>
      <c r="G38" s="491">
        <v>0</v>
      </c>
      <c r="H38" s="491">
        <v>2</v>
      </c>
      <c r="I38" s="155">
        <v>0</v>
      </c>
      <c r="J38" s="156">
        <f t="shared" si="1"/>
        <v>2</v>
      </c>
      <c r="K38" s="155">
        <v>0</v>
      </c>
      <c r="L38" s="155">
        <v>0</v>
      </c>
      <c r="M38" s="156">
        <f t="shared" si="2"/>
        <v>2</v>
      </c>
      <c r="N38" s="183"/>
      <c r="O38" s="183"/>
      <c r="P38" s="183"/>
      <c r="Q38" s="183"/>
      <c r="R38" s="139"/>
      <c r="S38" s="158">
        <f t="shared" si="4"/>
        <v>0</v>
      </c>
      <c r="U38" s="158">
        <v>0</v>
      </c>
      <c r="V38" s="139"/>
      <c r="W38" s="158">
        <f t="shared" si="5"/>
        <v>0</v>
      </c>
      <c r="X38" s="139"/>
      <c r="Y38" s="139"/>
      <c r="Z38" s="139"/>
      <c r="AA38" s="139"/>
      <c r="AB38" s="139"/>
      <c r="AC38" s="139"/>
      <c r="AD38" s="139"/>
      <c r="AE38" s="139"/>
    </row>
    <row r="39" spans="1:31" s="141" customFormat="1" ht="17.25" customHeight="1">
      <c r="A39" s="150"/>
      <c r="B39" s="153" t="s">
        <v>164</v>
      </c>
      <c r="C39" s="154" t="s">
        <v>163</v>
      </c>
      <c r="D39" s="490">
        <v>635500</v>
      </c>
      <c r="E39" s="155">
        <v>0</v>
      </c>
      <c r="F39" s="156">
        <f t="shared" si="0"/>
        <v>635500</v>
      </c>
      <c r="G39" s="491">
        <v>0</v>
      </c>
      <c r="H39" s="491">
        <v>504800</v>
      </c>
      <c r="I39" s="155">
        <v>0</v>
      </c>
      <c r="J39" s="156">
        <f t="shared" si="1"/>
        <v>504800</v>
      </c>
      <c r="K39" s="155">
        <v>0</v>
      </c>
      <c r="L39" s="155">
        <v>0</v>
      </c>
      <c r="M39" s="156">
        <f t="shared" si="2"/>
        <v>130700</v>
      </c>
      <c r="N39" s="183">
        <v>486.2</v>
      </c>
      <c r="O39" s="183">
        <v>100</v>
      </c>
      <c r="P39" s="184">
        <v>79.433516915814323</v>
      </c>
      <c r="Q39" s="184">
        <v>0</v>
      </c>
      <c r="R39" s="139"/>
      <c r="S39" s="158">
        <f t="shared" si="4"/>
        <v>0</v>
      </c>
      <c r="U39" s="160">
        <v>0</v>
      </c>
      <c r="W39" s="158">
        <f t="shared" si="5"/>
        <v>0</v>
      </c>
    </row>
    <row r="40" spans="1:31" s="141" customFormat="1" ht="17.25" customHeight="1">
      <c r="A40" s="150"/>
      <c r="B40" s="144"/>
      <c r="C40" s="154" t="s">
        <v>161</v>
      </c>
      <c r="D40" s="156">
        <f>D36+D38</f>
        <v>318</v>
      </c>
      <c r="E40" s="156">
        <f>E36+E38</f>
        <v>274</v>
      </c>
      <c r="F40" s="156">
        <f t="shared" si="0"/>
        <v>44</v>
      </c>
      <c r="G40" s="156">
        <f t="shared" ref="G40:I41" si="10">G36+G38</f>
        <v>0</v>
      </c>
      <c r="H40" s="156">
        <f t="shared" si="10"/>
        <v>39</v>
      </c>
      <c r="I40" s="156">
        <f t="shared" si="10"/>
        <v>0</v>
      </c>
      <c r="J40" s="156">
        <f t="shared" si="1"/>
        <v>313</v>
      </c>
      <c r="K40" s="156">
        <f>K36+K38</f>
        <v>0</v>
      </c>
      <c r="L40" s="156">
        <f>L36+L38</f>
        <v>0</v>
      </c>
      <c r="M40" s="156">
        <f t="shared" si="2"/>
        <v>5</v>
      </c>
      <c r="N40" s="183"/>
      <c r="O40" s="183"/>
      <c r="P40" s="183"/>
      <c r="Q40" s="183"/>
      <c r="R40" s="139"/>
      <c r="S40" s="158">
        <f t="shared" si="4"/>
        <v>86.163522012578625</v>
      </c>
      <c r="U40" s="160">
        <v>81.100478468899524</v>
      </c>
      <c r="W40" s="158">
        <f t="shared" si="5"/>
        <v>5.0630435436791004</v>
      </c>
    </row>
    <row r="41" spans="1:31" s="141" customFormat="1" ht="17.25" customHeight="1">
      <c r="A41" s="153"/>
      <c r="B41" s="153" t="s">
        <v>16</v>
      </c>
      <c r="C41" s="154" t="s">
        <v>163</v>
      </c>
      <c r="D41" s="156">
        <f>D37+D39</f>
        <v>28158000</v>
      </c>
      <c r="E41" s="156">
        <f>E37+E39</f>
        <v>23805300</v>
      </c>
      <c r="F41" s="156">
        <f t="shared" si="0"/>
        <v>4352700</v>
      </c>
      <c r="G41" s="156">
        <f t="shared" si="10"/>
        <v>0</v>
      </c>
      <c r="H41" s="156">
        <f t="shared" si="10"/>
        <v>3459300</v>
      </c>
      <c r="I41" s="156">
        <f t="shared" si="10"/>
        <v>0</v>
      </c>
      <c r="J41" s="156">
        <f t="shared" si="1"/>
        <v>27264600</v>
      </c>
      <c r="K41" s="156">
        <f>K37+K39</f>
        <v>0</v>
      </c>
      <c r="L41" s="156">
        <f>L37+L39</f>
        <v>0</v>
      </c>
      <c r="M41" s="156">
        <f t="shared" si="2"/>
        <v>893400</v>
      </c>
      <c r="N41" s="183">
        <v>111.5</v>
      </c>
      <c r="O41" s="183">
        <v>86.4</v>
      </c>
      <c r="P41" s="184">
        <v>96.827189431067552</v>
      </c>
      <c r="Q41" s="184">
        <v>97.5</v>
      </c>
      <c r="R41" s="139"/>
      <c r="S41" s="158">
        <f t="shared" si="4"/>
        <v>84.541870871510767</v>
      </c>
      <c r="U41" s="160">
        <v>77.896067854279011</v>
      </c>
      <c r="W41" s="158">
        <f t="shared" si="5"/>
        <v>6.6458030172317564</v>
      </c>
    </row>
    <row r="42" spans="1:31" s="137" customFormat="1" ht="19.2">
      <c r="A42" s="136"/>
      <c r="B42" s="136"/>
      <c r="C42" s="136"/>
      <c r="E42" s="138"/>
      <c r="F42" s="565" t="str">
        <f>F1</f>
        <v>令 和 ４ 年 度 に お け る 滞 納 整 理 状 況 調</v>
      </c>
      <c r="G42" s="565"/>
      <c r="H42" s="565"/>
      <c r="I42" s="565"/>
      <c r="J42" s="565"/>
      <c r="L42" s="185" t="s">
        <v>306</v>
      </c>
      <c r="M42" s="138"/>
      <c r="N42" s="178"/>
      <c r="O42" s="178"/>
      <c r="P42" s="178"/>
      <c r="Q42" s="178"/>
      <c r="S42" s="158" t="e">
        <f t="shared" si="4"/>
        <v>#DIV/0!</v>
      </c>
      <c r="U42" s="161" t="e">
        <v>#DIV/0!</v>
      </c>
      <c r="V42" s="140"/>
      <c r="W42" s="158" t="e">
        <f t="shared" si="5"/>
        <v>#DIV/0!</v>
      </c>
      <c r="X42" s="140"/>
      <c r="Y42" s="140"/>
      <c r="Z42" s="140"/>
      <c r="AA42" s="140"/>
      <c r="AB42" s="140"/>
      <c r="AC42" s="140"/>
      <c r="AD42" s="140"/>
      <c r="AE42" s="140"/>
    </row>
    <row r="43" spans="1:31" s="141" customFormat="1" ht="16.5" customHeight="1">
      <c r="J43" s="142"/>
      <c r="K43" s="142"/>
      <c r="L43" s="186"/>
      <c r="M43" s="142" t="s">
        <v>129</v>
      </c>
      <c r="N43" s="180"/>
      <c r="O43" s="180"/>
      <c r="P43" s="180" t="s">
        <v>168</v>
      </c>
      <c r="Q43" s="180"/>
      <c r="S43" s="158" t="e">
        <f t="shared" si="4"/>
        <v>#DIV/0!</v>
      </c>
      <c r="U43" s="158" t="e">
        <v>#DIV/0!</v>
      </c>
      <c r="V43" s="139"/>
      <c r="W43" s="158" t="e">
        <f t="shared" si="5"/>
        <v>#DIV/0!</v>
      </c>
      <c r="X43" s="139"/>
      <c r="Y43" s="139"/>
      <c r="Z43" s="139"/>
      <c r="AA43" s="139"/>
      <c r="AB43" s="139"/>
      <c r="AC43" s="139"/>
      <c r="AD43" s="139"/>
      <c r="AE43" s="139"/>
    </row>
    <row r="44" spans="1:31" s="141" customFormat="1" ht="16.5" customHeight="1">
      <c r="A44" s="170" t="s">
        <v>169</v>
      </c>
      <c r="B44" s="171"/>
      <c r="C44" s="172"/>
      <c r="D44" s="143"/>
      <c r="E44" s="143"/>
      <c r="F44" s="143"/>
      <c r="G44" s="569" t="s">
        <v>132</v>
      </c>
      <c r="H44" s="570"/>
      <c r="I44" s="144" t="s">
        <v>133</v>
      </c>
      <c r="J44" s="144" t="s">
        <v>134</v>
      </c>
      <c r="K44" s="144" t="s">
        <v>135</v>
      </c>
      <c r="L44" s="181"/>
      <c r="M44" s="145" t="s">
        <v>136</v>
      </c>
      <c r="N44" s="560" t="s">
        <v>137</v>
      </c>
      <c r="O44" s="561"/>
      <c r="P44" s="560" t="s">
        <v>138</v>
      </c>
      <c r="Q44" s="561"/>
      <c r="S44" s="158" t="e">
        <f t="shared" si="4"/>
        <v>#DIV/0!</v>
      </c>
      <c r="U44" s="158" t="e">
        <v>#DIV/0!</v>
      </c>
      <c r="V44" s="139"/>
      <c r="W44" s="158" t="e">
        <f t="shared" si="5"/>
        <v>#DIV/0!</v>
      </c>
      <c r="X44" s="139"/>
      <c r="Y44" s="139"/>
      <c r="Z44" s="139"/>
      <c r="AA44" s="139"/>
      <c r="AB44" s="139"/>
      <c r="AC44" s="139"/>
      <c r="AD44" s="139"/>
      <c r="AE44" s="139"/>
    </row>
    <row r="45" spans="1:31" s="141" customFormat="1" ht="16.5" customHeight="1">
      <c r="A45" s="146"/>
      <c r="B45" s="147"/>
      <c r="C45" s="148"/>
      <c r="D45" s="149" t="s">
        <v>139</v>
      </c>
      <c r="E45" s="150" t="s">
        <v>140</v>
      </c>
      <c r="F45" s="150" t="s">
        <v>141</v>
      </c>
      <c r="G45" s="150" t="s">
        <v>142</v>
      </c>
      <c r="H45" s="150" t="s">
        <v>143</v>
      </c>
      <c r="I45" s="150" t="s">
        <v>144</v>
      </c>
      <c r="J45" s="150" t="s">
        <v>145</v>
      </c>
      <c r="K45" s="150" t="s">
        <v>170</v>
      </c>
      <c r="L45" s="151" t="s">
        <v>147</v>
      </c>
      <c r="M45" s="150" t="s">
        <v>148</v>
      </c>
      <c r="N45" s="182"/>
      <c r="O45" s="182"/>
      <c r="P45" s="182"/>
      <c r="Q45" s="182"/>
      <c r="S45" s="158" t="e">
        <f t="shared" si="4"/>
        <v>#VALUE!</v>
      </c>
      <c r="U45" s="158" t="e">
        <v>#VALUE!</v>
      </c>
      <c r="V45" s="139"/>
      <c r="W45" s="158" t="e">
        <f t="shared" si="5"/>
        <v>#VALUE!</v>
      </c>
      <c r="X45" s="139"/>
      <c r="Y45" s="139"/>
      <c r="Z45" s="139"/>
      <c r="AA45" s="139"/>
      <c r="AB45" s="139"/>
      <c r="AC45" s="139"/>
      <c r="AD45" s="139"/>
      <c r="AE45" s="139"/>
    </row>
    <row r="46" spans="1:31" s="141" customFormat="1" ht="16.5" customHeight="1">
      <c r="A46" s="152" t="s">
        <v>149</v>
      </c>
      <c r="B46" s="151"/>
      <c r="C46" s="149"/>
      <c r="D46" s="149" t="s">
        <v>150</v>
      </c>
      <c r="E46" s="150" t="s">
        <v>151</v>
      </c>
      <c r="F46" s="150" t="s">
        <v>152</v>
      </c>
      <c r="G46" s="153" t="s">
        <v>153</v>
      </c>
      <c r="H46" s="153" t="s">
        <v>154</v>
      </c>
      <c r="I46" s="153" t="s">
        <v>155</v>
      </c>
      <c r="J46" s="153" t="s">
        <v>156</v>
      </c>
      <c r="K46" s="153" t="s">
        <v>157</v>
      </c>
      <c r="L46" s="150" t="s">
        <v>158</v>
      </c>
      <c r="M46" s="150"/>
      <c r="N46" s="182" t="s">
        <v>159</v>
      </c>
      <c r="O46" s="182" t="s">
        <v>160</v>
      </c>
      <c r="P46" s="182" t="s">
        <v>159</v>
      </c>
      <c r="Q46" s="182" t="s">
        <v>160</v>
      </c>
      <c r="S46" s="158" t="e">
        <f t="shared" si="4"/>
        <v>#VALUE!</v>
      </c>
      <c r="U46" s="160" t="e">
        <v>#VALUE!</v>
      </c>
      <c r="V46" s="139"/>
      <c r="W46" s="158" t="e">
        <f t="shared" si="5"/>
        <v>#VALUE!</v>
      </c>
      <c r="X46" s="139"/>
      <c r="Y46" s="139"/>
      <c r="Z46" s="139"/>
      <c r="AA46" s="139"/>
      <c r="AB46" s="139"/>
      <c r="AC46" s="139"/>
      <c r="AD46" s="139"/>
      <c r="AE46" s="139"/>
    </row>
    <row r="47" spans="1:31" s="141" customFormat="1" ht="17.25" customHeight="1">
      <c r="A47" s="144"/>
      <c r="B47" s="144"/>
      <c r="C47" s="154" t="s">
        <v>161</v>
      </c>
      <c r="D47" s="490">
        <v>337</v>
      </c>
      <c r="E47" s="155">
        <v>305</v>
      </c>
      <c r="F47" s="156">
        <f t="shared" ref="F47:F52" si="11">D47-E47</f>
        <v>32</v>
      </c>
      <c r="G47" s="155">
        <v>0</v>
      </c>
      <c r="H47" s="491">
        <v>31</v>
      </c>
      <c r="I47" s="155">
        <v>0</v>
      </c>
      <c r="J47" s="156">
        <f t="shared" ref="J47:J52" si="12">E47+G47+H47+I47</f>
        <v>336</v>
      </c>
      <c r="K47" s="155">
        <v>0</v>
      </c>
      <c r="L47" s="155">
        <v>0</v>
      </c>
      <c r="M47" s="156">
        <f t="shared" ref="M47:M52" si="13">D47-J47-K47-L47</f>
        <v>1</v>
      </c>
      <c r="N47" s="183"/>
      <c r="O47" s="183"/>
      <c r="P47" s="183"/>
      <c r="Q47" s="183"/>
      <c r="R47" s="139"/>
      <c r="S47" s="158">
        <f t="shared" si="4"/>
        <v>90.504451038575667</v>
      </c>
      <c r="U47" s="160">
        <v>87.134502923976612</v>
      </c>
      <c r="W47" s="158">
        <f t="shared" si="5"/>
        <v>3.3699481145990546</v>
      </c>
    </row>
    <row r="48" spans="1:31" s="141" customFormat="1" ht="17.25" customHeight="1">
      <c r="A48" s="150"/>
      <c r="B48" s="153" t="s">
        <v>162</v>
      </c>
      <c r="C48" s="154" t="s">
        <v>163</v>
      </c>
      <c r="D48" s="490">
        <v>184039100</v>
      </c>
      <c r="E48" s="155">
        <v>180247500</v>
      </c>
      <c r="F48" s="156">
        <f t="shared" si="11"/>
        <v>3791600</v>
      </c>
      <c r="G48" s="155">
        <v>0</v>
      </c>
      <c r="H48" s="491">
        <v>3661532</v>
      </c>
      <c r="I48" s="155">
        <v>0</v>
      </c>
      <c r="J48" s="156">
        <f t="shared" si="12"/>
        <v>183909032</v>
      </c>
      <c r="K48" s="155">
        <v>0</v>
      </c>
      <c r="L48" s="155">
        <v>0</v>
      </c>
      <c r="M48" s="156">
        <f t="shared" si="13"/>
        <v>130068</v>
      </c>
      <c r="N48" s="183">
        <v>131.19999999999999</v>
      </c>
      <c r="O48" s="183">
        <v>110.6</v>
      </c>
      <c r="P48" s="184">
        <v>99.9</v>
      </c>
      <c r="Q48" s="184">
        <v>99.9</v>
      </c>
      <c r="R48" s="139"/>
      <c r="S48" s="158">
        <f t="shared" si="4"/>
        <v>97.939785621642358</v>
      </c>
      <c r="U48" s="160">
        <v>90.191455193349668</v>
      </c>
      <c r="W48" s="158">
        <f t="shared" si="5"/>
        <v>7.7483304282926895</v>
      </c>
    </row>
    <row r="49" spans="1:23" s="141" customFormat="1" ht="17.25" customHeight="1">
      <c r="A49" s="150" t="s">
        <v>48</v>
      </c>
      <c r="B49" s="144"/>
      <c r="C49" s="154" t="s">
        <v>161</v>
      </c>
      <c r="D49" s="490">
        <v>1</v>
      </c>
      <c r="E49" s="155">
        <v>0</v>
      </c>
      <c r="F49" s="156">
        <f t="shared" si="11"/>
        <v>1</v>
      </c>
      <c r="G49" s="155">
        <v>0</v>
      </c>
      <c r="H49" s="491">
        <v>1</v>
      </c>
      <c r="I49" s="155">
        <v>0</v>
      </c>
      <c r="J49" s="159">
        <f t="shared" si="12"/>
        <v>1</v>
      </c>
      <c r="K49" s="155">
        <v>0</v>
      </c>
      <c r="L49" s="155">
        <v>0</v>
      </c>
      <c r="M49" s="159">
        <f t="shared" si="13"/>
        <v>0</v>
      </c>
      <c r="N49" s="183"/>
      <c r="O49" s="183"/>
      <c r="P49" s="183"/>
      <c r="Q49" s="183"/>
      <c r="R49" s="139"/>
      <c r="S49" s="158">
        <f t="shared" si="4"/>
        <v>0</v>
      </c>
      <c r="U49" s="160">
        <v>0</v>
      </c>
      <c r="W49" s="158">
        <f t="shared" si="5"/>
        <v>0</v>
      </c>
    </row>
    <row r="50" spans="1:23" s="141" customFormat="1" ht="17.25" customHeight="1">
      <c r="A50" s="150"/>
      <c r="B50" s="153" t="s">
        <v>164</v>
      </c>
      <c r="C50" s="154" t="s">
        <v>163</v>
      </c>
      <c r="D50" s="490">
        <v>202400</v>
      </c>
      <c r="E50" s="155">
        <v>0</v>
      </c>
      <c r="F50" s="159">
        <f t="shared" si="11"/>
        <v>202400</v>
      </c>
      <c r="G50" s="155">
        <v>0</v>
      </c>
      <c r="H50" s="491">
        <v>202400</v>
      </c>
      <c r="I50" s="155">
        <v>0</v>
      </c>
      <c r="J50" s="159">
        <f t="shared" si="12"/>
        <v>202400</v>
      </c>
      <c r="K50" s="155">
        <v>0</v>
      </c>
      <c r="L50" s="155">
        <v>0</v>
      </c>
      <c r="M50" s="159">
        <f t="shared" si="13"/>
        <v>0</v>
      </c>
      <c r="N50" s="183">
        <v>2</v>
      </c>
      <c r="O50" s="183">
        <v>0</v>
      </c>
      <c r="P50" s="184">
        <v>100</v>
      </c>
      <c r="Q50" s="184">
        <v>100</v>
      </c>
      <c r="R50" s="139"/>
      <c r="S50" s="158">
        <f t="shared" si="4"/>
        <v>0</v>
      </c>
      <c r="U50" s="160">
        <v>0</v>
      </c>
      <c r="W50" s="158">
        <f t="shared" si="5"/>
        <v>0</v>
      </c>
    </row>
    <row r="51" spans="1:23" s="141" customFormat="1" ht="17.25" customHeight="1">
      <c r="A51" s="150"/>
      <c r="B51" s="144"/>
      <c r="C51" s="154" t="s">
        <v>161</v>
      </c>
      <c r="D51" s="156">
        <f>D47+D49</f>
        <v>338</v>
      </c>
      <c r="E51" s="156">
        <f>E47+E49</f>
        <v>305</v>
      </c>
      <c r="F51" s="159">
        <f t="shared" si="11"/>
        <v>33</v>
      </c>
      <c r="G51" s="156">
        <f t="shared" ref="G51:I52" si="14">G47+G49</f>
        <v>0</v>
      </c>
      <c r="H51" s="156">
        <f>H47+H49</f>
        <v>32</v>
      </c>
      <c r="I51" s="156">
        <f t="shared" si="14"/>
        <v>0</v>
      </c>
      <c r="J51" s="159">
        <f t="shared" si="12"/>
        <v>337</v>
      </c>
      <c r="K51" s="156">
        <f>K47+K49</f>
        <v>0</v>
      </c>
      <c r="L51" s="156">
        <f>L47+L49</f>
        <v>0</v>
      </c>
      <c r="M51" s="159">
        <f t="shared" si="13"/>
        <v>1</v>
      </c>
      <c r="N51" s="183"/>
      <c r="O51" s="183"/>
      <c r="P51" s="183"/>
      <c r="Q51" s="183"/>
      <c r="R51" s="139"/>
      <c r="S51" s="158">
        <f t="shared" si="4"/>
        <v>90.23668639053254</v>
      </c>
      <c r="U51" s="160">
        <v>86.880466472303212</v>
      </c>
      <c r="W51" s="158">
        <f t="shared" si="5"/>
        <v>3.3562199182293284</v>
      </c>
    </row>
    <row r="52" spans="1:23" s="141" customFormat="1" ht="17.25" customHeight="1">
      <c r="A52" s="153"/>
      <c r="B52" s="153" t="s">
        <v>16</v>
      </c>
      <c r="C52" s="144" t="s">
        <v>163</v>
      </c>
      <c r="D52" s="156">
        <f>D48+D50</f>
        <v>184241500</v>
      </c>
      <c r="E52" s="156">
        <f>E48+E50</f>
        <v>180247500</v>
      </c>
      <c r="F52" s="159">
        <f t="shared" si="11"/>
        <v>3994000</v>
      </c>
      <c r="G52" s="156">
        <f t="shared" si="14"/>
        <v>0</v>
      </c>
      <c r="H52" s="156">
        <f t="shared" si="14"/>
        <v>3863932</v>
      </c>
      <c r="I52" s="156">
        <f t="shared" si="14"/>
        <v>0</v>
      </c>
      <c r="J52" s="159">
        <f t="shared" si="12"/>
        <v>184111432</v>
      </c>
      <c r="K52" s="156">
        <f>K48+K50</f>
        <v>0</v>
      </c>
      <c r="L52" s="156">
        <f>L48+L50</f>
        <v>0</v>
      </c>
      <c r="M52" s="159">
        <f t="shared" si="13"/>
        <v>130068</v>
      </c>
      <c r="N52" s="183">
        <v>122.5</v>
      </c>
      <c r="O52" s="183">
        <v>118.6</v>
      </c>
      <c r="P52" s="184">
        <v>99.9</v>
      </c>
      <c r="Q52" s="184">
        <v>99.9</v>
      </c>
      <c r="R52" s="139"/>
      <c r="S52" s="158">
        <f t="shared" si="4"/>
        <v>97.832193072679061</v>
      </c>
      <c r="U52" s="160">
        <v>89.314671056781009</v>
      </c>
      <c r="W52" s="158">
        <f t="shared" si="5"/>
        <v>8.5175220158980522</v>
      </c>
    </row>
    <row r="53" spans="1:23" s="139" customFormat="1" ht="17.25" customHeight="1">
      <c r="A53" s="144"/>
      <c r="B53" s="144"/>
      <c r="C53" s="154" t="s">
        <v>161</v>
      </c>
      <c r="D53" s="155">
        <v>0</v>
      </c>
      <c r="E53" s="155">
        <v>0</v>
      </c>
      <c r="F53" s="159">
        <v>0</v>
      </c>
      <c r="G53" s="155">
        <v>0</v>
      </c>
      <c r="H53" s="155">
        <v>0</v>
      </c>
      <c r="I53" s="155">
        <v>0</v>
      </c>
      <c r="J53" s="159">
        <v>0</v>
      </c>
      <c r="K53" s="155">
        <v>0</v>
      </c>
      <c r="L53" s="155">
        <v>0</v>
      </c>
      <c r="M53" s="159">
        <v>0</v>
      </c>
      <c r="N53" s="183"/>
      <c r="O53" s="183"/>
      <c r="P53" s="183"/>
      <c r="Q53" s="183"/>
      <c r="S53" s="158" t="e">
        <f t="shared" si="4"/>
        <v>#DIV/0!</v>
      </c>
      <c r="U53" s="158" t="e">
        <v>#DIV/0!</v>
      </c>
      <c r="W53" s="158" t="e">
        <f t="shared" si="5"/>
        <v>#DIV/0!</v>
      </c>
    </row>
    <row r="54" spans="1:23" s="141" customFormat="1" ht="17.25" customHeight="1">
      <c r="A54" s="150" t="s">
        <v>171</v>
      </c>
      <c r="B54" s="153" t="s">
        <v>162</v>
      </c>
      <c r="C54" s="154" t="s">
        <v>163</v>
      </c>
      <c r="D54" s="155">
        <v>0</v>
      </c>
      <c r="E54" s="155">
        <v>0</v>
      </c>
      <c r="F54" s="159">
        <v>0</v>
      </c>
      <c r="G54" s="155">
        <v>0</v>
      </c>
      <c r="H54" s="155">
        <v>0</v>
      </c>
      <c r="I54" s="155">
        <v>0</v>
      </c>
      <c r="J54" s="159">
        <v>0</v>
      </c>
      <c r="K54" s="155">
        <v>0</v>
      </c>
      <c r="L54" s="155">
        <v>0</v>
      </c>
      <c r="M54" s="159">
        <v>0</v>
      </c>
      <c r="N54" s="183">
        <v>0</v>
      </c>
      <c r="O54" s="183">
        <v>0</v>
      </c>
      <c r="P54" s="184">
        <v>0</v>
      </c>
      <c r="Q54" s="184">
        <v>0</v>
      </c>
      <c r="R54" s="139"/>
      <c r="S54" s="158" t="e">
        <f t="shared" si="4"/>
        <v>#DIV/0!</v>
      </c>
      <c r="U54" s="160" t="e">
        <v>#DIV/0!</v>
      </c>
      <c r="W54" s="158" t="e">
        <f t="shared" si="5"/>
        <v>#DIV/0!</v>
      </c>
    </row>
    <row r="55" spans="1:23" s="141" customFormat="1" ht="17.25" customHeight="1">
      <c r="A55" s="150"/>
      <c r="B55" s="144"/>
      <c r="C55" s="154" t="s">
        <v>161</v>
      </c>
      <c r="D55" s="155">
        <v>0</v>
      </c>
      <c r="E55" s="155">
        <v>0</v>
      </c>
      <c r="F55" s="159">
        <v>0</v>
      </c>
      <c r="G55" s="155">
        <v>0</v>
      </c>
      <c r="H55" s="155">
        <v>0</v>
      </c>
      <c r="I55" s="155">
        <v>0</v>
      </c>
      <c r="J55" s="159">
        <v>0</v>
      </c>
      <c r="K55" s="155">
        <v>0</v>
      </c>
      <c r="L55" s="155">
        <v>0</v>
      </c>
      <c r="M55" s="159">
        <v>0</v>
      </c>
      <c r="N55" s="183"/>
      <c r="O55" s="183"/>
      <c r="P55" s="183"/>
      <c r="Q55" s="183"/>
      <c r="R55" s="139"/>
      <c r="S55" s="158" t="e">
        <f t="shared" si="4"/>
        <v>#DIV/0!</v>
      </c>
      <c r="U55" s="160" t="e">
        <v>#DIV/0!</v>
      </c>
      <c r="W55" s="158" t="e">
        <f t="shared" si="5"/>
        <v>#DIV/0!</v>
      </c>
    </row>
    <row r="56" spans="1:23" s="141" customFormat="1" ht="17.25" customHeight="1">
      <c r="A56" s="150" t="s">
        <v>50</v>
      </c>
      <c r="B56" s="153" t="s">
        <v>164</v>
      </c>
      <c r="C56" s="154" t="s">
        <v>163</v>
      </c>
      <c r="D56" s="155">
        <v>0</v>
      </c>
      <c r="E56" s="155">
        <v>0</v>
      </c>
      <c r="F56" s="159">
        <v>0</v>
      </c>
      <c r="G56" s="155">
        <v>0</v>
      </c>
      <c r="H56" s="155">
        <v>0</v>
      </c>
      <c r="I56" s="155">
        <v>0</v>
      </c>
      <c r="J56" s="159">
        <v>0</v>
      </c>
      <c r="K56" s="155">
        <v>0</v>
      </c>
      <c r="L56" s="155">
        <v>0</v>
      </c>
      <c r="M56" s="159">
        <v>0</v>
      </c>
      <c r="N56" s="183">
        <v>0</v>
      </c>
      <c r="O56" s="183">
        <v>0</v>
      </c>
      <c r="P56" s="184">
        <v>0</v>
      </c>
      <c r="Q56" s="184">
        <v>0</v>
      </c>
      <c r="R56" s="139"/>
      <c r="S56" s="158" t="e">
        <f t="shared" si="4"/>
        <v>#DIV/0!</v>
      </c>
      <c r="U56" s="160" t="e">
        <v>#DIV/0!</v>
      </c>
      <c r="W56" s="158" t="e">
        <f t="shared" si="5"/>
        <v>#DIV/0!</v>
      </c>
    </row>
    <row r="57" spans="1:23" s="141" customFormat="1" ht="17.25" customHeight="1">
      <c r="A57" s="150"/>
      <c r="B57" s="144"/>
      <c r="C57" s="154" t="s">
        <v>161</v>
      </c>
      <c r="D57" s="159">
        <f>D53+D55</f>
        <v>0</v>
      </c>
      <c r="E57" s="159">
        <f>E53+E55</f>
        <v>0</v>
      </c>
      <c r="F57" s="159">
        <v>0</v>
      </c>
      <c r="G57" s="159">
        <v>0</v>
      </c>
      <c r="H57" s="159">
        <v>0</v>
      </c>
      <c r="I57" s="159">
        <v>0</v>
      </c>
      <c r="J57" s="159">
        <v>0</v>
      </c>
      <c r="K57" s="159">
        <v>0</v>
      </c>
      <c r="L57" s="159">
        <v>0</v>
      </c>
      <c r="M57" s="159">
        <v>0</v>
      </c>
      <c r="N57" s="183"/>
      <c r="O57" s="183"/>
      <c r="P57" s="183"/>
      <c r="Q57" s="183"/>
      <c r="R57" s="139"/>
      <c r="S57" s="158" t="e">
        <f t="shared" si="4"/>
        <v>#DIV/0!</v>
      </c>
      <c r="U57" s="160" t="e">
        <v>#DIV/0!</v>
      </c>
      <c r="W57" s="158" t="e">
        <f t="shared" si="5"/>
        <v>#DIV/0!</v>
      </c>
    </row>
    <row r="58" spans="1:23" s="141" customFormat="1" ht="17.25" customHeight="1">
      <c r="A58" s="153"/>
      <c r="B58" s="153" t="s">
        <v>16</v>
      </c>
      <c r="C58" s="154" t="s">
        <v>163</v>
      </c>
      <c r="D58" s="159">
        <f>D54+D56</f>
        <v>0</v>
      </c>
      <c r="E58" s="159">
        <f>E54+E56</f>
        <v>0</v>
      </c>
      <c r="F58" s="159">
        <v>0</v>
      </c>
      <c r="G58" s="159">
        <v>0</v>
      </c>
      <c r="H58" s="159">
        <v>0</v>
      </c>
      <c r="I58" s="159">
        <v>0</v>
      </c>
      <c r="J58" s="159">
        <v>0</v>
      </c>
      <c r="K58" s="159">
        <v>0</v>
      </c>
      <c r="L58" s="159">
        <v>0</v>
      </c>
      <c r="M58" s="159">
        <v>0</v>
      </c>
      <c r="N58" s="183">
        <v>0</v>
      </c>
      <c r="O58" s="183">
        <v>0</v>
      </c>
      <c r="P58" s="184">
        <v>0</v>
      </c>
      <c r="Q58" s="184">
        <v>0</v>
      </c>
      <c r="R58" s="139"/>
      <c r="S58" s="158" t="e">
        <f t="shared" si="4"/>
        <v>#DIV/0!</v>
      </c>
      <c r="U58" s="160" t="e">
        <v>#DIV/0!</v>
      </c>
      <c r="W58" s="158" t="e">
        <f t="shared" si="5"/>
        <v>#DIV/0!</v>
      </c>
    </row>
    <row r="59" spans="1:23" s="141" customFormat="1" ht="17.25" customHeight="1">
      <c r="A59" s="144"/>
      <c r="B59" s="144"/>
      <c r="C59" s="154" t="s">
        <v>161</v>
      </c>
      <c r="D59" s="490">
        <v>329</v>
      </c>
      <c r="E59" s="155">
        <v>280</v>
      </c>
      <c r="F59" s="159">
        <f t="shared" ref="F59:F82" si="15">D59-E59</f>
        <v>49</v>
      </c>
      <c r="G59" s="155">
        <v>0</v>
      </c>
      <c r="H59" s="491">
        <v>49</v>
      </c>
      <c r="I59" s="155"/>
      <c r="J59" s="159">
        <f t="shared" ref="J59:J82" si="16">E59+G59+H59+I59</f>
        <v>329</v>
      </c>
      <c r="K59" s="155">
        <v>0</v>
      </c>
      <c r="L59" s="155">
        <v>0</v>
      </c>
      <c r="M59" s="159">
        <f t="shared" ref="M59:M82" si="17">D59-J59-K59-L59</f>
        <v>0</v>
      </c>
      <c r="N59" s="183"/>
      <c r="O59" s="183"/>
      <c r="P59" s="183"/>
      <c r="Q59" s="183"/>
      <c r="R59" s="139"/>
      <c r="S59" s="158">
        <f t="shared" si="4"/>
        <v>85.106382978723403</v>
      </c>
      <c r="U59" s="160">
        <v>73.37883959044369</v>
      </c>
      <c r="W59" s="158">
        <f t="shared" si="5"/>
        <v>11.727543388279713</v>
      </c>
    </row>
    <row r="60" spans="1:23" s="141" customFormat="1" ht="17.25" customHeight="1">
      <c r="A60" s="150"/>
      <c r="B60" s="153" t="s">
        <v>162</v>
      </c>
      <c r="C60" s="154" t="s">
        <v>163</v>
      </c>
      <c r="D60" s="490">
        <v>32862300</v>
      </c>
      <c r="E60" s="155">
        <v>30558300</v>
      </c>
      <c r="F60" s="159">
        <f t="shared" si="15"/>
        <v>2304000</v>
      </c>
      <c r="G60" s="155">
        <v>0</v>
      </c>
      <c r="H60" s="491">
        <v>2304000</v>
      </c>
      <c r="I60" s="155"/>
      <c r="J60" s="159">
        <f t="shared" si="16"/>
        <v>32862300</v>
      </c>
      <c r="K60" s="155">
        <v>0</v>
      </c>
      <c r="L60" s="155">
        <v>0</v>
      </c>
      <c r="M60" s="159">
        <f t="shared" si="17"/>
        <v>0</v>
      </c>
      <c r="N60" s="183">
        <v>182.9</v>
      </c>
      <c r="O60" s="183">
        <v>66.400000000000006</v>
      </c>
      <c r="P60" s="184">
        <v>100</v>
      </c>
      <c r="Q60" s="184">
        <v>100</v>
      </c>
      <c r="R60" s="139"/>
      <c r="S60" s="158">
        <f t="shared" si="4"/>
        <v>92.988926520663497</v>
      </c>
      <c r="U60" s="160">
        <v>57.741462251957984</v>
      </c>
      <c r="W60" s="158">
        <f t="shared" si="5"/>
        <v>35.247464268705514</v>
      </c>
    </row>
    <row r="61" spans="1:23" s="141" customFormat="1" ht="17.25" customHeight="1">
      <c r="A61" s="150" t="s">
        <v>50</v>
      </c>
      <c r="B61" s="144"/>
      <c r="C61" s="154" t="s">
        <v>161</v>
      </c>
      <c r="D61" s="490">
        <v>6</v>
      </c>
      <c r="E61" s="155">
        <v>0</v>
      </c>
      <c r="F61" s="159">
        <f t="shared" si="15"/>
        <v>6</v>
      </c>
      <c r="G61" s="491">
        <v>0</v>
      </c>
      <c r="H61" s="491">
        <v>2</v>
      </c>
      <c r="I61" s="155"/>
      <c r="J61" s="159">
        <f t="shared" si="16"/>
        <v>2</v>
      </c>
      <c r="K61" s="155">
        <v>0</v>
      </c>
      <c r="L61" s="155">
        <v>0</v>
      </c>
      <c r="M61" s="159">
        <f t="shared" si="17"/>
        <v>4</v>
      </c>
      <c r="N61" s="183"/>
      <c r="O61" s="183"/>
      <c r="P61" s="183"/>
      <c r="Q61" s="183"/>
      <c r="R61" s="139"/>
      <c r="S61" s="158">
        <f t="shared" si="4"/>
        <v>0</v>
      </c>
      <c r="U61" s="160">
        <v>0</v>
      </c>
      <c r="W61" s="158">
        <f t="shared" si="5"/>
        <v>0</v>
      </c>
    </row>
    <row r="62" spans="1:23" s="141" customFormat="1" ht="17.25" customHeight="1">
      <c r="A62" s="157"/>
      <c r="B62" s="153" t="s">
        <v>164</v>
      </c>
      <c r="C62" s="154" t="s">
        <v>163</v>
      </c>
      <c r="D62" s="490">
        <v>814900</v>
      </c>
      <c r="E62" s="155">
        <v>0</v>
      </c>
      <c r="F62" s="159">
        <f t="shared" si="15"/>
        <v>814900</v>
      </c>
      <c r="G62" s="491">
        <v>0</v>
      </c>
      <c r="H62" s="491">
        <v>76700</v>
      </c>
      <c r="I62" s="155"/>
      <c r="J62" s="159">
        <f t="shared" si="16"/>
        <v>76700</v>
      </c>
      <c r="K62" s="155">
        <v>0</v>
      </c>
      <c r="L62" s="155">
        <v>0</v>
      </c>
      <c r="M62" s="159">
        <f t="shared" si="17"/>
        <v>738200</v>
      </c>
      <c r="N62" s="183">
        <v>36.6</v>
      </c>
      <c r="O62" s="183">
        <v>435.5</v>
      </c>
      <c r="P62" s="184">
        <v>9.4121978156829051</v>
      </c>
      <c r="Q62" s="184">
        <v>63.4</v>
      </c>
      <c r="R62" s="139"/>
      <c r="S62" s="158">
        <f t="shared" si="4"/>
        <v>0</v>
      </c>
      <c r="U62" s="160">
        <v>0</v>
      </c>
      <c r="W62" s="158">
        <f t="shared" si="5"/>
        <v>0</v>
      </c>
    </row>
    <row r="63" spans="1:23" s="141" customFormat="1" ht="17.25" customHeight="1">
      <c r="A63" s="150"/>
      <c r="B63" s="144"/>
      <c r="C63" s="154" t="s">
        <v>161</v>
      </c>
      <c r="D63" s="156">
        <f>D59+D61</f>
        <v>335</v>
      </c>
      <c r="E63" s="156">
        <f>E59+E61</f>
        <v>280</v>
      </c>
      <c r="F63" s="156">
        <f t="shared" si="15"/>
        <v>55</v>
      </c>
      <c r="G63" s="156">
        <f t="shared" ref="G63:I64" si="18">G59+G61</f>
        <v>0</v>
      </c>
      <c r="H63" s="156">
        <f t="shared" si="18"/>
        <v>51</v>
      </c>
      <c r="I63" s="156">
        <f t="shared" si="18"/>
        <v>0</v>
      </c>
      <c r="J63" s="156">
        <f t="shared" si="16"/>
        <v>331</v>
      </c>
      <c r="K63" s="156">
        <f>K59+K61</f>
        <v>0</v>
      </c>
      <c r="L63" s="156">
        <f>L59+L61</f>
        <v>0</v>
      </c>
      <c r="M63" s="159">
        <f t="shared" si="17"/>
        <v>4</v>
      </c>
      <c r="N63" s="183"/>
      <c r="O63" s="183"/>
      <c r="P63" s="183"/>
      <c r="Q63" s="183"/>
      <c r="R63" s="139"/>
      <c r="S63" s="158">
        <f t="shared" si="4"/>
        <v>83.582089552238799</v>
      </c>
      <c r="U63" s="160">
        <v>71.906354515050168</v>
      </c>
      <c r="W63" s="158">
        <f t="shared" si="5"/>
        <v>11.67573503718863</v>
      </c>
    </row>
    <row r="64" spans="1:23" s="141" customFormat="1" ht="17.25" customHeight="1">
      <c r="A64" s="153"/>
      <c r="B64" s="153" t="s">
        <v>16</v>
      </c>
      <c r="C64" s="154" t="s">
        <v>163</v>
      </c>
      <c r="D64" s="156">
        <f>D60+D62</f>
        <v>33677200</v>
      </c>
      <c r="E64" s="156">
        <f>E60+E62</f>
        <v>30558300</v>
      </c>
      <c r="F64" s="156">
        <f t="shared" si="15"/>
        <v>3118900</v>
      </c>
      <c r="G64" s="156">
        <f t="shared" si="18"/>
        <v>0</v>
      </c>
      <c r="H64" s="156">
        <f t="shared" si="18"/>
        <v>2380700</v>
      </c>
      <c r="I64" s="156">
        <f t="shared" si="18"/>
        <v>0</v>
      </c>
      <c r="J64" s="156">
        <f t="shared" si="16"/>
        <v>32939000</v>
      </c>
      <c r="K64" s="156">
        <f>K60+K62</f>
        <v>0</v>
      </c>
      <c r="L64" s="156">
        <f>L60+L62</f>
        <v>0</v>
      </c>
      <c r="M64" s="156">
        <f t="shared" si="17"/>
        <v>738200</v>
      </c>
      <c r="N64" s="183">
        <v>166.8</v>
      </c>
      <c r="O64" s="183">
        <v>73.2</v>
      </c>
      <c r="P64" s="184">
        <v>97.808012542610427</v>
      </c>
      <c r="Q64" s="184">
        <v>96</v>
      </c>
      <c r="R64" s="139"/>
      <c r="S64" s="158">
        <f t="shared" si="4"/>
        <v>90.738838145689073</v>
      </c>
      <c r="U64" s="160">
        <v>54.362374998806885</v>
      </c>
      <c r="W64" s="158">
        <f t="shared" si="5"/>
        <v>36.376463146882188</v>
      </c>
    </row>
    <row r="65" spans="1:23" s="141" customFormat="1" ht="17.25" customHeight="1">
      <c r="A65" s="144"/>
      <c r="B65" s="144"/>
      <c r="C65" s="154" t="s">
        <v>161</v>
      </c>
      <c r="D65" s="155">
        <v>0</v>
      </c>
      <c r="E65" s="155">
        <v>0</v>
      </c>
      <c r="F65" s="156">
        <f t="shared" si="15"/>
        <v>0</v>
      </c>
      <c r="G65" s="155">
        <v>0</v>
      </c>
      <c r="H65" s="155">
        <v>0</v>
      </c>
      <c r="I65" s="155">
        <v>0</v>
      </c>
      <c r="J65" s="156">
        <f t="shared" si="16"/>
        <v>0</v>
      </c>
      <c r="K65" s="155">
        <v>0</v>
      </c>
      <c r="L65" s="155">
        <v>0</v>
      </c>
      <c r="M65" s="156">
        <f t="shared" si="17"/>
        <v>0</v>
      </c>
      <c r="N65" s="183"/>
      <c r="O65" s="183"/>
      <c r="P65" s="183"/>
      <c r="Q65" s="183"/>
      <c r="R65" s="139"/>
      <c r="S65" s="158" t="e">
        <f t="shared" si="4"/>
        <v>#DIV/0!</v>
      </c>
      <c r="U65" s="160" t="e">
        <v>#DIV/0!</v>
      </c>
      <c r="W65" s="158" t="e">
        <f t="shared" si="5"/>
        <v>#DIV/0!</v>
      </c>
    </row>
    <row r="66" spans="1:23" s="141" customFormat="1" ht="17.25" customHeight="1">
      <c r="A66" s="150"/>
      <c r="B66" s="153" t="s">
        <v>162</v>
      </c>
      <c r="C66" s="154" t="s">
        <v>163</v>
      </c>
      <c r="D66" s="155">
        <v>0</v>
      </c>
      <c r="E66" s="155">
        <v>0</v>
      </c>
      <c r="F66" s="156">
        <f t="shared" si="15"/>
        <v>0</v>
      </c>
      <c r="G66" s="155">
        <v>0</v>
      </c>
      <c r="H66" s="155">
        <v>0</v>
      </c>
      <c r="I66" s="155">
        <v>0</v>
      </c>
      <c r="J66" s="156">
        <f t="shared" si="16"/>
        <v>0</v>
      </c>
      <c r="K66" s="155">
        <v>0</v>
      </c>
      <c r="L66" s="155">
        <v>0</v>
      </c>
      <c r="M66" s="156">
        <f t="shared" si="17"/>
        <v>0</v>
      </c>
      <c r="N66" s="183">
        <v>0</v>
      </c>
      <c r="O66" s="183">
        <v>0</v>
      </c>
      <c r="P66" s="184">
        <v>0</v>
      </c>
      <c r="Q66" s="184">
        <v>0</v>
      </c>
      <c r="R66" s="139"/>
      <c r="S66" s="158" t="e">
        <f t="shared" si="4"/>
        <v>#DIV/0!</v>
      </c>
      <c r="U66" s="160" t="e">
        <v>#DIV/0!</v>
      </c>
      <c r="W66" s="158" t="e">
        <f t="shared" si="5"/>
        <v>#DIV/0!</v>
      </c>
    </row>
    <row r="67" spans="1:23" s="141" customFormat="1" ht="17.25" customHeight="1">
      <c r="A67" s="150" t="s">
        <v>51</v>
      </c>
      <c r="B67" s="144"/>
      <c r="C67" s="154" t="s">
        <v>161</v>
      </c>
      <c r="D67" s="155">
        <v>0</v>
      </c>
      <c r="E67" s="155">
        <v>0</v>
      </c>
      <c r="F67" s="156">
        <f t="shared" si="15"/>
        <v>0</v>
      </c>
      <c r="G67" s="155">
        <v>0</v>
      </c>
      <c r="H67" s="155">
        <v>0</v>
      </c>
      <c r="I67" s="155">
        <v>0</v>
      </c>
      <c r="J67" s="156">
        <f t="shared" si="16"/>
        <v>0</v>
      </c>
      <c r="K67" s="155">
        <v>0</v>
      </c>
      <c r="L67" s="155">
        <v>0</v>
      </c>
      <c r="M67" s="156">
        <f t="shared" si="17"/>
        <v>0</v>
      </c>
      <c r="N67" s="183"/>
      <c r="O67" s="183"/>
      <c r="P67" s="183"/>
      <c r="Q67" s="183"/>
      <c r="R67" s="139"/>
      <c r="S67" s="158" t="e">
        <f t="shared" si="4"/>
        <v>#DIV/0!</v>
      </c>
      <c r="U67" s="160" t="e">
        <v>#DIV/0!</v>
      </c>
      <c r="W67" s="158" t="e">
        <f t="shared" si="5"/>
        <v>#DIV/0!</v>
      </c>
    </row>
    <row r="68" spans="1:23" s="141" customFormat="1" ht="17.25" customHeight="1">
      <c r="A68" s="150"/>
      <c r="B68" s="153" t="s">
        <v>164</v>
      </c>
      <c r="C68" s="154" t="s">
        <v>163</v>
      </c>
      <c r="D68" s="155">
        <v>0</v>
      </c>
      <c r="E68" s="155">
        <v>0</v>
      </c>
      <c r="F68" s="156">
        <f t="shared" si="15"/>
        <v>0</v>
      </c>
      <c r="G68" s="155">
        <v>0</v>
      </c>
      <c r="H68" s="155">
        <v>0</v>
      </c>
      <c r="I68" s="155">
        <v>0</v>
      </c>
      <c r="J68" s="156">
        <f t="shared" si="16"/>
        <v>0</v>
      </c>
      <c r="K68" s="155">
        <v>0</v>
      </c>
      <c r="L68" s="155">
        <v>0</v>
      </c>
      <c r="M68" s="156">
        <f t="shared" si="17"/>
        <v>0</v>
      </c>
      <c r="N68" s="183">
        <v>0</v>
      </c>
      <c r="O68" s="183">
        <v>0</v>
      </c>
      <c r="P68" s="184">
        <v>0</v>
      </c>
      <c r="Q68" s="184">
        <v>0</v>
      </c>
      <c r="R68" s="139"/>
      <c r="S68" s="158" t="e">
        <f t="shared" si="4"/>
        <v>#DIV/0!</v>
      </c>
      <c r="U68" s="160" t="e">
        <v>#DIV/0!</v>
      </c>
      <c r="W68" s="158" t="e">
        <f t="shared" si="5"/>
        <v>#DIV/0!</v>
      </c>
    </row>
    <row r="69" spans="1:23" s="141" customFormat="1" ht="17.25" customHeight="1">
      <c r="A69" s="150"/>
      <c r="B69" s="144"/>
      <c r="C69" s="154" t="s">
        <v>161</v>
      </c>
      <c r="D69" s="156">
        <f>D65+D67</f>
        <v>0</v>
      </c>
      <c r="E69" s="156">
        <f>E65+E67</f>
        <v>0</v>
      </c>
      <c r="F69" s="156">
        <f t="shared" si="15"/>
        <v>0</v>
      </c>
      <c r="G69" s="156">
        <f t="shared" ref="G69:I70" si="19">G65+G67</f>
        <v>0</v>
      </c>
      <c r="H69" s="156">
        <f t="shared" si="19"/>
        <v>0</v>
      </c>
      <c r="I69" s="156">
        <f t="shared" si="19"/>
        <v>0</v>
      </c>
      <c r="J69" s="156">
        <f t="shared" si="16"/>
        <v>0</v>
      </c>
      <c r="K69" s="156">
        <f>K65+K67</f>
        <v>0</v>
      </c>
      <c r="L69" s="156">
        <f>L65+L67</f>
        <v>0</v>
      </c>
      <c r="M69" s="156">
        <f t="shared" si="17"/>
        <v>0</v>
      </c>
      <c r="N69" s="183"/>
      <c r="O69" s="183"/>
      <c r="P69" s="183"/>
      <c r="Q69" s="183"/>
      <c r="R69" s="139"/>
      <c r="S69" s="158" t="e">
        <f t="shared" si="4"/>
        <v>#DIV/0!</v>
      </c>
      <c r="U69" s="160" t="e">
        <v>#DIV/0!</v>
      </c>
      <c r="W69" s="158" t="e">
        <f t="shared" si="5"/>
        <v>#DIV/0!</v>
      </c>
    </row>
    <row r="70" spans="1:23" s="141" customFormat="1" ht="17.25" customHeight="1">
      <c r="A70" s="153"/>
      <c r="B70" s="153" t="s">
        <v>16</v>
      </c>
      <c r="C70" s="154" t="s">
        <v>163</v>
      </c>
      <c r="D70" s="156">
        <f>D66+D68</f>
        <v>0</v>
      </c>
      <c r="E70" s="156">
        <f>E66+E68</f>
        <v>0</v>
      </c>
      <c r="F70" s="156">
        <f t="shared" si="15"/>
        <v>0</v>
      </c>
      <c r="G70" s="156">
        <f t="shared" si="19"/>
        <v>0</v>
      </c>
      <c r="H70" s="156">
        <f t="shared" si="19"/>
        <v>0</v>
      </c>
      <c r="I70" s="156">
        <f t="shared" si="19"/>
        <v>0</v>
      </c>
      <c r="J70" s="156">
        <f t="shared" si="16"/>
        <v>0</v>
      </c>
      <c r="K70" s="156">
        <f>K66+K68</f>
        <v>0</v>
      </c>
      <c r="L70" s="156">
        <f>L66+L68</f>
        <v>0</v>
      </c>
      <c r="M70" s="156">
        <f t="shared" si="17"/>
        <v>0</v>
      </c>
      <c r="N70" s="183">
        <v>0</v>
      </c>
      <c r="O70" s="183">
        <v>0</v>
      </c>
      <c r="P70" s="184">
        <v>0</v>
      </c>
      <c r="Q70" s="184">
        <v>0</v>
      </c>
      <c r="R70" s="139"/>
      <c r="S70" s="158" t="e">
        <f t="shared" si="4"/>
        <v>#DIV/0!</v>
      </c>
      <c r="U70" s="160" t="e">
        <v>#DIV/0!</v>
      </c>
      <c r="W70" s="158" t="e">
        <f t="shared" si="5"/>
        <v>#DIV/0!</v>
      </c>
    </row>
    <row r="71" spans="1:23" s="141" customFormat="1" ht="17.25" customHeight="1">
      <c r="A71" s="144"/>
      <c r="B71" s="144"/>
      <c r="C71" s="154" t="s">
        <v>161</v>
      </c>
      <c r="D71" s="155">
        <v>0</v>
      </c>
      <c r="E71" s="155">
        <v>0</v>
      </c>
      <c r="F71" s="156">
        <f t="shared" si="15"/>
        <v>0</v>
      </c>
      <c r="G71" s="155">
        <v>0</v>
      </c>
      <c r="H71" s="155">
        <v>0</v>
      </c>
      <c r="I71" s="155">
        <v>0</v>
      </c>
      <c r="J71" s="156">
        <f t="shared" si="16"/>
        <v>0</v>
      </c>
      <c r="K71" s="155">
        <v>0</v>
      </c>
      <c r="L71" s="155">
        <v>0</v>
      </c>
      <c r="M71" s="156">
        <f t="shared" si="17"/>
        <v>0</v>
      </c>
      <c r="N71" s="183"/>
      <c r="O71" s="183"/>
      <c r="P71" s="183"/>
      <c r="Q71" s="183"/>
      <c r="R71" s="139"/>
      <c r="S71" s="158" t="e">
        <f t="shared" si="4"/>
        <v>#DIV/0!</v>
      </c>
      <c r="U71" s="160" t="e">
        <v>#DIV/0!</v>
      </c>
      <c r="W71" s="158" t="e">
        <f t="shared" si="5"/>
        <v>#DIV/0!</v>
      </c>
    </row>
    <row r="72" spans="1:23" s="141" customFormat="1" ht="17.25" customHeight="1">
      <c r="A72" s="150"/>
      <c r="B72" s="153" t="s">
        <v>162</v>
      </c>
      <c r="C72" s="154" t="s">
        <v>163</v>
      </c>
      <c r="D72" s="155">
        <v>0</v>
      </c>
      <c r="E72" s="155">
        <v>0</v>
      </c>
      <c r="F72" s="156">
        <f t="shared" si="15"/>
        <v>0</v>
      </c>
      <c r="G72" s="155">
        <v>0</v>
      </c>
      <c r="H72" s="155">
        <v>0</v>
      </c>
      <c r="I72" s="155">
        <v>0</v>
      </c>
      <c r="J72" s="156">
        <f t="shared" si="16"/>
        <v>0</v>
      </c>
      <c r="K72" s="155">
        <v>0</v>
      </c>
      <c r="L72" s="155">
        <v>0</v>
      </c>
      <c r="M72" s="156">
        <f t="shared" si="17"/>
        <v>0</v>
      </c>
      <c r="N72" s="183">
        <v>0</v>
      </c>
      <c r="O72" s="183">
        <v>0</v>
      </c>
      <c r="P72" s="184">
        <v>0</v>
      </c>
      <c r="Q72" s="184">
        <v>0</v>
      </c>
      <c r="R72" s="139"/>
      <c r="S72" s="158" t="e">
        <f t="shared" si="4"/>
        <v>#DIV/0!</v>
      </c>
      <c r="U72" s="160" t="e">
        <v>#DIV/0!</v>
      </c>
      <c r="W72" s="158" t="e">
        <f t="shared" si="5"/>
        <v>#DIV/0!</v>
      </c>
    </row>
    <row r="73" spans="1:23" s="141" customFormat="1" ht="17.25" customHeight="1">
      <c r="A73" s="150" t="s">
        <v>172</v>
      </c>
      <c r="B73" s="144"/>
      <c r="C73" s="154" t="s">
        <v>161</v>
      </c>
      <c r="D73" s="155">
        <v>0</v>
      </c>
      <c r="E73" s="155">
        <v>0</v>
      </c>
      <c r="F73" s="156">
        <f t="shared" si="15"/>
        <v>0</v>
      </c>
      <c r="G73" s="155">
        <v>0</v>
      </c>
      <c r="H73" s="155">
        <v>0</v>
      </c>
      <c r="I73" s="155">
        <v>0</v>
      </c>
      <c r="J73" s="156">
        <f t="shared" si="16"/>
        <v>0</v>
      </c>
      <c r="K73" s="155">
        <v>0</v>
      </c>
      <c r="L73" s="155">
        <v>0</v>
      </c>
      <c r="M73" s="156">
        <f t="shared" si="17"/>
        <v>0</v>
      </c>
      <c r="N73" s="183"/>
      <c r="O73" s="183"/>
      <c r="P73" s="183"/>
      <c r="Q73" s="183"/>
      <c r="R73" s="139"/>
      <c r="S73" s="158" t="e">
        <f t="shared" si="4"/>
        <v>#DIV/0!</v>
      </c>
      <c r="U73" s="160" t="e">
        <v>#DIV/0!</v>
      </c>
      <c r="W73" s="158" t="e">
        <f t="shared" si="5"/>
        <v>#DIV/0!</v>
      </c>
    </row>
    <row r="74" spans="1:23" s="141" customFormat="1" ht="17.25" customHeight="1">
      <c r="A74" s="150"/>
      <c r="B74" s="153" t="s">
        <v>164</v>
      </c>
      <c r="C74" s="154" t="s">
        <v>163</v>
      </c>
      <c r="D74" s="155">
        <v>0</v>
      </c>
      <c r="E74" s="155">
        <v>0</v>
      </c>
      <c r="F74" s="156">
        <f t="shared" si="15"/>
        <v>0</v>
      </c>
      <c r="G74" s="155">
        <v>0</v>
      </c>
      <c r="H74" s="155">
        <v>0</v>
      </c>
      <c r="I74" s="155">
        <v>0</v>
      </c>
      <c r="J74" s="156">
        <f t="shared" si="16"/>
        <v>0</v>
      </c>
      <c r="K74" s="155">
        <v>0</v>
      </c>
      <c r="L74" s="155">
        <v>0</v>
      </c>
      <c r="M74" s="156">
        <f t="shared" si="17"/>
        <v>0</v>
      </c>
      <c r="N74" s="183">
        <v>0</v>
      </c>
      <c r="O74" s="183">
        <v>0</v>
      </c>
      <c r="P74" s="184">
        <v>0</v>
      </c>
      <c r="Q74" s="184">
        <v>0</v>
      </c>
      <c r="R74" s="139"/>
      <c r="S74" s="158" t="e">
        <f t="shared" si="4"/>
        <v>#DIV/0!</v>
      </c>
      <c r="U74" s="160" t="e">
        <v>#DIV/0!</v>
      </c>
      <c r="W74" s="158" t="e">
        <f t="shared" si="5"/>
        <v>#DIV/0!</v>
      </c>
    </row>
    <row r="75" spans="1:23" s="141" customFormat="1" ht="17.25" customHeight="1">
      <c r="A75" s="150"/>
      <c r="B75" s="144"/>
      <c r="C75" s="154" t="s">
        <v>161</v>
      </c>
      <c r="D75" s="156">
        <f>D71+D73</f>
        <v>0</v>
      </c>
      <c r="E75" s="156">
        <f>E71+E73</f>
        <v>0</v>
      </c>
      <c r="F75" s="156">
        <f t="shared" si="15"/>
        <v>0</v>
      </c>
      <c r="G75" s="156">
        <f t="shared" ref="G75:I76" si="20">G71+G73</f>
        <v>0</v>
      </c>
      <c r="H75" s="156">
        <f t="shared" si="20"/>
        <v>0</v>
      </c>
      <c r="I75" s="156">
        <f t="shared" si="20"/>
        <v>0</v>
      </c>
      <c r="J75" s="156">
        <f t="shared" si="16"/>
        <v>0</v>
      </c>
      <c r="K75" s="156">
        <f>K71+K73</f>
        <v>0</v>
      </c>
      <c r="L75" s="156">
        <f>L71+L73</f>
        <v>0</v>
      </c>
      <c r="M75" s="156">
        <f t="shared" si="17"/>
        <v>0</v>
      </c>
      <c r="N75" s="183"/>
      <c r="O75" s="183"/>
      <c r="P75" s="183"/>
      <c r="Q75" s="183"/>
      <c r="R75" s="139"/>
      <c r="S75" s="158" t="e">
        <f t="shared" si="4"/>
        <v>#DIV/0!</v>
      </c>
      <c r="U75" s="160" t="e">
        <v>#DIV/0!</v>
      </c>
      <c r="W75" s="158" t="e">
        <f t="shared" si="5"/>
        <v>#DIV/0!</v>
      </c>
    </row>
    <row r="76" spans="1:23" s="141" customFormat="1" ht="17.25" customHeight="1">
      <c r="A76" s="153"/>
      <c r="B76" s="153" t="s">
        <v>16</v>
      </c>
      <c r="C76" s="154" t="s">
        <v>163</v>
      </c>
      <c r="D76" s="156">
        <f>D72+D74</f>
        <v>0</v>
      </c>
      <c r="E76" s="156">
        <f>E72+E74</f>
        <v>0</v>
      </c>
      <c r="F76" s="156">
        <f t="shared" si="15"/>
        <v>0</v>
      </c>
      <c r="G76" s="156">
        <f t="shared" si="20"/>
        <v>0</v>
      </c>
      <c r="H76" s="156">
        <f t="shared" si="20"/>
        <v>0</v>
      </c>
      <c r="I76" s="156">
        <f t="shared" si="20"/>
        <v>0</v>
      </c>
      <c r="J76" s="156">
        <f t="shared" si="16"/>
        <v>0</v>
      </c>
      <c r="K76" s="156">
        <f>K72+K74</f>
        <v>0</v>
      </c>
      <c r="L76" s="156">
        <f>L72+L74</f>
        <v>0</v>
      </c>
      <c r="M76" s="156">
        <f t="shared" si="17"/>
        <v>0</v>
      </c>
      <c r="N76" s="183">
        <v>0</v>
      </c>
      <c r="O76" s="183">
        <v>0</v>
      </c>
      <c r="P76" s="184">
        <v>0</v>
      </c>
      <c r="Q76" s="184">
        <v>0</v>
      </c>
      <c r="R76" s="139"/>
      <c r="S76" s="158" t="e">
        <f t="shared" si="4"/>
        <v>#DIV/0!</v>
      </c>
      <c r="U76" s="160" t="e">
        <v>#DIV/0!</v>
      </c>
      <c r="W76" s="158" t="e">
        <f t="shared" si="5"/>
        <v>#DIV/0!</v>
      </c>
    </row>
    <row r="77" spans="1:23" s="141" customFormat="1" ht="17.25" customHeight="1">
      <c r="A77" s="144"/>
      <c r="B77" s="144"/>
      <c r="C77" s="154" t="s">
        <v>161</v>
      </c>
      <c r="D77" s="155">
        <v>0</v>
      </c>
      <c r="E77" s="155">
        <v>0</v>
      </c>
      <c r="F77" s="156">
        <f t="shared" si="15"/>
        <v>0</v>
      </c>
      <c r="G77" s="155">
        <v>0</v>
      </c>
      <c r="H77" s="155">
        <v>0</v>
      </c>
      <c r="I77" s="155">
        <v>0</v>
      </c>
      <c r="J77" s="156">
        <f t="shared" si="16"/>
        <v>0</v>
      </c>
      <c r="K77" s="155">
        <v>0</v>
      </c>
      <c r="L77" s="155">
        <v>0</v>
      </c>
      <c r="M77" s="156">
        <f t="shared" si="17"/>
        <v>0</v>
      </c>
      <c r="N77" s="183"/>
      <c r="O77" s="183"/>
      <c r="P77" s="183"/>
      <c r="Q77" s="183"/>
      <c r="R77" s="139"/>
      <c r="S77" s="158" t="e">
        <f t="shared" ref="S77:S140" si="21">E77/D77*100</f>
        <v>#DIV/0!</v>
      </c>
      <c r="U77" s="160" t="e">
        <v>#DIV/0!</v>
      </c>
      <c r="W77" s="158" t="e">
        <f t="shared" ref="W77:W140" si="22">S77-U77</f>
        <v>#DIV/0!</v>
      </c>
    </row>
    <row r="78" spans="1:23" s="141" customFormat="1" ht="17.25" customHeight="1">
      <c r="A78" s="150"/>
      <c r="B78" s="153" t="s">
        <v>162</v>
      </c>
      <c r="C78" s="154" t="s">
        <v>163</v>
      </c>
      <c r="D78" s="155">
        <v>0</v>
      </c>
      <c r="E78" s="155">
        <v>0</v>
      </c>
      <c r="F78" s="156">
        <f t="shared" si="15"/>
        <v>0</v>
      </c>
      <c r="G78" s="155">
        <v>0</v>
      </c>
      <c r="H78" s="155">
        <v>0</v>
      </c>
      <c r="I78" s="155">
        <v>0</v>
      </c>
      <c r="J78" s="156">
        <f t="shared" si="16"/>
        <v>0</v>
      </c>
      <c r="K78" s="155">
        <v>0</v>
      </c>
      <c r="L78" s="155">
        <v>0</v>
      </c>
      <c r="M78" s="156">
        <f t="shared" si="17"/>
        <v>0</v>
      </c>
      <c r="N78" s="183">
        <v>0</v>
      </c>
      <c r="O78" s="183">
        <v>0</v>
      </c>
      <c r="P78" s="184">
        <v>0</v>
      </c>
      <c r="Q78" s="184">
        <v>0</v>
      </c>
      <c r="R78" s="139"/>
      <c r="S78" s="158" t="e">
        <f t="shared" si="21"/>
        <v>#DIV/0!</v>
      </c>
      <c r="U78" s="160" t="e">
        <v>#DIV/0!</v>
      </c>
      <c r="W78" s="158" t="e">
        <f t="shared" si="22"/>
        <v>#DIV/0!</v>
      </c>
    </row>
    <row r="79" spans="1:23" s="141" customFormat="1" ht="17.25" customHeight="1">
      <c r="A79" s="150" t="s">
        <v>173</v>
      </c>
      <c r="B79" s="144"/>
      <c r="C79" s="154" t="s">
        <v>161</v>
      </c>
      <c r="D79" s="155">
        <v>0</v>
      </c>
      <c r="E79" s="155">
        <v>0</v>
      </c>
      <c r="F79" s="156">
        <f t="shared" si="15"/>
        <v>0</v>
      </c>
      <c r="G79" s="155">
        <v>0</v>
      </c>
      <c r="H79" s="155">
        <v>0</v>
      </c>
      <c r="I79" s="155">
        <v>0</v>
      </c>
      <c r="J79" s="156">
        <f t="shared" si="16"/>
        <v>0</v>
      </c>
      <c r="K79" s="155">
        <v>0</v>
      </c>
      <c r="L79" s="155">
        <v>0</v>
      </c>
      <c r="M79" s="156">
        <f t="shared" si="17"/>
        <v>0</v>
      </c>
      <c r="N79" s="183"/>
      <c r="O79" s="183"/>
      <c r="P79" s="183"/>
      <c r="Q79" s="183"/>
      <c r="R79" s="139"/>
      <c r="S79" s="158" t="e">
        <f t="shared" si="21"/>
        <v>#DIV/0!</v>
      </c>
      <c r="U79" s="160" t="e">
        <v>#DIV/0!</v>
      </c>
      <c r="W79" s="158" t="e">
        <f t="shared" si="22"/>
        <v>#DIV/0!</v>
      </c>
    </row>
    <row r="80" spans="1:23" s="141" customFormat="1" ht="17.25" customHeight="1">
      <c r="A80" s="150" t="s">
        <v>174</v>
      </c>
      <c r="B80" s="153" t="s">
        <v>164</v>
      </c>
      <c r="C80" s="154" t="s">
        <v>163</v>
      </c>
      <c r="D80" s="155">
        <v>0</v>
      </c>
      <c r="E80" s="155">
        <v>0</v>
      </c>
      <c r="F80" s="156">
        <f t="shared" si="15"/>
        <v>0</v>
      </c>
      <c r="G80" s="155">
        <v>0</v>
      </c>
      <c r="H80" s="155">
        <v>0</v>
      </c>
      <c r="I80" s="155">
        <v>0</v>
      </c>
      <c r="J80" s="156">
        <f t="shared" si="16"/>
        <v>0</v>
      </c>
      <c r="K80" s="155">
        <v>0</v>
      </c>
      <c r="L80" s="155">
        <v>0</v>
      </c>
      <c r="M80" s="156">
        <f t="shared" si="17"/>
        <v>0</v>
      </c>
      <c r="N80" s="183">
        <v>0</v>
      </c>
      <c r="O80" s="183">
        <v>0</v>
      </c>
      <c r="P80" s="184">
        <v>0</v>
      </c>
      <c r="Q80" s="184">
        <v>0</v>
      </c>
      <c r="R80" s="139"/>
      <c r="S80" s="158" t="e">
        <f t="shared" si="21"/>
        <v>#DIV/0!</v>
      </c>
      <c r="U80" s="160" t="e">
        <v>#DIV/0!</v>
      </c>
      <c r="W80" s="158" t="e">
        <f t="shared" si="22"/>
        <v>#DIV/0!</v>
      </c>
    </row>
    <row r="81" spans="1:31" s="141" customFormat="1" ht="17.25" customHeight="1">
      <c r="A81" s="150"/>
      <c r="B81" s="144"/>
      <c r="C81" s="154" t="s">
        <v>161</v>
      </c>
      <c r="D81" s="156">
        <f>D77+D79</f>
        <v>0</v>
      </c>
      <c r="E81" s="156">
        <f>E77+E79</f>
        <v>0</v>
      </c>
      <c r="F81" s="156">
        <f t="shared" si="15"/>
        <v>0</v>
      </c>
      <c r="G81" s="156">
        <f t="shared" ref="G81:I82" si="23">G77+G79</f>
        <v>0</v>
      </c>
      <c r="H81" s="156">
        <f t="shared" si="23"/>
        <v>0</v>
      </c>
      <c r="I81" s="156">
        <f t="shared" si="23"/>
        <v>0</v>
      </c>
      <c r="J81" s="156">
        <f t="shared" si="16"/>
        <v>0</v>
      </c>
      <c r="K81" s="156">
        <f>K77+K79</f>
        <v>0</v>
      </c>
      <c r="L81" s="156">
        <f>L77+L79</f>
        <v>0</v>
      </c>
      <c r="M81" s="156">
        <f t="shared" si="17"/>
        <v>0</v>
      </c>
      <c r="N81" s="183"/>
      <c r="O81" s="183"/>
      <c r="P81" s="183"/>
      <c r="Q81" s="183"/>
      <c r="R81" s="139"/>
      <c r="S81" s="158" t="e">
        <f t="shared" si="21"/>
        <v>#DIV/0!</v>
      </c>
      <c r="U81" s="160" t="e">
        <v>#DIV/0!</v>
      </c>
      <c r="W81" s="158" t="e">
        <f t="shared" si="22"/>
        <v>#DIV/0!</v>
      </c>
    </row>
    <row r="82" spans="1:31" s="141" customFormat="1" ht="17.25" customHeight="1">
      <c r="A82" s="153"/>
      <c r="B82" s="153" t="s">
        <v>16</v>
      </c>
      <c r="C82" s="154" t="s">
        <v>163</v>
      </c>
      <c r="D82" s="156">
        <f>D78+D80</f>
        <v>0</v>
      </c>
      <c r="E82" s="156">
        <f>E78+E80</f>
        <v>0</v>
      </c>
      <c r="F82" s="156">
        <f t="shared" si="15"/>
        <v>0</v>
      </c>
      <c r="G82" s="156">
        <f t="shared" si="23"/>
        <v>0</v>
      </c>
      <c r="H82" s="156">
        <f t="shared" si="23"/>
        <v>0</v>
      </c>
      <c r="I82" s="156">
        <f t="shared" si="23"/>
        <v>0</v>
      </c>
      <c r="J82" s="156">
        <f t="shared" si="16"/>
        <v>0</v>
      </c>
      <c r="K82" s="156">
        <f>K78+K80</f>
        <v>0</v>
      </c>
      <c r="L82" s="156">
        <f>L78+L80</f>
        <v>0</v>
      </c>
      <c r="M82" s="156">
        <f t="shared" si="17"/>
        <v>0</v>
      </c>
      <c r="N82" s="183">
        <v>0</v>
      </c>
      <c r="O82" s="183">
        <v>0</v>
      </c>
      <c r="P82" s="184">
        <v>0</v>
      </c>
      <c r="Q82" s="184">
        <v>0</v>
      </c>
      <c r="R82" s="139"/>
      <c r="S82" s="158" t="e">
        <f t="shared" si="21"/>
        <v>#DIV/0!</v>
      </c>
      <c r="U82" s="160" t="e">
        <v>#DIV/0!</v>
      </c>
      <c r="W82" s="158" t="e">
        <f t="shared" si="22"/>
        <v>#DIV/0!</v>
      </c>
    </row>
    <row r="83" spans="1:31" s="137" customFormat="1" ht="19.2">
      <c r="A83" s="136"/>
      <c r="B83" s="136"/>
      <c r="C83" s="136"/>
      <c r="E83" s="138"/>
      <c r="F83" s="565" t="str">
        <f>F1</f>
        <v>令 和 ４ 年 度 に お け る 滞 納 整 理 状 況 調</v>
      </c>
      <c r="G83" s="565"/>
      <c r="H83" s="565"/>
      <c r="I83" s="565"/>
      <c r="J83" s="565"/>
      <c r="L83" s="185" t="s">
        <v>306</v>
      </c>
      <c r="M83" s="138"/>
      <c r="N83" s="178"/>
      <c r="O83" s="178"/>
      <c r="P83" s="178"/>
      <c r="Q83" s="178"/>
      <c r="S83" s="158" t="e">
        <f t="shared" si="21"/>
        <v>#DIV/0!</v>
      </c>
      <c r="U83" s="161" t="e">
        <v>#DIV/0!</v>
      </c>
      <c r="V83" s="140"/>
      <c r="W83" s="158" t="e">
        <f t="shared" si="22"/>
        <v>#DIV/0!</v>
      </c>
      <c r="X83" s="140"/>
      <c r="Y83" s="140"/>
      <c r="Z83" s="140"/>
      <c r="AA83" s="140"/>
      <c r="AB83" s="140"/>
      <c r="AC83" s="140"/>
      <c r="AD83" s="140"/>
      <c r="AE83" s="140"/>
    </row>
    <row r="84" spans="1:31" s="141" customFormat="1" ht="16.5" customHeight="1">
      <c r="J84" s="142"/>
      <c r="K84" s="142"/>
      <c r="L84" s="186"/>
      <c r="M84" s="142" t="s">
        <v>129</v>
      </c>
      <c r="N84" s="180"/>
      <c r="O84" s="180"/>
      <c r="P84" s="180" t="s">
        <v>175</v>
      </c>
      <c r="Q84" s="180"/>
      <c r="S84" s="158" t="e">
        <f t="shared" si="21"/>
        <v>#DIV/0!</v>
      </c>
      <c r="U84" s="158" t="e">
        <v>#DIV/0!</v>
      </c>
      <c r="V84" s="139"/>
      <c r="W84" s="158" t="e">
        <f t="shared" si="22"/>
        <v>#DIV/0!</v>
      </c>
      <c r="X84" s="139"/>
      <c r="Y84" s="139"/>
      <c r="Z84" s="139"/>
      <c r="AA84" s="139"/>
      <c r="AB84" s="139"/>
      <c r="AC84" s="139"/>
      <c r="AD84" s="139"/>
      <c r="AE84" s="139"/>
    </row>
    <row r="85" spans="1:31" s="141" customFormat="1" ht="16.5" customHeight="1">
      <c r="A85" s="170" t="s">
        <v>169</v>
      </c>
      <c r="B85" s="171"/>
      <c r="C85" s="172"/>
      <c r="D85" s="143"/>
      <c r="E85" s="143"/>
      <c r="F85" s="143"/>
      <c r="G85" s="569" t="s">
        <v>132</v>
      </c>
      <c r="H85" s="570"/>
      <c r="I85" s="144" t="s">
        <v>133</v>
      </c>
      <c r="J85" s="144" t="s">
        <v>134</v>
      </c>
      <c r="K85" s="144" t="s">
        <v>135</v>
      </c>
      <c r="L85" s="181"/>
      <c r="M85" s="145" t="s">
        <v>136</v>
      </c>
      <c r="N85" s="560" t="s">
        <v>137</v>
      </c>
      <c r="O85" s="561"/>
      <c r="P85" s="560" t="s">
        <v>138</v>
      </c>
      <c r="Q85" s="561"/>
      <c r="S85" s="158" t="e">
        <f t="shared" si="21"/>
        <v>#DIV/0!</v>
      </c>
      <c r="U85" s="158" t="e">
        <v>#DIV/0!</v>
      </c>
      <c r="V85" s="139"/>
      <c r="W85" s="158" t="e">
        <f t="shared" si="22"/>
        <v>#DIV/0!</v>
      </c>
      <c r="X85" s="139"/>
      <c r="Y85" s="139"/>
      <c r="Z85" s="139"/>
      <c r="AA85" s="139"/>
      <c r="AB85" s="139"/>
      <c r="AC85" s="139"/>
      <c r="AD85" s="139"/>
      <c r="AE85" s="139"/>
    </row>
    <row r="86" spans="1:31" s="141" customFormat="1" ht="16.5" customHeight="1">
      <c r="A86" s="146"/>
      <c r="B86" s="147"/>
      <c r="C86" s="148"/>
      <c r="D86" s="149" t="s">
        <v>139</v>
      </c>
      <c r="E86" s="150" t="s">
        <v>140</v>
      </c>
      <c r="F86" s="150" t="s">
        <v>141</v>
      </c>
      <c r="G86" s="150" t="s">
        <v>142</v>
      </c>
      <c r="H86" s="150" t="s">
        <v>143</v>
      </c>
      <c r="I86" s="150" t="s">
        <v>144</v>
      </c>
      <c r="J86" s="150" t="s">
        <v>145</v>
      </c>
      <c r="K86" s="150" t="s">
        <v>170</v>
      </c>
      <c r="L86" s="151" t="s">
        <v>147</v>
      </c>
      <c r="M86" s="150" t="s">
        <v>148</v>
      </c>
      <c r="N86" s="182"/>
      <c r="O86" s="182"/>
      <c r="P86" s="182"/>
      <c r="Q86" s="182"/>
      <c r="S86" s="158" t="e">
        <f t="shared" si="21"/>
        <v>#VALUE!</v>
      </c>
      <c r="U86" s="158" t="e">
        <v>#VALUE!</v>
      </c>
      <c r="V86" s="139"/>
      <c r="W86" s="158" t="e">
        <f t="shared" si="22"/>
        <v>#VALUE!</v>
      </c>
      <c r="X86" s="139"/>
      <c r="Y86" s="139"/>
      <c r="Z86" s="139"/>
      <c r="AA86" s="139"/>
      <c r="AB86" s="139"/>
      <c r="AC86" s="139"/>
      <c r="AD86" s="139"/>
      <c r="AE86" s="139"/>
    </row>
    <row r="87" spans="1:31" s="141" customFormat="1" ht="16.5" customHeight="1">
      <c r="A87" s="152" t="s">
        <v>149</v>
      </c>
      <c r="B87" s="151"/>
      <c r="C87" s="149"/>
      <c r="D87" s="149" t="s">
        <v>150</v>
      </c>
      <c r="E87" s="150" t="s">
        <v>151</v>
      </c>
      <c r="F87" s="150" t="s">
        <v>152</v>
      </c>
      <c r="G87" s="153" t="s">
        <v>153</v>
      </c>
      <c r="H87" s="153" t="s">
        <v>154</v>
      </c>
      <c r="I87" s="153" t="s">
        <v>155</v>
      </c>
      <c r="J87" s="153" t="s">
        <v>156</v>
      </c>
      <c r="K87" s="153" t="s">
        <v>157</v>
      </c>
      <c r="L87" s="150" t="s">
        <v>158</v>
      </c>
      <c r="M87" s="150"/>
      <c r="N87" s="182" t="s">
        <v>159</v>
      </c>
      <c r="O87" s="182" t="s">
        <v>159</v>
      </c>
      <c r="P87" s="182" t="s">
        <v>159</v>
      </c>
      <c r="Q87" s="182" t="s">
        <v>160</v>
      </c>
      <c r="S87" s="158" t="e">
        <f t="shared" si="21"/>
        <v>#VALUE!</v>
      </c>
      <c r="U87" s="158" t="e">
        <v>#VALUE!</v>
      </c>
      <c r="V87" s="139"/>
      <c r="W87" s="158" t="e">
        <f t="shared" si="22"/>
        <v>#VALUE!</v>
      </c>
      <c r="X87" s="139"/>
      <c r="Y87" s="139"/>
      <c r="Z87" s="139"/>
      <c r="AA87" s="139"/>
      <c r="AB87" s="139"/>
      <c r="AC87" s="139"/>
      <c r="AD87" s="139"/>
      <c r="AE87" s="139"/>
    </row>
    <row r="88" spans="1:31" s="141" customFormat="1" ht="17.25" customHeight="1">
      <c r="A88" s="144"/>
      <c r="B88" s="144"/>
      <c r="C88" s="154" t="s">
        <v>161</v>
      </c>
      <c r="D88" s="490">
        <v>5940</v>
      </c>
      <c r="E88" s="155">
        <v>4849</v>
      </c>
      <c r="F88" s="156">
        <f t="shared" ref="F88:F105" si="24">D88-E88</f>
        <v>1091</v>
      </c>
      <c r="G88" s="155">
        <v>8</v>
      </c>
      <c r="H88" s="491">
        <v>1072</v>
      </c>
      <c r="I88" s="155">
        <v>0</v>
      </c>
      <c r="J88" s="156">
        <f t="shared" ref="J88:J105" si="25">E88+G88+H88+I88</f>
        <v>5929</v>
      </c>
      <c r="K88" s="155">
        <v>0</v>
      </c>
      <c r="L88" s="155">
        <v>0</v>
      </c>
      <c r="M88" s="156">
        <f t="shared" ref="M88:M105" si="26">D88-J88-K88-L88</f>
        <v>11</v>
      </c>
      <c r="N88" s="183"/>
      <c r="O88" s="183"/>
      <c r="P88" s="183"/>
      <c r="Q88" s="183"/>
      <c r="R88" s="139"/>
      <c r="S88" s="158">
        <f t="shared" si="21"/>
        <v>81.632996632996637</v>
      </c>
      <c r="U88" s="160">
        <v>74.891982717234768</v>
      </c>
      <c r="W88" s="158">
        <f t="shared" si="22"/>
        <v>6.7410139157618687</v>
      </c>
    </row>
    <row r="89" spans="1:31" s="141" customFormat="1" ht="17.25" customHeight="1">
      <c r="A89" s="150"/>
      <c r="B89" s="153" t="s">
        <v>162</v>
      </c>
      <c r="C89" s="154" t="s">
        <v>163</v>
      </c>
      <c r="D89" s="490">
        <v>202584400</v>
      </c>
      <c r="E89" s="497">
        <v>164617200</v>
      </c>
      <c r="F89" s="156">
        <f t="shared" si="24"/>
        <v>37967200</v>
      </c>
      <c r="G89" s="155">
        <v>211800</v>
      </c>
      <c r="H89" s="491">
        <v>37422400</v>
      </c>
      <c r="I89" s="155">
        <v>0</v>
      </c>
      <c r="J89" s="156">
        <f t="shared" si="25"/>
        <v>202251400</v>
      </c>
      <c r="K89" s="155">
        <v>0</v>
      </c>
      <c r="L89" s="155">
        <v>0</v>
      </c>
      <c r="M89" s="156">
        <f t="shared" si="26"/>
        <v>333000</v>
      </c>
      <c r="N89" s="183">
        <v>99.4</v>
      </c>
      <c r="O89" s="183">
        <v>98.9</v>
      </c>
      <c r="P89" s="184">
        <v>99.835624065821449</v>
      </c>
      <c r="Q89" s="184">
        <v>99.9</v>
      </c>
      <c r="R89" s="139"/>
      <c r="S89" s="158">
        <f t="shared" si="21"/>
        <v>81.258576672241304</v>
      </c>
      <c r="U89" s="160">
        <v>74.066474756001554</v>
      </c>
      <c r="W89" s="158">
        <f t="shared" si="22"/>
        <v>7.1921019162397499</v>
      </c>
    </row>
    <row r="90" spans="1:31" s="141" customFormat="1" ht="17.25" customHeight="1">
      <c r="A90" s="150" t="s">
        <v>53</v>
      </c>
      <c r="B90" s="144"/>
      <c r="C90" s="154" t="s">
        <v>161</v>
      </c>
      <c r="D90" s="490">
        <v>40</v>
      </c>
      <c r="E90" s="155">
        <v>0</v>
      </c>
      <c r="F90" s="156">
        <f t="shared" si="24"/>
        <v>40</v>
      </c>
      <c r="G90" s="491">
        <v>0</v>
      </c>
      <c r="H90" s="491">
        <v>28</v>
      </c>
      <c r="I90" s="155">
        <v>0</v>
      </c>
      <c r="J90" s="156">
        <f t="shared" si="25"/>
        <v>28</v>
      </c>
      <c r="K90" s="155">
        <v>0</v>
      </c>
      <c r="L90" s="155">
        <v>0</v>
      </c>
      <c r="M90" s="156">
        <f t="shared" si="26"/>
        <v>12</v>
      </c>
      <c r="N90" s="183"/>
      <c r="O90" s="183"/>
      <c r="P90" s="183"/>
      <c r="Q90" s="183"/>
      <c r="R90" s="139"/>
      <c r="S90" s="158">
        <f t="shared" si="21"/>
        <v>0</v>
      </c>
      <c r="U90" s="160">
        <v>0</v>
      </c>
      <c r="W90" s="158">
        <f t="shared" si="22"/>
        <v>0</v>
      </c>
    </row>
    <row r="91" spans="1:31" s="141" customFormat="1" ht="17.25" customHeight="1">
      <c r="A91" s="150" t="s">
        <v>44</v>
      </c>
      <c r="B91" s="153" t="s">
        <v>164</v>
      </c>
      <c r="C91" s="154" t="s">
        <v>163</v>
      </c>
      <c r="D91" s="490">
        <v>1858104</v>
      </c>
      <c r="E91" s="155">
        <v>0</v>
      </c>
      <c r="F91" s="156">
        <f t="shared" si="24"/>
        <v>1858104</v>
      </c>
      <c r="G91" s="497">
        <v>0</v>
      </c>
      <c r="H91" s="491">
        <v>1322100</v>
      </c>
      <c r="I91" s="155">
        <v>0</v>
      </c>
      <c r="J91" s="156">
        <f t="shared" si="25"/>
        <v>1322100</v>
      </c>
      <c r="K91" s="155">
        <v>0</v>
      </c>
      <c r="L91" s="155">
        <v>0</v>
      </c>
      <c r="M91" s="156">
        <f t="shared" si="26"/>
        <v>536004</v>
      </c>
      <c r="N91" s="183">
        <v>76.7</v>
      </c>
      <c r="O91" s="183">
        <v>280.2</v>
      </c>
      <c r="P91" s="184">
        <v>71.153175495020733</v>
      </c>
      <c r="Q91" s="184">
        <v>26</v>
      </c>
      <c r="R91" s="139"/>
      <c r="S91" s="158">
        <f t="shared" si="21"/>
        <v>0</v>
      </c>
      <c r="U91" s="160">
        <v>0</v>
      </c>
      <c r="W91" s="158">
        <f t="shared" si="22"/>
        <v>0</v>
      </c>
    </row>
    <row r="92" spans="1:31" s="141" customFormat="1" ht="17.25" customHeight="1">
      <c r="A92" s="150"/>
      <c r="B92" s="144"/>
      <c r="C92" s="154" t="s">
        <v>161</v>
      </c>
      <c r="D92" s="156">
        <f>D88+D90</f>
        <v>5980</v>
      </c>
      <c r="E92" s="156">
        <f>E88+E90</f>
        <v>4849</v>
      </c>
      <c r="F92" s="156">
        <f t="shared" si="24"/>
        <v>1131</v>
      </c>
      <c r="G92" s="156">
        <f t="shared" ref="G92:I93" si="27">G88+G90</f>
        <v>8</v>
      </c>
      <c r="H92" s="156">
        <f t="shared" si="27"/>
        <v>1100</v>
      </c>
      <c r="I92" s="156">
        <f t="shared" si="27"/>
        <v>0</v>
      </c>
      <c r="J92" s="156">
        <f t="shared" si="25"/>
        <v>5957</v>
      </c>
      <c r="K92" s="156">
        <f>K88+K90</f>
        <v>0</v>
      </c>
      <c r="L92" s="156">
        <f>L88+L90</f>
        <v>0</v>
      </c>
      <c r="M92" s="156">
        <f t="shared" si="26"/>
        <v>23</v>
      </c>
      <c r="N92" s="183"/>
      <c r="O92" s="183"/>
      <c r="P92" s="183"/>
      <c r="Q92" s="183"/>
      <c r="R92" s="139"/>
      <c r="S92" s="158">
        <f t="shared" si="21"/>
        <v>81.086956521739125</v>
      </c>
      <c r="U92" s="160">
        <v>73.968705547652917</v>
      </c>
      <c r="W92" s="158">
        <f t="shared" si="22"/>
        <v>7.1182509740862088</v>
      </c>
    </row>
    <row r="93" spans="1:31" s="141" customFormat="1" ht="17.25" customHeight="1">
      <c r="A93" s="153"/>
      <c r="B93" s="153" t="s">
        <v>16</v>
      </c>
      <c r="C93" s="144" t="s">
        <v>163</v>
      </c>
      <c r="D93" s="156">
        <f>D89+D91</f>
        <v>204442504</v>
      </c>
      <c r="E93" s="156">
        <f>E89+E91</f>
        <v>164617200</v>
      </c>
      <c r="F93" s="156">
        <f t="shared" si="24"/>
        <v>39825304</v>
      </c>
      <c r="G93" s="156">
        <f t="shared" si="27"/>
        <v>211800</v>
      </c>
      <c r="H93" s="156">
        <f t="shared" si="27"/>
        <v>38744500</v>
      </c>
      <c r="I93" s="156">
        <f t="shared" si="27"/>
        <v>0</v>
      </c>
      <c r="J93" s="156">
        <f t="shared" si="25"/>
        <v>203573500</v>
      </c>
      <c r="K93" s="156">
        <f>K89+K91</f>
        <v>0</v>
      </c>
      <c r="L93" s="156">
        <f>L89+L91</f>
        <v>0</v>
      </c>
      <c r="M93" s="156">
        <f t="shared" si="26"/>
        <v>869004</v>
      </c>
      <c r="N93" s="183">
        <v>99.1</v>
      </c>
      <c r="O93" s="183">
        <v>99.6</v>
      </c>
      <c r="P93" s="184">
        <v>99.574939661275138</v>
      </c>
      <c r="Q93" s="184">
        <v>99</v>
      </c>
      <c r="R93" s="139"/>
      <c r="S93" s="158">
        <f t="shared" si="21"/>
        <v>80.520046848966402</v>
      </c>
      <c r="U93" s="160">
        <v>73.291106623227492</v>
      </c>
      <c r="W93" s="158">
        <f t="shared" si="22"/>
        <v>7.2289402257389099</v>
      </c>
    </row>
    <row r="94" spans="1:31" s="141" customFormat="1" ht="17.25" customHeight="1">
      <c r="A94" s="144"/>
      <c r="B94" s="144"/>
      <c r="C94" s="154" t="s">
        <v>161</v>
      </c>
      <c r="D94" s="155">
        <v>0</v>
      </c>
      <c r="E94" s="155">
        <v>0</v>
      </c>
      <c r="F94" s="156">
        <f t="shared" si="24"/>
        <v>0</v>
      </c>
      <c r="G94" s="155">
        <v>0</v>
      </c>
      <c r="H94" s="155">
        <v>0</v>
      </c>
      <c r="I94" s="155">
        <v>0</v>
      </c>
      <c r="J94" s="156">
        <f t="shared" si="25"/>
        <v>0</v>
      </c>
      <c r="K94" s="155">
        <v>0</v>
      </c>
      <c r="L94" s="155">
        <v>0</v>
      </c>
      <c r="M94" s="156">
        <f t="shared" si="26"/>
        <v>0</v>
      </c>
      <c r="N94" s="183"/>
      <c r="O94" s="183"/>
      <c r="P94" s="183"/>
      <c r="Q94" s="183"/>
      <c r="R94" s="139"/>
      <c r="S94" s="158" t="e">
        <f t="shared" si="21"/>
        <v>#DIV/0!</v>
      </c>
      <c r="U94" s="160" t="e">
        <v>#DIV/0!</v>
      </c>
      <c r="W94" s="158" t="e">
        <f t="shared" si="22"/>
        <v>#DIV/0!</v>
      </c>
    </row>
    <row r="95" spans="1:31" s="141" customFormat="1" ht="17.25" customHeight="1">
      <c r="A95" s="150"/>
      <c r="B95" s="153" t="s">
        <v>162</v>
      </c>
      <c r="C95" s="154" t="s">
        <v>163</v>
      </c>
      <c r="D95" s="155">
        <v>0</v>
      </c>
      <c r="E95" s="155">
        <v>0</v>
      </c>
      <c r="F95" s="156">
        <f t="shared" si="24"/>
        <v>0</v>
      </c>
      <c r="G95" s="155">
        <v>0</v>
      </c>
      <c r="H95" s="155">
        <v>0</v>
      </c>
      <c r="I95" s="155">
        <v>0</v>
      </c>
      <c r="J95" s="156">
        <f t="shared" si="25"/>
        <v>0</v>
      </c>
      <c r="K95" s="155">
        <v>0</v>
      </c>
      <c r="L95" s="155">
        <v>0</v>
      </c>
      <c r="M95" s="156">
        <f t="shared" si="26"/>
        <v>0</v>
      </c>
      <c r="N95" s="183">
        <v>0</v>
      </c>
      <c r="O95" s="183">
        <v>0</v>
      </c>
      <c r="P95" s="184">
        <v>0</v>
      </c>
      <c r="Q95" s="184">
        <v>0</v>
      </c>
      <c r="R95" s="139"/>
      <c r="S95" s="158" t="e">
        <f t="shared" si="21"/>
        <v>#DIV/0!</v>
      </c>
      <c r="U95" s="160" t="e">
        <v>#DIV/0!</v>
      </c>
      <c r="W95" s="158" t="e">
        <f t="shared" si="22"/>
        <v>#DIV/0!</v>
      </c>
    </row>
    <row r="96" spans="1:31" s="141" customFormat="1" ht="17.25" customHeight="1">
      <c r="A96" s="150" t="s">
        <v>54</v>
      </c>
      <c r="B96" s="144"/>
      <c r="C96" s="154" t="s">
        <v>161</v>
      </c>
      <c r="D96" s="155">
        <v>0</v>
      </c>
      <c r="E96" s="155">
        <v>0</v>
      </c>
      <c r="F96" s="156">
        <f t="shared" si="24"/>
        <v>0</v>
      </c>
      <c r="G96" s="155">
        <v>0</v>
      </c>
      <c r="H96" s="155">
        <v>0</v>
      </c>
      <c r="I96" s="155">
        <v>0</v>
      </c>
      <c r="J96" s="156">
        <f t="shared" si="25"/>
        <v>0</v>
      </c>
      <c r="K96" s="155">
        <v>0</v>
      </c>
      <c r="L96" s="155">
        <v>0</v>
      </c>
      <c r="M96" s="156">
        <f t="shared" si="26"/>
        <v>0</v>
      </c>
      <c r="N96" s="183"/>
      <c r="O96" s="183"/>
      <c r="P96" s="183"/>
      <c r="Q96" s="183"/>
      <c r="R96" s="139"/>
      <c r="S96" s="158" t="e">
        <f t="shared" si="21"/>
        <v>#DIV/0!</v>
      </c>
      <c r="U96" s="160" t="e">
        <v>#DIV/0!</v>
      </c>
      <c r="W96" s="158" t="e">
        <f t="shared" si="22"/>
        <v>#DIV/0!</v>
      </c>
    </row>
    <row r="97" spans="1:23" s="141" customFormat="1" ht="17.25" customHeight="1">
      <c r="A97" s="150"/>
      <c r="B97" s="153" t="s">
        <v>164</v>
      </c>
      <c r="C97" s="154" t="s">
        <v>163</v>
      </c>
      <c r="D97" s="155">
        <v>0</v>
      </c>
      <c r="E97" s="155">
        <v>0</v>
      </c>
      <c r="F97" s="156">
        <f t="shared" si="24"/>
        <v>0</v>
      </c>
      <c r="G97" s="155">
        <v>0</v>
      </c>
      <c r="H97" s="155">
        <v>0</v>
      </c>
      <c r="I97" s="155">
        <v>0</v>
      </c>
      <c r="J97" s="156">
        <f t="shared" si="25"/>
        <v>0</v>
      </c>
      <c r="K97" s="155">
        <v>0</v>
      </c>
      <c r="L97" s="155">
        <v>0</v>
      </c>
      <c r="M97" s="156">
        <f t="shared" si="26"/>
        <v>0</v>
      </c>
      <c r="N97" s="183">
        <v>0</v>
      </c>
      <c r="O97" s="183">
        <v>0</v>
      </c>
      <c r="P97" s="184">
        <v>0</v>
      </c>
      <c r="Q97" s="184">
        <v>0</v>
      </c>
      <c r="R97" s="139"/>
      <c r="S97" s="158" t="e">
        <f t="shared" si="21"/>
        <v>#DIV/0!</v>
      </c>
      <c r="U97" s="160" t="e">
        <v>#DIV/0!</v>
      </c>
      <c r="W97" s="158" t="e">
        <f t="shared" si="22"/>
        <v>#DIV/0!</v>
      </c>
    </row>
    <row r="98" spans="1:23" s="141" customFormat="1" ht="17.25" customHeight="1">
      <c r="A98" s="150"/>
      <c r="B98" s="144"/>
      <c r="C98" s="154" t="s">
        <v>161</v>
      </c>
      <c r="D98" s="156">
        <f>D94+D96</f>
        <v>0</v>
      </c>
      <c r="E98" s="156">
        <f>E94+E96</f>
        <v>0</v>
      </c>
      <c r="F98" s="156">
        <f t="shared" si="24"/>
        <v>0</v>
      </c>
      <c r="G98" s="156">
        <f t="shared" ref="G98:I99" si="28">G94+G96</f>
        <v>0</v>
      </c>
      <c r="H98" s="156">
        <f t="shared" si="28"/>
        <v>0</v>
      </c>
      <c r="I98" s="156">
        <f t="shared" si="28"/>
        <v>0</v>
      </c>
      <c r="J98" s="156">
        <f t="shared" si="25"/>
        <v>0</v>
      </c>
      <c r="K98" s="156">
        <f>K94+K96</f>
        <v>0</v>
      </c>
      <c r="L98" s="156">
        <f>L94+L96</f>
        <v>0</v>
      </c>
      <c r="M98" s="156">
        <f t="shared" si="26"/>
        <v>0</v>
      </c>
      <c r="N98" s="183"/>
      <c r="O98" s="183"/>
      <c r="P98" s="183"/>
      <c r="Q98" s="183"/>
      <c r="R98" s="139"/>
      <c r="S98" s="158" t="e">
        <f t="shared" si="21"/>
        <v>#DIV/0!</v>
      </c>
      <c r="U98" s="160" t="e">
        <v>#DIV/0!</v>
      </c>
      <c r="W98" s="158" t="e">
        <f t="shared" si="22"/>
        <v>#DIV/0!</v>
      </c>
    </row>
    <row r="99" spans="1:23" s="141" customFormat="1" ht="17.25" customHeight="1">
      <c r="A99" s="153"/>
      <c r="B99" s="153" t="s">
        <v>16</v>
      </c>
      <c r="C99" s="154" t="s">
        <v>163</v>
      </c>
      <c r="D99" s="156">
        <f>D95+D97</f>
        <v>0</v>
      </c>
      <c r="E99" s="156">
        <f>E95+E97</f>
        <v>0</v>
      </c>
      <c r="F99" s="156">
        <f t="shared" si="24"/>
        <v>0</v>
      </c>
      <c r="G99" s="156">
        <f t="shared" si="28"/>
        <v>0</v>
      </c>
      <c r="H99" s="156">
        <f t="shared" si="28"/>
        <v>0</v>
      </c>
      <c r="I99" s="156">
        <f t="shared" si="28"/>
        <v>0</v>
      </c>
      <c r="J99" s="156">
        <f t="shared" si="25"/>
        <v>0</v>
      </c>
      <c r="K99" s="156">
        <f>K95+K97</f>
        <v>0</v>
      </c>
      <c r="L99" s="156">
        <f>L95+L97</f>
        <v>0</v>
      </c>
      <c r="M99" s="156">
        <f t="shared" si="26"/>
        <v>0</v>
      </c>
      <c r="N99" s="183">
        <v>0</v>
      </c>
      <c r="O99" s="183">
        <v>0</v>
      </c>
      <c r="P99" s="184">
        <v>0</v>
      </c>
      <c r="Q99" s="184">
        <v>0</v>
      </c>
      <c r="R99" s="139"/>
      <c r="S99" s="158" t="e">
        <f t="shared" si="21"/>
        <v>#DIV/0!</v>
      </c>
      <c r="U99" s="160" t="e">
        <v>#DIV/0!</v>
      </c>
      <c r="W99" s="158" t="e">
        <f t="shared" si="22"/>
        <v>#DIV/0!</v>
      </c>
    </row>
    <row r="100" spans="1:23" ht="17.25" customHeight="1">
      <c r="A100" s="144"/>
      <c r="B100" s="144"/>
      <c r="C100" s="154" t="s">
        <v>161</v>
      </c>
      <c r="D100" s="155">
        <v>0</v>
      </c>
      <c r="E100" s="155">
        <v>0</v>
      </c>
      <c r="F100" s="156">
        <f t="shared" si="24"/>
        <v>0</v>
      </c>
      <c r="G100" s="155">
        <v>0</v>
      </c>
      <c r="H100" s="155">
        <v>0</v>
      </c>
      <c r="I100" s="155">
        <v>0</v>
      </c>
      <c r="J100" s="159">
        <f t="shared" si="25"/>
        <v>0</v>
      </c>
      <c r="K100" s="155">
        <v>0</v>
      </c>
      <c r="L100" s="155">
        <v>0</v>
      </c>
      <c r="M100" s="156">
        <f t="shared" si="26"/>
        <v>0</v>
      </c>
      <c r="N100" s="183"/>
      <c r="O100" s="183"/>
      <c r="P100" s="183"/>
      <c r="Q100" s="183"/>
      <c r="R100" s="139"/>
      <c r="S100" s="158" t="e">
        <f t="shared" si="21"/>
        <v>#DIV/0!</v>
      </c>
      <c r="U100" s="163" t="e">
        <v>#DIV/0!</v>
      </c>
      <c r="W100" s="158" t="e">
        <f t="shared" si="22"/>
        <v>#DIV/0!</v>
      </c>
    </row>
    <row r="101" spans="1:23" ht="17.25" customHeight="1">
      <c r="A101" s="150"/>
      <c r="B101" s="153" t="s">
        <v>162</v>
      </c>
      <c r="C101" s="154" t="s">
        <v>163</v>
      </c>
      <c r="D101" s="155">
        <v>0</v>
      </c>
      <c r="E101" s="155">
        <v>0</v>
      </c>
      <c r="F101" s="156">
        <f t="shared" si="24"/>
        <v>0</v>
      </c>
      <c r="G101" s="155">
        <v>0</v>
      </c>
      <c r="H101" s="155">
        <v>0</v>
      </c>
      <c r="I101" s="155">
        <v>0</v>
      </c>
      <c r="J101" s="159">
        <f t="shared" si="25"/>
        <v>0</v>
      </c>
      <c r="K101" s="155">
        <v>0</v>
      </c>
      <c r="L101" s="155">
        <v>0</v>
      </c>
      <c r="M101" s="156">
        <f t="shared" si="26"/>
        <v>0</v>
      </c>
      <c r="N101" s="183">
        <v>0</v>
      </c>
      <c r="O101" s="183">
        <v>0</v>
      </c>
      <c r="P101" s="184">
        <v>0</v>
      </c>
      <c r="Q101" s="184">
        <v>0</v>
      </c>
      <c r="R101" s="139"/>
      <c r="S101" s="158" t="e">
        <f t="shared" si="21"/>
        <v>#DIV/0!</v>
      </c>
      <c r="U101" s="163" t="e">
        <v>#DIV/0!</v>
      </c>
      <c r="W101" s="158" t="e">
        <f t="shared" si="22"/>
        <v>#DIV/0!</v>
      </c>
    </row>
    <row r="102" spans="1:23" ht="17.25" customHeight="1">
      <c r="A102" s="150" t="s">
        <v>176</v>
      </c>
      <c r="B102" s="144"/>
      <c r="C102" s="154" t="s">
        <v>161</v>
      </c>
      <c r="D102" s="155">
        <v>0</v>
      </c>
      <c r="E102" s="155">
        <v>0</v>
      </c>
      <c r="F102" s="159">
        <f t="shared" si="24"/>
        <v>0</v>
      </c>
      <c r="G102" s="155">
        <v>0</v>
      </c>
      <c r="H102" s="155">
        <v>0</v>
      </c>
      <c r="I102" s="155">
        <v>0</v>
      </c>
      <c r="J102" s="159">
        <f t="shared" si="25"/>
        <v>0</v>
      </c>
      <c r="K102" s="155">
        <v>0</v>
      </c>
      <c r="L102" s="155">
        <v>0</v>
      </c>
      <c r="M102" s="156">
        <f t="shared" si="26"/>
        <v>0</v>
      </c>
      <c r="N102" s="183"/>
      <c r="O102" s="183"/>
      <c r="P102" s="183"/>
      <c r="Q102" s="183"/>
      <c r="R102" s="139"/>
      <c r="S102" s="158" t="e">
        <f t="shared" si="21"/>
        <v>#DIV/0!</v>
      </c>
      <c r="U102" s="163" t="e">
        <v>#DIV/0!</v>
      </c>
      <c r="W102" s="158" t="e">
        <f t="shared" si="22"/>
        <v>#DIV/0!</v>
      </c>
    </row>
    <row r="103" spans="1:23" ht="17.25" customHeight="1">
      <c r="A103" s="150" t="s">
        <v>43</v>
      </c>
      <c r="B103" s="153" t="s">
        <v>164</v>
      </c>
      <c r="C103" s="154" t="s">
        <v>163</v>
      </c>
      <c r="D103" s="155">
        <v>0</v>
      </c>
      <c r="E103" s="155">
        <v>0</v>
      </c>
      <c r="F103" s="159">
        <f t="shared" si="24"/>
        <v>0</v>
      </c>
      <c r="G103" s="155">
        <v>0</v>
      </c>
      <c r="H103" s="155">
        <v>0</v>
      </c>
      <c r="I103" s="155">
        <v>0</v>
      </c>
      <c r="J103" s="159">
        <f t="shared" si="25"/>
        <v>0</v>
      </c>
      <c r="K103" s="155">
        <v>0</v>
      </c>
      <c r="L103" s="155">
        <v>0</v>
      </c>
      <c r="M103" s="159">
        <f t="shared" si="26"/>
        <v>0</v>
      </c>
      <c r="N103" s="183">
        <v>0</v>
      </c>
      <c r="O103" s="183">
        <v>0</v>
      </c>
      <c r="P103" s="184">
        <v>0</v>
      </c>
      <c r="Q103" s="184">
        <v>0</v>
      </c>
      <c r="R103" s="139"/>
      <c r="S103" s="158" t="e">
        <f t="shared" si="21"/>
        <v>#DIV/0!</v>
      </c>
      <c r="U103" s="163" t="e">
        <v>#DIV/0!</v>
      </c>
      <c r="W103" s="158" t="e">
        <f t="shared" si="22"/>
        <v>#DIV/0!</v>
      </c>
    </row>
    <row r="104" spans="1:23" ht="17.25" customHeight="1">
      <c r="A104" s="150"/>
      <c r="B104" s="144"/>
      <c r="C104" s="154" t="s">
        <v>161</v>
      </c>
      <c r="D104" s="156">
        <f>D100+D102</f>
        <v>0</v>
      </c>
      <c r="E104" s="156">
        <f>E100+E102</f>
        <v>0</v>
      </c>
      <c r="F104" s="159">
        <f t="shared" si="24"/>
        <v>0</v>
      </c>
      <c r="G104" s="156">
        <f t="shared" ref="G104:I105" si="29">G100+G102</f>
        <v>0</v>
      </c>
      <c r="H104" s="156">
        <f t="shared" si="29"/>
        <v>0</v>
      </c>
      <c r="I104" s="156">
        <f t="shared" si="29"/>
        <v>0</v>
      </c>
      <c r="J104" s="159">
        <f t="shared" si="25"/>
        <v>0</v>
      </c>
      <c r="K104" s="156">
        <f>K100+K102</f>
        <v>0</v>
      </c>
      <c r="L104" s="156">
        <f>L100+L102</f>
        <v>0</v>
      </c>
      <c r="M104" s="159">
        <f t="shared" si="26"/>
        <v>0</v>
      </c>
      <c r="N104" s="183"/>
      <c r="O104" s="183"/>
      <c r="P104" s="183"/>
      <c r="Q104" s="183"/>
      <c r="R104" s="139"/>
      <c r="S104" s="158" t="e">
        <f t="shared" si="21"/>
        <v>#DIV/0!</v>
      </c>
      <c r="U104" s="163" t="e">
        <v>#DIV/0!</v>
      </c>
      <c r="W104" s="158" t="e">
        <f t="shared" si="22"/>
        <v>#DIV/0!</v>
      </c>
    </row>
    <row r="105" spans="1:23" ht="17.25" customHeight="1">
      <c r="A105" s="153"/>
      <c r="B105" s="153" t="s">
        <v>16</v>
      </c>
      <c r="C105" s="154" t="s">
        <v>163</v>
      </c>
      <c r="D105" s="156">
        <f>D101+D103</f>
        <v>0</v>
      </c>
      <c r="E105" s="156">
        <f>E101+E103</f>
        <v>0</v>
      </c>
      <c r="F105" s="159">
        <f t="shared" si="24"/>
        <v>0</v>
      </c>
      <c r="G105" s="156">
        <f t="shared" si="29"/>
        <v>0</v>
      </c>
      <c r="H105" s="156">
        <f t="shared" si="29"/>
        <v>0</v>
      </c>
      <c r="I105" s="156">
        <f t="shared" si="29"/>
        <v>0</v>
      </c>
      <c r="J105" s="159">
        <f t="shared" si="25"/>
        <v>0</v>
      </c>
      <c r="K105" s="156">
        <f>K101+K103</f>
        <v>0</v>
      </c>
      <c r="L105" s="156">
        <f>L101+L103</f>
        <v>0</v>
      </c>
      <c r="M105" s="159">
        <f t="shared" si="26"/>
        <v>0</v>
      </c>
      <c r="N105" s="183">
        <v>0</v>
      </c>
      <c r="O105" s="183">
        <v>0</v>
      </c>
      <c r="P105" s="184">
        <v>0</v>
      </c>
      <c r="Q105" s="184">
        <v>0</v>
      </c>
      <c r="R105" s="139"/>
      <c r="S105" s="158" t="e">
        <f t="shared" si="21"/>
        <v>#DIV/0!</v>
      </c>
      <c r="U105" s="163" t="e">
        <v>#DIV/0!</v>
      </c>
      <c r="W105" s="158" t="e">
        <f t="shared" si="22"/>
        <v>#DIV/0!</v>
      </c>
    </row>
    <row r="106" spans="1:23" ht="17.25" customHeight="1">
      <c r="A106" s="144"/>
      <c r="B106" s="144"/>
      <c r="C106" s="154" t="s">
        <v>161</v>
      </c>
      <c r="D106" s="155">
        <v>0</v>
      </c>
      <c r="E106" s="155">
        <v>0</v>
      </c>
      <c r="F106" s="159">
        <v>0</v>
      </c>
      <c r="G106" s="155">
        <v>0</v>
      </c>
      <c r="H106" s="155">
        <v>0</v>
      </c>
      <c r="I106" s="155">
        <v>0</v>
      </c>
      <c r="J106" s="159">
        <v>0</v>
      </c>
      <c r="K106" s="155">
        <v>0</v>
      </c>
      <c r="L106" s="155">
        <v>0</v>
      </c>
      <c r="M106" s="159">
        <v>0</v>
      </c>
      <c r="N106" s="183"/>
      <c r="O106" s="183"/>
      <c r="P106" s="183"/>
      <c r="Q106" s="183"/>
      <c r="R106" s="139"/>
      <c r="S106" s="158" t="e">
        <f t="shared" si="21"/>
        <v>#DIV/0!</v>
      </c>
      <c r="U106" s="163" t="e">
        <v>#DIV/0!</v>
      </c>
      <c r="W106" s="158" t="e">
        <f t="shared" si="22"/>
        <v>#DIV/0!</v>
      </c>
    </row>
    <row r="107" spans="1:23" ht="17.25" customHeight="1">
      <c r="A107" s="150" t="s">
        <v>171</v>
      </c>
      <c r="B107" s="153" t="s">
        <v>162</v>
      </c>
      <c r="C107" s="154" t="s">
        <v>163</v>
      </c>
      <c r="D107" s="155">
        <v>0</v>
      </c>
      <c r="E107" s="155">
        <v>0</v>
      </c>
      <c r="F107" s="159">
        <v>0</v>
      </c>
      <c r="G107" s="155">
        <v>0</v>
      </c>
      <c r="H107" s="155">
        <v>0</v>
      </c>
      <c r="I107" s="155">
        <v>0</v>
      </c>
      <c r="J107" s="159">
        <v>0</v>
      </c>
      <c r="K107" s="155">
        <v>0</v>
      </c>
      <c r="L107" s="155">
        <v>0</v>
      </c>
      <c r="M107" s="159">
        <v>0</v>
      </c>
      <c r="N107" s="183">
        <v>0</v>
      </c>
      <c r="O107" s="183">
        <v>0</v>
      </c>
      <c r="P107" s="184">
        <v>0</v>
      </c>
      <c r="Q107" s="184">
        <v>0</v>
      </c>
      <c r="R107" s="139"/>
      <c r="S107" s="158" t="e">
        <f t="shared" si="21"/>
        <v>#DIV/0!</v>
      </c>
      <c r="U107" s="163" t="e">
        <v>#DIV/0!</v>
      </c>
      <c r="W107" s="158" t="e">
        <f t="shared" si="22"/>
        <v>#DIV/0!</v>
      </c>
    </row>
    <row r="108" spans="1:23" ht="17.25" customHeight="1">
      <c r="A108" s="150"/>
      <c r="B108" s="144"/>
      <c r="C108" s="154" t="s">
        <v>161</v>
      </c>
      <c r="D108" s="155">
        <v>0</v>
      </c>
      <c r="E108" s="155">
        <v>0</v>
      </c>
      <c r="F108" s="159">
        <v>0</v>
      </c>
      <c r="G108" s="155">
        <v>0</v>
      </c>
      <c r="H108" s="155">
        <v>0</v>
      </c>
      <c r="I108" s="155">
        <v>0</v>
      </c>
      <c r="J108" s="159">
        <v>0</v>
      </c>
      <c r="K108" s="155">
        <v>0</v>
      </c>
      <c r="L108" s="155">
        <v>0</v>
      </c>
      <c r="M108" s="159">
        <v>0</v>
      </c>
      <c r="N108" s="183"/>
      <c r="O108" s="183"/>
      <c r="P108" s="183"/>
      <c r="Q108" s="183"/>
      <c r="R108" s="139"/>
      <c r="S108" s="158" t="e">
        <f t="shared" si="21"/>
        <v>#DIV/0!</v>
      </c>
      <c r="U108" s="163" t="e">
        <v>#DIV/0!</v>
      </c>
      <c r="W108" s="158" t="e">
        <f t="shared" si="22"/>
        <v>#DIV/0!</v>
      </c>
    </row>
    <row r="109" spans="1:23" ht="17.25" customHeight="1">
      <c r="A109" s="150" t="s">
        <v>52</v>
      </c>
      <c r="B109" s="153" t="s">
        <v>164</v>
      </c>
      <c r="C109" s="154" t="s">
        <v>163</v>
      </c>
      <c r="D109" s="155">
        <v>0</v>
      </c>
      <c r="E109" s="155">
        <v>0</v>
      </c>
      <c r="F109" s="159">
        <v>0</v>
      </c>
      <c r="G109" s="155">
        <v>0</v>
      </c>
      <c r="H109" s="155">
        <v>0</v>
      </c>
      <c r="I109" s="155">
        <v>0</v>
      </c>
      <c r="J109" s="159">
        <v>0</v>
      </c>
      <c r="K109" s="155">
        <v>0</v>
      </c>
      <c r="L109" s="155">
        <v>0</v>
      </c>
      <c r="M109" s="159">
        <v>0</v>
      </c>
      <c r="N109" s="183">
        <v>0</v>
      </c>
      <c r="O109" s="183">
        <v>0</v>
      </c>
      <c r="P109" s="184">
        <v>0</v>
      </c>
      <c r="Q109" s="184">
        <v>0</v>
      </c>
      <c r="R109" s="139"/>
      <c r="S109" s="158" t="e">
        <f t="shared" si="21"/>
        <v>#DIV/0!</v>
      </c>
      <c r="U109" s="163" t="e">
        <v>#DIV/0!</v>
      </c>
      <c r="W109" s="158" t="e">
        <f t="shared" si="22"/>
        <v>#DIV/0!</v>
      </c>
    </row>
    <row r="110" spans="1:23" ht="17.25" customHeight="1">
      <c r="A110" s="150"/>
      <c r="B110" s="144"/>
      <c r="C110" s="154" t="s">
        <v>161</v>
      </c>
      <c r="D110" s="156">
        <f>D106+D108</f>
        <v>0</v>
      </c>
      <c r="E110" s="156">
        <f>E106+E108</f>
        <v>0</v>
      </c>
      <c r="F110" s="159">
        <v>0</v>
      </c>
      <c r="G110" s="159">
        <v>0</v>
      </c>
      <c r="H110" s="159">
        <v>0</v>
      </c>
      <c r="I110" s="159">
        <v>0</v>
      </c>
      <c r="J110" s="159">
        <v>0</v>
      </c>
      <c r="K110" s="159">
        <v>0</v>
      </c>
      <c r="L110" s="159">
        <v>0</v>
      </c>
      <c r="M110" s="159">
        <v>0</v>
      </c>
      <c r="N110" s="183"/>
      <c r="O110" s="183"/>
      <c r="P110" s="183"/>
      <c r="Q110" s="183"/>
      <c r="R110" s="139"/>
      <c r="S110" s="158" t="e">
        <f t="shared" si="21"/>
        <v>#DIV/0!</v>
      </c>
      <c r="U110" s="163" t="e">
        <v>#DIV/0!</v>
      </c>
      <c r="W110" s="158" t="e">
        <f t="shared" si="22"/>
        <v>#DIV/0!</v>
      </c>
    </row>
    <row r="111" spans="1:23" ht="17.25" customHeight="1">
      <c r="A111" s="153"/>
      <c r="B111" s="153" t="s">
        <v>16</v>
      </c>
      <c r="C111" s="154" t="s">
        <v>163</v>
      </c>
      <c r="D111" s="156">
        <f>D107+D109</f>
        <v>0</v>
      </c>
      <c r="E111" s="156">
        <f>E107+E109</f>
        <v>0</v>
      </c>
      <c r="F111" s="159">
        <v>0</v>
      </c>
      <c r="G111" s="159">
        <v>0</v>
      </c>
      <c r="H111" s="159">
        <v>0</v>
      </c>
      <c r="I111" s="159">
        <v>0</v>
      </c>
      <c r="J111" s="159">
        <v>0</v>
      </c>
      <c r="K111" s="159">
        <v>0</v>
      </c>
      <c r="L111" s="159">
        <v>0</v>
      </c>
      <c r="M111" s="159">
        <v>0</v>
      </c>
      <c r="N111" s="183">
        <v>0</v>
      </c>
      <c r="O111" s="183">
        <v>0</v>
      </c>
      <c r="P111" s="184">
        <v>0</v>
      </c>
      <c r="Q111" s="184">
        <v>0</v>
      </c>
      <c r="R111" s="139"/>
      <c r="S111" s="158" t="e">
        <f t="shared" si="21"/>
        <v>#DIV/0!</v>
      </c>
      <c r="U111" s="163" t="e">
        <v>#DIV/0!</v>
      </c>
      <c r="W111" s="158" t="e">
        <f t="shared" si="22"/>
        <v>#DIV/0!</v>
      </c>
    </row>
    <row r="112" spans="1:23" ht="17.25" customHeight="1">
      <c r="A112" s="144"/>
      <c r="B112" s="144"/>
      <c r="C112" s="154" t="s">
        <v>161</v>
      </c>
      <c r="D112" s="490">
        <v>46</v>
      </c>
      <c r="E112" s="155">
        <v>46</v>
      </c>
      <c r="F112" s="156">
        <f t="shared" ref="F112:F123" si="30">D112-E112</f>
        <v>0</v>
      </c>
      <c r="G112" s="155">
        <v>0</v>
      </c>
      <c r="H112" s="155">
        <v>0</v>
      </c>
      <c r="I112" s="155">
        <v>0</v>
      </c>
      <c r="J112" s="159">
        <f t="shared" ref="J112:J123" si="31">E112+G112+H112+I112</f>
        <v>46</v>
      </c>
      <c r="K112" s="155">
        <v>0</v>
      </c>
      <c r="L112" s="155">
        <v>0</v>
      </c>
      <c r="M112" s="159">
        <f t="shared" ref="M112:M123" si="32">D112-J112-K112-L112</f>
        <v>0</v>
      </c>
      <c r="N112" s="183"/>
      <c r="O112" s="183"/>
      <c r="P112" s="183"/>
      <c r="Q112" s="183"/>
      <c r="R112" s="139"/>
      <c r="S112" s="158">
        <f t="shared" si="21"/>
        <v>100</v>
      </c>
      <c r="U112" s="163">
        <v>100</v>
      </c>
      <c r="W112" s="158">
        <f t="shared" si="22"/>
        <v>0</v>
      </c>
    </row>
    <row r="113" spans="1:31" ht="17.25" customHeight="1">
      <c r="A113" s="150"/>
      <c r="B113" s="153" t="s">
        <v>162</v>
      </c>
      <c r="C113" s="154" t="s">
        <v>163</v>
      </c>
      <c r="D113" s="490">
        <v>46626461</v>
      </c>
      <c r="E113" s="497">
        <v>46626461</v>
      </c>
      <c r="F113" s="156">
        <f t="shared" si="30"/>
        <v>0</v>
      </c>
      <c r="G113" s="155">
        <v>0</v>
      </c>
      <c r="H113" s="155">
        <v>0</v>
      </c>
      <c r="I113" s="155">
        <v>0</v>
      </c>
      <c r="J113" s="159">
        <f t="shared" si="31"/>
        <v>46626461</v>
      </c>
      <c r="K113" s="155">
        <v>0</v>
      </c>
      <c r="L113" s="155">
        <v>0</v>
      </c>
      <c r="M113" s="156">
        <f t="shared" si="32"/>
        <v>0</v>
      </c>
      <c r="N113" s="183">
        <v>100.2</v>
      </c>
      <c r="O113" s="183">
        <v>107.9</v>
      </c>
      <c r="P113" s="184">
        <v>100</v>
      </c>
      <c r="Q113" s="184">
        <v>100</v>
      </c>
      <c r="R113" s="139"/>
      <c r="S113" s="158">
        <f t="shared" si="21"/>
        <v>100</v>
      </c>
      <c r="U113" s="163">
        <v>100</v>
      </c>
      <c r="W113" s="158">
        <f t="shared" si="22"/>
        <v>0</v>
      </c>
    </row>
    <row r="114" spans="1:31" ht="17.25" customHeight="1">
      <c r="A114" s="150" t="s">
        <v>52</v>
      </c>
      <c r="B114" s="144"/>
      <c r="C114" s="154" t="s">
        <v>161</v>
      </c>
      <c r="D114" s="155">
        <v>0</v>
      </c>
      <c r="E114" s="155">
        <v>0</v>
      </c>
      <c r="F114" s="156">
        <f t="shared" si="30"/>
        <v>0</v>
      </c>
      <c r="G114" s="155">
        <v>0</v>
      </c>
      <c r="H114" s="155">
        <v>0</v>
      </c>
      <c r="I114" s="155">
        <v>0</v>
      </c>
      <c r="J114" s="156">
        <f t="shared" si="31"/>
        <v>0</v>
      </c>
      <c r="K114" s="155">
        <v>0</v>
      </c>
      <c r="L114" s="155">
        <v>0</v>
      </c>
      <c r="M114" s="156">
        <f t="shared" si="32"/>
        <v>0</v>
      </c>
      <c r="N114" s="183"/>
      <c r="O114" s="183"/>
      <c r="P114" s="183"/>
      <c r="Q114" s="183"/>
      <c r="R114" s="139"/>
      <c r="S114" s="158" t="e">
        <f t="shared" si="21"/>
        <v>#DIV/0!</v>
      </c>
      <c r="U114" s="163" t="e">
        <v>#DIV/0!</v>
      </c>
      <c r="W114" s="158" t="e">
        <f t="shared" si="22"/>
        <v>#DIV/0!</v>
      </c>
    </row>
    <row r="115" spans="1:31" ht="17.25" customHeight="1">
      <c r="A115" s="150"/>
      <c r="B115" s="153" t="s">
        <v>164</v>
      </c>
      <c r="C115" s="154" t="s">
        <v>163</v>
      </c>
      <c r="D115" s="155">
        <v>0</v>
      </c>
      <c r="E115" s="155">
        <v>0</v>
      </c>
      <c r="F115" s="156">
        <f t="shared" si="30"/>
        <v>0</v>
      </c>
      <c r="G115" s="155">
        <v>0</v>
      </c>
      <c r="H115" s="155">
        <v>0</v>
      </c>
      <c r="I115" s="155">
        <v>0</v>
      </c>
      <c r="J115" s="156">
        <f t="shared" si="31"/>
        <v>0</v>
      </c>
      <c r="K115" s="155">
        <v>0</v>
      </c>
      <c r="L115" s="155">
        <v>0</v>
      </c>
      <c r="M115" s="156">
        <f t="shared" si="32"/>
        <v>0</v>
      </c>
      <c r="N115" s="183">
        <v>0</v>
      </c>
      <c r="O115" s="183">
        <v>0</v>
      </c>
      <c r="P115" s="184">
        <v>0</v>
      </c>
      <c r="Q115" s="184">
        <v>0</v>
      </c>
      <c r="R115" s="139"/>
      <c r="S115" s="158" t="e">
        <f t="shared" si="21"/>
        <v>#DIV/0!</v>
      </c>
      <c r="U115" s="163" t="e">
        <v>#DIV/0!</v>
      </c>
      <c r="W115" s="158" t="e">
        <f t="shared" si="22"/>
        <v>#DIV/0!</v>
      </c>
    </row>
    <row r="116" spans="1:31" ht="17.25" customHeight="1">
      <c r="A116" s="150"/>
      <c r="B116" s="144"/>
      <c r="C116" s="154" t="s">
        <v>161</v>
      </c>
      <c r="D116" s="156">
        <f>D112+D114</f>
        <v>46</v>
      </c>
      <c r="E116" s="156">
        <f>E112+E114</f>
        <v>46</v>
      </c>
      <c r="F116" s="156">
        <f t="shared" si="30"/>
        <v>0</v>
      </c>
      <c r="G116" s="156">
        <f t="shared" ref="G116:I117" si="33">G112+G114</f>
        <v>0</v>
      </c>
      <c r="H116" s="156">
        <f t="shared" si="33"/>
        <v>0</v>
      </c>
      <c r="I116" s="156">
        <f t="shared" si="33"/>
        <v>0</v>
      </c>
      <c r="J116" s="156">
        <f t="shared" si="31"/>
        <v>46</v>
      </c>
      <c r="K116" s="156">
        <f>K112+K114</f>
        <v>0</v>
      </c>
      <c r="L116" s="156">
        <f>L112+L114</f>
        <v>0</v>
      </c>
      <c r="M116" s="156">
        <f t="shared" si="32"/>
        <v>0</v>
      </c>
      <c r="N116" s="183"/>
      <c r="O116" s="183"/>
      <c r="P116" s="183"/>
      <c r="Q116" s="183"/>
      <c r="R116" s="139"/>
      <c r="S116" s="158">
        <f t="shared" si="21"/>
        <v>100</v>
      </c>
      <c r="U116" s="163">
        <v>100</v>
      </c>
      <c r="W116" s="158">
        <f t="shared" si="22"/>
        <v>0</v>
      </c>
    </row>
    <row r="117" spans="1:31" ht="17.25" customHeight="1">
      <c r="A117" s="153"/>
      <c r="B117" s="153" t="s">
        <v>16</v>
      </c>
      <c r="C117" s="154" t="s">
        <v>163</v>
      </c>
      <c r="D117" s="156">
        <f>D113+D115</f>
        <v>46626461</v>
      </c>
      <c r="E117" s="156">
        <f>E113+E115</f>
        <v>46626461</v>
      </c>
      <c r="F117" s="156">
        <f t="shared" si="30"/>
        <v>0</v>
      </c>
      <c r="G117" s="156">
        <f t="shared" si="33"/>
        <v>0</v>
      </c>
      <c r="H117" s="156">
        <f t="shared" si="33"/>
        <v>0</v>
      </c>
      <c r="I117" s="156">
        <f t="shared" si="33"/>
        <v>0</v>
      </c>
      <c r="J117" s="156">
        <f t="shared" si="31"/>
        <v>46626461</v>
      </c>
      <c r="K117" s="156">
        <f>K113+K115</f>
        <v>0</v>
      </c>
      <c r="L117" s="156">
        <f>L113+L115</f>
        <v>0</v>
      </c>
      <c r="M117" s="156">
        <f t="shared" si="32"/>
        <v>0</v>
      </c>
      <c r="N117" s="183">
        <v>100.2</v>
      </c>
      <c r="O117" s="183">
        <v>107.9</v>
      </c>
      <c r="P117" s="184">
        <v>100</v>
      </c>
      <c r="Q117" s="184">
        <v>100</v>
      </c>
      <c r="R117" s="139"/>
      <c r="S117" s="158">
        <f t="shared" si="21"/>
        <v>100</v>
      </c>
      <c r="U117" s="163">
        <v>100</v>
      </c>
      <c r="W117" s="158">
        <f t="shared" si="22"/>
        <v>0</v>
      </c>
    </row>
    <row r="118" spans="1:31" ht="17.25" customHeight="1">
      <c r="A118" s="144"/>
      <c r="B118" s="144"/>
      <c r="C118" s="154" t="s">
        <v>161</v>
      </c>
      <c r="D118" s="490">
        <v>5</v>
      </c>
      <c r="E118" s="490">
        <v>5</v>
      </c>
      <c r="F118" s="156">
        <f t="shared" si="30"/>
        <v>0</v>
      </c>
      <c r="G118" s="155">
        <v>0</v>
      </c>
      <c r="H118" s="155">
        <v>0</v>
      </c>
      <c r="I118" s="155">
        <v>0</v>
      </c>
      <c r="J118" s="156">
        <f t="shared" si="31"/>
        <v>5</v>
      </c>
      <c r="K118" s="155">
        <v>0</v>
      </c>
      <c r="L118" s="155">
        <v>0</v>
      </c>
      <c r="M118" s="156">
        <f t="shared" si="32"/>
        <v>0</v>
      </c>
      <c r="N118" s="183"/>
      <c r="O118" s="183"/>
      <c r="P118" s="183"/>
      <c r="Q118" s="183"/>
      <c r="R118" s="139"/>
      <c r="S118" s="158">
        <f t="shared" si="21"/>
        <v>100</v>
      </c>
      <c r="U118" s="163">
        <v>100</v>
      </c>
      <c r="W118" s="158">
        <f t="shared" si="22"/>
        <v>0</v>
      </c>
    </row>
    <row r="119" spans="1:31" ht="17.25" customHeight="1">
      <c r="A119" s="150"/>
      <c r="B119" s="153" t="s">
        <v>162</v>
      </c>
      <c r="C119" s="154" t="s">
        <v>163</v>
      </c>
      <c r="D119" s="490">
        <v>343600</v>
      </c>
      <c r="E119" s="490">
        <v>343600</v>
      </c>
      <c r="F119" s="156">
        <f t="shared" si="30"/>
        <v>0</v>
      </c>
      <c r="G119" s="155">
        <v>0</v>
      </c>
      <c r="H119" s="155">
        <v>0</v>
      </c>
      <c r="I119" s="155">
        <v>0</v>
      </c>
      <c r="J119" s="156">
        <f t="shared" si="31"/>
        <v>343600</v>
      </c>
      <c r="K119" s="155">
        <v>0</v>
      </c>
      <c r="L119" s="155">
        <v>0</v>
      </c>
      <c r="M119" s="156">
        <f t="shared" si="32"/>
        <v>0</v>
      </c>
      <c r="N119" s="183">
        <v>106.9</v>
      </c>
      <c r="O119" s="183">
        <v>54.4</v>
      </c>
      <c r="P119" s="184">
        <v>100</v>
      </c>
      <c r="Q119" s="184">
        <v>100</v>
      </c>
      <c r="R119" s="139"/>
      <c r="S119" s="158">
        <f t="shared" si="21"/>
        <v>100</v>
      </c>
      <c r="U119" s="163">
        <v>100</v>
      </c>
      <c r="W119" s="158">
        <f t="shared" si="22"/>
        <v>0</v>
      </c>
    </row>
    <row r="120" spans="1:31" ht="17.25" customHeight="1">
      <c r="A120" s="150" t="s">
        <v>177</v>
      </c>
      <c r="B120" s="144"/>
      <c r="C120" s="154" t="s">
        <v>161</v>
      </c>
      <c r="D120" s="155">
        <v>0</v>
      </c>
      <c r="E120" s="155">
        <v>0</v>
      </c>
      <c r="F120" s="156">
        <f t="shared" si="30"/>
        <v>0</v>
      </c>
      <c r="G120" s="155">
        <v>0</v>
      </c>
      <c r="H120" s="155">
        <v>0</v>
      </c>
      <c r="I120" s="155">
        <v>0</v>
      </c>
      <c r="J120" s="156">
        <f t="shared" si="31"/>
        <v>0</v>
      </c>
      <c r="K120" s="155">
        <v>0</v>
      </c>
      <c r="L120" s="155">
        <v>0</v>
      </c>
      <c r="M120" s="156">
        <f t="shared" si="32"/>
        <v>0</v>
      </c>
      <c r="N120" s="183"/>
      <c r="O120" s="183"/>
      <c r="P120" s="183"/>
      <c r="Q120" s="183"/>
      <c r="R120" s="139"/>
      <c r="S120" s="158" t="e">
        <f t="shared" si="21"/>
        <v>#DIV/0!</v>
      </c>
      <c r="U120" s="163" t="e">
        <v>#DIV/0!</v>
      </c>
      <c r="W120" s="158" t="e">
        <f t="shared" si="22"/>
        <v>#DIV/0!</v>
      </c>
    </row>
    <row r="121" spans="1:31" ht="17.25" customHeight="1">
      <c r="A121" s="150"/>
      <c r="B121" s="153" t="s">
        <v>164</v>
      </c>
      <c r="C121" s="154" t="s">
        <v>163</v>
      </c>
      <c r="D121" s="155">
        <v>0</v>
      </c>
      <c r="E121" s="155">
        <v>0</v>
      </c>
      <c r="F121" s="156">
        <f t="shared" si="30"/>
        <v>0</v>
      </c>
      <c r="G121" s="155">
        <v>0</v>
      </c>
      <c r="H121" s="155">
        <v>0</v>
      </c>
      <c r="I121" s="155">
        <v>0</v>
      </c>
      <c r="J121" s="156">
        <f t="shared" si="31"/>
        <v>0</v>
      </c>
      <c r="K121" s="155">
        <v>0</v>
      </c>
      <c r="L121" s="155">
        <v>0</v>
      </c>
      <c r="M121" s="156">
        <f t="shared" si="32"/>
        <v>0</v>
      </c>
      <c r="N121" s="183">
        <v>0</v>
      </c>
      <c r="O121" s="183">
        <v>0</v>
      </c>
      <c r="P121" s="184">
        <v>0</v>
      </c>
      <c r="Q121" s="184">
        <v>0</v>
      </c>
      <c r="R121" s="139"/>
      <c r="S121" s="158" t="e">
        <f t="shared" si="21"/>
        <v>#DIV/0!</v>
      </c>
      <c r="U121" s="163" t="e">
        <v>#DIV/0!</v>
      </c>
      <c r="W121" s="158" t="e">
        <f t="shared" si="22"/>
        <v>#DIV/0!</v>
      </c>
    </row>
    <row r="122" spans="1:31" ht="17.25" customHeight="1">
      <c r="A122" s="150"/>
      <c r="B122" s="144"/>
      <c r="C122" s="154" t="s">
        <v>161</v>
      </c>
      <c r="D122" s="156">
        <f>D118+D120</f>
        <v>5</v>
      </c>
      <c r="E122" s="156">
        <f>E118+E120</f>
        <v>5</v>
      </c>
      <c r="F122" s="156">
        <f t="shared" si="30"/>
        <v>0</v>
      </c>
      <c r="G122" s="156">
        <f t="shared" ref="G122:I123" si="34">G118+G120</f>
        <v>0</v>
      </c>
      <c r="H122" s="156">
        <f t="shared" si="34"/>
        <v>0</v>
      </c>
      <c r="I122" s="156">
        <f t="shared" si="34"/>
        <v>0</v>
      </c>
      <c r="J122" s="156">
        <f t="shared" si="31"/>
        <v>5</v>
      </c>
      <c r="K122" s="156">
        <f>K118+K120</f>
        <v>0</v>
      </c>
      <c r="L122" s="156">
        <f>L118+L120</f>
        <v>0</v>
      </c>
      <c r="M122" s="156">
        <f t="shared" si="32"/>
        <v>0</v>
      </c>
      <c r="N122" s="183"/>
      <c r="O122" s="183"/>
      <c r="P122" s="183"/>
      <c r="Q122" s="183"/>
      <c r="R122" s="139"/>
      <c r="S122" s="158">
        <f t="shared" si="21"/>
        <v>100</v>
      </c>
      <c r="U122" s="163">
        <v>100</v>
      </c>
      <c r="W122" s="158">
        <f t="shared" si="22"/>
        <v>0</v>
      </c>
    </row>
    <row r="123" spans="1:31" ht="17.25" customHeight="1">
      <c r="A123" s="153"/>
      <c r="B123" s="153" t="s">
        <v>16</v>
      </c>
      <c r="C123" s="154" t="s">
        <v>163</v>
      </c>
      <c r="D123" s="156">
        <f>D119+D121</f>
        <v>343600</v>
      </c>
      <c r="E123" s="156">
        <f>E119+E121</f>
        <v>343600</v>
      </c>
      <c r="F123" s="156">
        <f t="shared" si="30"/>
        <v>0</v>
      </c>
      <c r="G123" s="156">
        <f t="shared" si="34"/>
        <v>0</v>
      </c>
      <c r="H123" s="156">
        <f t="shared" si="34"/>
        <v>0</v>
      </c>
      <c r="I123" s="156">
        <f t="shared" si="34"/>
        <v>0</v>
      </c>
      <c r="J123" s="156">
        <f t="shared" si="31"/>
        <v>343600</v>
      </c>
      <c r="K123" s="156">
        <f>K119+K121</f>
        <v>0</v>
      </c>
      <c r="L123" s="156">
        <f>L119+L121</f>
        <v>0</v>
      </c>
      <c r="M123" s="156">
        <f t="shared" si="32"/>
        <v>0</v>
      </c>
      <c r="N123" s="183">
        <v>106.9</v>
      </c>
      <c r="O123" s="183">
        <v>54.4</v>
      </c>
      <c r="P123" s="184">
        <v>100</v>
      </c>
      <c r="Q123" s="184">
        <v>100</v>
      </c>
      <c r="R123" s="139"/>
      <c r="S123" s="158">
        <f t="shared" si="21"/>
        <v>100</v>
      </c>
      <c r="U123" s="163">
        <v>100</v>
      </c>
      <c r="W123" s="158">
        <f t="shared" si="22"/>
        <v>0</v>
      </c>
    </row>
    <row r="124" spans="1:31" s="137" customFormat="1" ht="19.2">
      <c r="A124" s="136"/>
      <c r="B124" s="136"/>
      <c r="C124" s="136"/>
      <c r="E124" s="138"/>
      <c r="F124" s="565" t="str">
        <f>F1</f>
        <v>令 和 ４ 年 度 に お け る 滞 納 整 理 状 況 調</v>
      </c>
      <c r="G124" s="565"/>
      <c r="H124" s="565"/>
      <c r="I124" s="565"/>
      <c r="J124" s="565"/>
      <c r="L124" s="185" t="s">
        <v>306</v>
      </c>
      <c r="M124" s="138"/>
      <c r="N124" s="178"/>
      <c r="O124" s="178"/>
      <c r="P124" s="178"/>
      <c r="Q124" s="178"/>
      <c r="S124" s="158" t="e">
        <f t="shared" si="21"/>
        <v>#DIV/0!</v>
      </c>
      <c r="U124" s="161" t="e">
        <v>#DIV/0!</v>
      </c>
      <c r="V124" s="140"/>
      <c r="W124" s="158" t="e">
        <f t="shared" si="22"/>
        <v>#DIV/0!</v>
      </c>
      <c r="X124" s="140"/>
      <c r="Y124" s="140"/>
      <c r="Z124" s="140"/>
      <c r="AA124" s="140"/>
      <c r="AB124" s="140"/>
      <c r="AC124" s="140"/>
      <c r="AD124" s="140"/>
      <c r="AE124" s="140"/>
    </row>
    <row r="125" spans="1:31" s="141" customFormat="1" ht="16.5" customHeight="1">
      <c r="J125" s="142"/>
      <c r="K125" s="142"/>
      <c r="L125" s="186"/>
      <c r="M125" s="142" t="s">
        <v>129</v>
      </c>
      <c r="N125" s="180"/>
      <c r="O125" s="180"/>
      <c r="P125" s="180" t="s">
        <v>178</v>
      </c>
      <c r="Q125" s="180"/>
      <c r="S125" s="158" t="e">
        <f t="shared" si="21"/>
        <v>#DIV/0!</v>
      </c>
      <c r="U125" s="158" t="e">
        <v>#DIV/0!</v>
      </c>
      <c r="V125" s="139"/>
      <c r="W125" s="158" t="e">
        <f t="shared" si="22"/>
        <v>#DIV/0!</v>
      </c>
      <c r="X125" s="139"/>
      <c r="Y125" s="139"/>
      <c r="Z125" s="139"/>
      <c r="AA125" s="139"/>
      <c r="AB125" s="139"/>
      <c r="AC125" s="139"/>
      <c r="AD125" s="139"/>
      <c r="AE125" s="139"/>
    </row>
    <row r="126" spans="1:31" s="141" customFormat="1" ht="15" customHeight="1">
      <c r="A126" s="170" t="s">
        <v>169</v>
      </c>
      <c r="B126" s="171"/>
      <c r="C126" s="172"/>
      <c r="D126" s="143"/>
      <c r="E126" s="143"/>
      <c r="F126" s="143"/>
      <c r="G126" s="569" t="s">
        <v>132</v>
      </c>
      <c r="H126" s="570"/>
      <c r="I126" s="144" t="s">
        <v>133</v>
      </c>
      <c r="J126" s="144" t="s">
        <v>134</v>
      </c>
      <c r="K126" s="144" t="s">
        <v>135</v>
      </c>
      <c r="L126" s="181"/>
      <c r="M126" s="145" t="s">
        <v>136</v>
      </c>
      <c r="N126" s="560" t="s">
        <v>137</v>
      </c>
      <c r="O126" s="561"/>
      <c r="P126" s="560" t="s">
        <v>138</v>
      </c>
      <c r="Q126" s="561"/>
      <c r="S126" s="158" t="e">
        <f t="shared" si="21"/>
        <v>#DIV/0!</v>
      </c>
      <c r="U126" s="158" t="e">
        <v>#DIV/0!</v>
      </c>
      <c r="V126" s="139"/>
      <c r="W126" s="158" t="e">
        <f t="shared" si="22"/>
        <v>#DIV/0!</v>
      </c>
      <c r="X126" s="139"/>
      <c r="Y126" s="139"/>
      <c r="Z126" s="139"/>
      <c r="AA126" s="139"/>
      <c r="AB126" s="139"/>
      <c r="AC126" s="139"/>
      <c r="AD126" s="139"/>
      <c r="AE126" s="139"/>
    </row>
    <row r="127" spans="1:31" s="141" customFormat="1" ht="15" customHeight="1">
      <c r="A127" s="146"/>
      <c r="B127" s="147"/>
      <c r="C127" s="148"/>
      <c r="D127" s="149" t="s">
        <v>139</v>
      </c>
      <c r="E127" s="150" t="s">
        <v>140</v>
      </c>
      <c r="F127" s="150" t="s">
        <v>141</v>
      </c>
      <c r="G127" s="150" t="s">
        <v>142</v>
      </c>
      <c r="H127" s="150" t="s">
        <v>143</v>
      </c>
      <c r="I127" s="150" t="s">
        <v>144</v>
      </c>
      <c r="J127" s="150" t="s">
        <v>145</v>
      </c>
      <c r="K127" s="150" t="s">
        <v>170</v>
      </c>
      <c r="L127" s="151" t="s">
        <v>147</v>
      </c>
      <c r="M127" s="150" t="s">
        <v>148</v>
      </c>
      <c r="N127" s="182"/>
      <c r="O127" s="182"/>
      <c r="P127" s="182"/>
      <c r="Q127" s="182"/>
      <c r="S127" s="158" t="e">
        <f t="shared" si="21"/>
        <v>#VALUE!</v>
      </c>
      <c r="U127" s="158" t="e">
        <v>#VALUE!</v>
      </c>
      <c r="V127" s="139"/>
      <c r="W127" s="158" t="e">
        <f t="shared" si="22"/>
        <v>#VALUE!</v>
      </c>
      <c r="X127" s="139"/>
      <c r="Y127" s="139"/>
      <c r="Z127" s="139"/>
      <c r="AA127" s="139"/>
      <c r="AB127" s="139"/>
      <c r="AC127" s="139"/>
      <c r="AD127" s="139"/>
      <c r="AE127" s="139"/>
    </row>
    <row r="128" spans="1:31" s="141" customFormat="1" ht="15" customHeight="1">
      <c r="A128" s="152" t="s">
        <v>149</v>
      </c>
      <c r="B128" s="151"/>
      <c r="C128" s="149"/>
      <c r="D128" s="149" t="s">
        <v>150</v>
      </c>
      <c r="E128" s="150" t="s">
        <v>151</v>
      </c>
      <c r="F128" s="509" t="s">
        <v>152</v>
      </c>
      <c r="G128" s="153" t="s">
        <v>153</v>
      </c>
      <c r="H128" s="153" t="s">
        <v>154</v>
      </c>
      <c r="I128" s="153" t="s">
        <v>155</v>
      </c>
      <c r="J128" s="153" t="s">
        <v>156</v>
      </c>
      <c r="K128" s="153" t="s">
        <v>157</v>
      </c>
      <c r="L128" s="150" t="s">
        <v>158</v>
      </c>
      <c r="M128" s="150"/>
      <c r="N128" s="182" t="s">
        <v>159</v>
      </c>
      <c r="O128" s="182" t="s">
        <v>160</v>
      </c>
      <c r="P128" s="182" t="s">
        <v>159</v>
      </c>
      <c r="Q128" s="182" t="s">
        <v>160</v>
      </c>
      <c r="S128" s="158" t="e">
        <f t="shared" si="21"/>
        <v>#VALUE!</v>
      </c>
      <c r="U128" s="158" t="e">
        <v>#VALUE!</v>
      </c>
      <c r="V128" s="139"/>
      <c r="W128" s="158" t="e">
        <f t="shared" si="22"/>
        <v>#VALUE!</v>
      </c>
      <c r="X128" s="139"/>
      <c r="Y128" s="139"/>
      <c r="Z128" s="139"/>
      <c r="AA128" s="139"/>
      <c r="AB128" s="139"/>
      <c r="AC128" s="139"/>
      <c r="AD128" s="139"/>
      <c r="AE128" s="139"/>
    </row>
    <row r="129" spans="1:23" ht="15" customHeight="1">
      <c r="A129" s="144"/>
      <c r="B129" s="144"/>
      <c r="C129" s="154" t="s">
        <v>161</v>
      </c>
      <c r="D129" s="155">
        <v>0</v>
      </c>
      <c r="E129" s="155">
        <v>0</v>
      </c>
      <c r="F129" s="159">
        <v>0</v>
      </c>
      <c r="G129" s="155">
        <v>0</v>
      </c>
      <c r="H129" s="155">
        <v>0</v>
      </c>
      <c r="I129" s="155">
        <v>0</v>
      </c>
      <c r="J129" s="159">
        <v>0</v>
      </c>
      <c r="K129" s="155">
        <v>0</v>
      </c>
      <c r="L129" s="155">
        <v>0</v>
      </c>
      <c r="M129" s="156">
        <f t="shared" ref="M129:M152" si="35">D129-J129-K129-L129</f>
        <v>0</v>
      </c>
      <c r="N129" s="183"/>
      <c r="O129" s="183"/>
      <c r="P129" s="183"/>
      <c r="Q129" s="183"/>
      <c r="R129" s="139"/>
      <c r="S129" s="158" t="e">
        <f t="shared" si="21"/>
        <v>#DIV/0!</v>
      </c>
      <c r="U129" s="163" t="e">
        <v>#DIV/0!</v>
      </c>
      <c r="W129" s="158" t="e">
        <f t="shared" si="22"/>
        <v>#DIV/0!</v>
      </c>
    </row>
    <row r="130" spans="1:23" ht="15" customHeight="1">
      <c r="A130" s="150" t="s">
        <v>171</v>
      </c>
      <c r="B130" s="153" t="s">
        <v>162</v>
      </c>
      <c r="C130" s="154" t="s">
        <v>163</v>
      </c>
      <c r="D130" s="155">
        <v>0</v>
      </c>
      <c r="E130" s="155">
        <v>0</v>
      </c>
      <c r="F130" s="159">
        <v>0</v>
      </c>
      <c r="G130" s="155">
        <v>0</v>
      </c>
      <c r="H130" s="155">
        <v>0</v>
      </c>
      <c r="I130" s="155">
        <v>0</v>
      </c>
      <c r="J130" s="159">
        <v>0</v>
      </c>
      <c r="K130" s="155">
        <v>0</v>
      </c>
      <c r="L130" s="155">
        <v>0</v>
      </c>
      <c r="M130" s="156">
        <f t="shared" si="35"/>
        <v>0</v>
      </c>
      <c r="N130" s="183">
        <v>0</v>
      </c>
      <c r="O130" s="183">
        <v>0</v>
      </c>
      <c r="P130" s="184">
        <v>0</v>
      </c>
      <c r="Q130" s="184">
        <v>0</v>
      </c>
      <c r="R130" s="139"/>
      <c r="S130" s="158" t="e">
        <f t="shared" si="21"/>
        <v>#DIV/0!</v>
      </c>
      <c r="U130" s="163" t="e">
        <v>#DIV/0!</v>
      </c>
      <c r="W130" s="158" t="e">
        <f t="shared" si="22"/>
        <v>#DIV/0!</v>
      </c>
    </row>
    <row r="131" spans="1:23" ht="15" customHeight="1">
      <c r="A131" s="150"/>
      <c r="B131" s="144"/>
      <c r="C131" s="154" t="s">
        <v>161</v>
      </c>
      <c r="D131" s="155">
        <v>0</v>
      </c>
      <c r="E131" s="155">
        <v>0</v>
      </c>
      <c r="F131" s="159">
        <v>0</v>
      </c>
      <c r="G131" s="155">
        <v>0</v>
      </c>
      <c r="H131" s="155">
        <v>0</v>
      </c>
      <c r="I131" s="155">
        <v>0</v>
      </c>
      <c r="J131" s="159">
        <v>0</v>
      </c>
      <c r="K131" s="155">
        <v>0</v>
      </c>
      <c r="L131" s="155">
        <v>0</v>
      </c>
      <c r="M131" s="156">
        <f t="shared" si="35"/>
        <v>0</v>
      </c>
      <c r="N131" s="183"/>
      <c r="O131" s="183"/>
      <c r="P131" s="183"/>
      <c r="Q131" s="183"/>
      <c r="R131" s="139"/>
      <c r="S131" s="158" t="e">
        <f t="shared" si="21"/>
        <v>#DIV/0!</v>
      </c>
      <c r="U131" s="163" t="e">
        <v>#DIV/0!</v>
      </c>
      <c r="W131" s="158" t="e">
        <f t="shared" si="22"/>
        <v>#DIV/0!</v>
      </c>
    </row>
    <row r="132" spans="1:23" ht="15" customHeight="1">
      <c r="A132" s="150" t="s">
        <v>179</v>
      </c>
      <c r="B132" s="153" t="s">
        <v>164</v>
      </c>
      <c r="C132" s="154" t="s">
        <v>163</v>
      </c>
      <c r="D132" s="155">
        <v>0</v>
      </c>
      <c r="E132" s="155">
        <v>0</v>
      </c>
      <c r="F132" s="159">
        <v>0</v>
      </c>
      <c r="G132" s="155">
        <v>0</v>
      </c>
      <c r="H132" s="155">
        <v>0</v>
      </c>
      <c r="I132" s="155">
        <v>0</v>
      </c>
      <c r="J132" s="159">
        <v>0</v>
      </c>
      <c r="K132" s="155">
        <v>0</v>
      </c>
      <c r="L132" s="155">
        <v>0</v>
      </c>
      <c r="M132" s="156">
        <f t="shared" si="35"/>
        <v>0</v>
      </c>
      <c r="N132" s="183">
        <v>0</v>
      </c>
      <c r="O132" s="183">
        <v>0</v>
      </c>
      <c r="P132" s="184">
        <v>0</v>
      </c>
      <c r="Q132" s="184">
        <v>0</v>
      </c>
      <c r="R132" s="139"/>
      <c r="S132" s="158" t="e">
        <f t="shared" si="21"/>
        <v>#DIV/0!</v>
      </c>
      <c r="U132" s="163" t="e">
        <v>#DIV/0!</v>
      </c>
      <c r="W132" s="158" t="e">
        <f t="shared" si="22"/>
        <v>#DIV/0!</v>
      </c>
    </row>
    <row r="133" spans="1:23" ht="15" customHeight="1">
      <c r="A133" s="150"/>
      <c r="B133" s="144"/>
      <c r="C133" s="154" t="s">
        <v>161</v>
      </c>
      <c r="D133" s="156">
        <f>D129+D131</f>
        <v>0</v>
      </c>
      <c r="E133" s="156">
        <f>E129+E131</f>
        <v>0</v>
      </c>
      <c r="F133" s="159">
        <v>0</v>
      </c>
      <c r="G133" s="159">
        <v>0</v>
      </c>
      <c r="H133" s="159">
        <v>0</v>
      </c>
      <c r="I133" s="159">
        <v>0</v>
      </c>
      <c r="J133" s="159">
        <v>0</v>
      </c>
      <c r="K133" s="159">
        <v>0</v>
      </c>
      <c r="L133" s="159">
        <v>0</v>
      </c>
      <c r="M133" s="156">
        <f t="shared" si="35"/>
        <v>0</v>
      </c>
      <c r="N133" s="183"/>
      <c r="O133" s="183"/>
      <c r="P133" s="183"/>
      <c r="Q133" s="183"/>
      <c r="R133" s="139"/>
      <c r="S133" s="158" t="e">
        <f t="shared" si="21"/>
        <v>#DIV/0!</v>
      </c>
      <c r="U133" s="163" t="e">
        <v>#DIV/0!</v>
      </c>
      <c r="W133" s="158" t="e">
        <f t="shared" si="22"/>
        <v>#DIV/0!</v>
      </c>
    </row>
    <row r="134" spans="1:23" ht="15" customHeight="1">
      <c r="A134" s="153"/>
      <c r="B134" s="153" t="s">
        <v>16</v>
      </c>
      <c r="C134" s="154" t="s">
        <v>163</v>
      </c>
      <c r="D134" s="156">
        <f>D130+D132</f>
        <v>0</v>
      </c>
      <c r="E134" s="156">
        <f>E130+E132</f>
        <v>0</v>
      </c>
      <c r="F134" s="159">
        <v>0</v>
      </c>
      <c r="G134" s="159">
        <v>0</v>
      </c>
      <c r="H134" s="159">
        <v>0</v>
      </c>
      <c r="I134" s="159">
        <v>0</v>
      </c>
      <c r="J134" s="159">
        <v>0</v>
      </c>
      <c r="K134" s="159">
        <v>0</v>
      </c>
      <c r="L134" s="159">
        <v>0</v>
      </c>
      <c r="M134" s="156">
        <f t="shared" si="35"/>
        <v>0</v>
      </c>
      <c r="N134" s="183">
        <v>0</v>
      </c>
      <c r="O134" s="183">
        <v>0</v>
      </c>
      <c r="P134" s="184">
        <v>0</v>
      </c>
      <c r="Q134" s="184">
        <v>0</v>
      </c>
      <c r="R134" s="139"/>
      <c r="S134" s="158" t="e">
        <f t="shared" si="21"/>
        <v>#DIV/0!</v>
      </c>
      <c r="U134" s="163" t="e">
        <v>#DIV/0!</v>
      </c>
      <c r="W134" s="158" t="e">
        <f t="shared" si="22"/>
        <v>#DIV/0!</v>
      </c>
    </row>
    <row r="135" spans="1:23" ht="15" customHeight="1">
      <c r="A135" s="144"/>
      <c r="B135" s="144"/>
      <c r="C135" s="154" t="s">
        <v>161</v>
      </c>
      <c r="D135" s="490">
        <v>4</v>
      </c>
      <c r="E135" s="490">
        <v>4</v>
      </c>
      <c r="F135" s="159">
        <f t="shared" ref="F135:F152" si="36">D135-E135</f>
        <v>0</v>
      </c>
      <c r="G135" s="155">
        <v>0</v>
      </c>
      <c r="H135" s="155">
        <v>0</v>
      </c>
      <c r="I135" s="155">
        <v>0</v>
      </c>
      <c r="J135" s="159">
        <f t="shared" ref="J135:J152" si="37">E135+G135+H135+I135</f>
        <v>4</v>
      </c>
      <c r="K135" s="155">
        <v>0</v>
      </c>
      <c r="L135" s="155">
        <v>0</v>
      </c>
      <c r="M135" s="159">
        <f t="shared" si="35"/>
        <v>0</v>
      </c>
      <c r="N135" s="183"/>
      <c r="O135" s="183"/>
      <c r="P135" s="183"/>
      <c r="Q135" s="183"/>
      <c r="R135" s="139"/>
      <c r="S135" s="158">
        <f t="shared" si="21"/>
        <v>100</v>
      </c>
      <c r="U135" s="163">
        <v>100</v>
      </c>
      <c r="W135" s="158">
        <f t="shared" si="22"/>
        <v>0</v>
      </c>
    </row>
    <row r="136" spans="1:23" ht="15" customHeight="1">
      <c r="A136" s="150"/>
      <c r="B136" s="153" t="s">
        <v>162</v>
      </c>
      <c r="C136" s="154" t="s">
        <v>163</v>
      </c>
      <c r="D136" s="490">
        <v>1785000</v>
      </c>
      <c r="E136" s="490">
        <v>1785000</v>
      </c>
      <c r="F136" s="159">
        <f t="shared" si="36"/>
        <v>0</v>
      </c>
      <c r="G136" s="155">
        <v>0</v>
      </c>
      <c r="H136" s="155">
        <v>0</v>
      </c>
      <c r="I136" s="155">
        <v>0</v>
      </c>
      <c r="J136" s="159">
        <f t="shared" si="37"/>
        <v>1785000</v>
      </c>
      <c r="K136" s="155">
        <v>0</v>
      </c>
      <c r="L136" s="155">
        <v>0</v>
      </c>
      <c r="M136" s="159">
        <f t="shared" si="35"/>
        <v>0</v>
      </c>
      <c r="N136" s="183">
        <v>96.7</v>
      </c>
      <c r="O136" s="183">
        <v>107.5</v>
      </c>
      <c r="P136" s="184">
        <v>100</v>
      </c>
      <c r="Q136" s="184">
        <v>100</v>
      </c>
      <c r="R136" s="139"/>
      <c r="S136" s="158">
        <f t="shared" si="21"/>
        <v>100</v>
      </c>
      <c r="U136" s="163">
        <v>100</v>
      </c>
      <c r="W136" s="158">
        <f t="shared" si="22"/>
        <v>0</v>
      </c>
    </row>
    <row r="137" spans="1:23" ht="15" customHeight="1">
      <c r="A137" s="150" t="s">
        <v>179</v>
      </c>
      <c r="B137" s="144"/>
      <c r="C137" s="154" t="s">
        <v>161</v>
      </c>
      <c r="D137" s="155">
        <v>0</v>
      </c>
      <c r="E137" s="155">
        <v>0</v>
      </c>
      <c r="F137" s="156">
        <f t="shared" si="36"/>
        <v>0</v>
      </c>
      <c r="G137" s="155">
        <v>0</v>
      </c>
      <c r="H137" s="155">
        <v>0</v>
      </c>
      <c r="I137" s="155">
        <v>0</v>
      </c>
      <c r="J137" s="159">
        <f t="shared" si="37"/>
        <v>0</v>
      </c>
      <c r="K137" s="155">
        <v>0</v>
      </c>
      <c r="L137" s="155">
        <v>0</v>
      </c>
      <c r="M137" s="159">
        <f t="shared" si="35"/>
        <v>0</v>
      </c>
      <c r="N137" s="183"/>
      <c r="O137" s="183"/>
      <c r="P137" s="183"/>
      <c r="Q137" s="183"/>
      <c r="R137" s="139"/>
      <c r="S137" s="158" t="e">
        <f t="shared" si="21"/>
        <v>#DIV/0!</v>
      </c>
      <c r="U137" s="163" t="e">
        <v>#DIV/0!</v>
      </c>
      <c r="W137" s="158" t="e">
        <f t="shared" si="22"/>
        <v>#DIV/0!</v>
      </c>
    </row>
    <row r="138" spans="1:23" ht="15" customHeight="1">
      <c r="A138" s="150"/>
      <c r="B138" s="153" t="s">
        <v>164</v>
      </c>
      <c r="C138" s="154" t="s">
        <v>163</v>
      </c>
      <c r="D138" s="155">
        <v>0</v>
      </c>
      <c r="E138" s="155">
        <v>0</v>
      </c>
      <c r="F138" s="156">
        <f t="shared" si="36"/>
        <v>0</v>
      </c>
      <c r="G138" s="155">
        <v>0</v>
      </c>
      <c r="H138" s="155">
        <v>0</v>
      </c>
      <c r="I138" s="155">
        <v>0</v>
      </c>
      <c r="J138" s="159">
        <f t="shared" si="37"/>
        <v>0</v>
      </c>
      <c r="K138" s="155">
        <v>0</v>
      </c>
      <c r="L138" s="155">
        <v>0</v>
      </c>
      <c r="M138" s="159">
        <f t="shared" si="35"/>
        <v>0</v>
      </c>
      <c r="N138" s="183">
        <v>0</v>
      </c>
      <c r="O138" s="183">
        <v>0</v>
      </c>
      <c r="P138" s="184">
        <v>0</v>
      </c>
      <c r="Q138" s="184">
        <v>0</v>
      </c>
      <c r="R138" s="139"/>
      <c r="S138" s="158" t="e">
        <f t="shared" si="21"/>
        <v>#DIV/0!</v>
      </c>
      <c r="U138" s="163" t="e">
        <v>#DIV/0!</v>
      </c>
      <c r="W138" s="158" t="e">
        <f t="shared" si="22"/>
        <v>#DIV/0!</v>
      </c>
    </row>
    <row r="139" spans="1:23" ht="15" customHeight="1">
      <c r="A139" s="150"/>
      <c r="B139" s="144"/>
      <c r="C139" s="154" t="s">
        <v>161</v>
      </c>
      <c r="D139" s="156">
        <f>D135+D137</f>
        <v>4</v>
      </c>
      <c r="E139" s="156">
        <f>E135+E137</f>
        <v>4</v>
      </c>
      <c r="F139" s="156">
        <f t="shared" si="36"/>
        <v>0</v>
      </c>
      <c r="G139" s="156">
        <f t="shared" ref="G139:I140" si="38">G135+G137</f>
        <v>0</v>
      </c>
      <c r="H139" s="156">
        <f t="shared" si="38"/>
        <v>0</v>
      </c>
      <c r="I139" s="156">
        <f t="shared" si="38"/>
        <v>0</v>
      </c>
      <c r="J139" s="159">
        <f t="shared" si="37"/>
        <v>4</v>
      </c>
      <c r="K139" s="156">
        <f>K135+K137</f>
        <v>0</v>
      </c>
      <c r="L139" s="156">
        <f>L135+L137</f>
        <v>0</v>
      </c>
      <c r="M139" s="159">
        <f t="shared" si="35"/>
        <v>0</v>
      </c>
      <c r="N139" s="183"/>
      <c r="O139" s="183"/>
      <c r="P139" s="183"/>
      <c r="Q139" s="183"/>
      <c r="R139" s="139"/>
      <c r="S139" s="158">
        <f t="shared" si="21"/>
        <v>100</v>
      </c>
      <c r="U139" s="163">
        <v>100</v>
      </c>
      <c r="W139" s="158">
        <f t="shared" si="22"/>
        <v>0</v>
      </c>
    </row>
    <row r="140" spans="1:23" ht="15" customHeight="1">
      <c r="A140" s="153"/>
      <c r="B140" s="153" t="s">
        <v>16</v>
      </c>
      <c r="C140" s="154" t="s">
        <v>163</v>
      </c>
      <c r="D140" s="156">
        <f>D136+D138</f>
        <v>1785000</v>
      </c>
      <c r="E140" s="156">
        <f>E136+E138</f>
        <v>1785000</v>
      </c>
      <c r="F140" s="156">
        <f t="shared" si="36"/>
        <v>0</v>
      </c>
      <c r="G140" s="156">
        <f t="shared" si="38"/>
        <v>0</v>
      </c>
      <c r="H140" s="156">
        <f t="shared" si="38"/>
        <v>0</v>
      </c>
      <c r="I140" s="156">
        <f t="shared" si="38"/>
        <v>0</v>
      </c>
      <c r="J140" s="159">
        <f t="shared" si="37"/>
        <v>1785000</v>
      </c>
      <c r="K140" s="156">
        <f>K136+K138</f>
        <v>0</v>
      </c>
      <c r="L140" s="156">
        <f>L136+L138</f>
        <v>0</v>
      </c>
      <c r="M140" s="159">
        <f t="shared" si="35"/>
        <v>0</v>
      </c>
      <c r="N140" s="183">
        <v>96.7</v>
      </c>
      <c r="O140" s="183">
        <v>107.5</v>
      </c>
      <c r="P140" s="184">
        <v>100</v>
      </c>
      <c r="Q140" s="184">
        <v>100</v>
      </c>
      <c r="R140" s="139"/>
      <c r="S140" s="158">
        <f t="shared" si="21"/>
        <v>100</v>
      </c>
      <c r="U140" s="163">
        <v>100</v>
      </c>
      <c r="W140" s="158">
        <f t="shared" si="22"/>
        <v>0</v>
      </c>
    </row>
    <row r="141" spans="1:23" ht="15" customHeight="1">
      <c r="A141" s="144"/>
      <c r="B141" s="144"/>
      <c r="C141" s="154" t="s">
        <v>161</v>
      </c>
      <c r="D141" s="155">
        <v>0</v>
      </c>
      <c r="E141" s="155">
        <v>0</v>
      </c>
      <c r="F141" s="156">
        <f t="shared" si="36"/>
        <v>0</v>
      </c>
      <c r="G141" s="155">
        <v>0</v>
      </c>
      <c r="H141" s="155">
        <v>0</v>
      </c>
      <c r="I141" s="155">
        <v>0</v>
      </c>
      <c r="J141" s="159">
        <f t="shared" si="37"/>
        <v>0</v>
      </c>
      <c r="K141" s="155">
        <v>0</v>
      </c>
      <c r="L141" s="155">
        <v>0</v>
      </c>
      <c r="M141" s="159">
        <f t="shared" si="35"/>
        <v>0</v>
      </c>
      <c r="N141" s="183"/>
      <c r="O141" s="183"/>
      <c r="P141" s="183"/>
      <c r="Q141" s="183"/>
      <c r="R141" s="139"/>
      <c r="S141" s="158" t="e">
        <f t="shared" ref="S141:S176" si="39">E141/D141*100</f>
        <v>#DIV/0!</v>
      </c>
      <c r="U141" s="163" t="e">
        <v>#DIV/0!</v>
      </c>
      <c r="W141" s="158" t="e">
        <f t="shared" ref="W141:W176" si="40">S141-U141</f>
        <v>#DIV/0!</v>
      </c>
    </row>
    <row r="142" spans="1:23" ht="15" customHeight="1">
      <c r="A142" s="150"/>
      <c r="B142" s="153" t="s">
        <v>162</v>
      </c>
      <c r="C142" s="154" t="s">
        <v>163</v>
      </c>
      <c r="D142" s="155">
        <v>0</v>
      </c>
      <c r="E142" s="155">
        <v>0</v>
      </c>
      <c r="F142" s="159">
        <f t="shared" si="36"/>
        <v>0</v>
      </c>
      <c r="G142" s="155">
        <v>0</v>
      </c>
      <c r="H142" s="155">
        <v>0</v>
      </c>
      <c r="I142" s="155">
        <v>0</v>
      </c>
      <c r="J142" s="159">
        <f t="shared" si="37"/>
        <v>0</v>
      </c>
      <c r="K142" s="155">
        <v>0</v>
      </c>
      <c r="L142" s="155">
        <v>0</v>
      </c>
      <c r="M142" s="159">
        <f t="shared" si="35"/>
        <v>0</v>
      </c>
      <c r="N142" s="183">
        <v>0</v>
      </c>
      <c r="O142" s="183">
        <v>0</v>
      </c>
      <c r="P142" s="184">
        <v>0</v>
      </c>
      <c r="Q142" s="184">
        <v>0</v>
      </c>
      <c r="R142" s="139"/>
      <c r="S142" s="158" t="e">
        <f t="shared" si="39"/>
        <v>#DIV/0!</v>
      </c>
      <c r="U142" s="163" t="e">
        <v>#DIV/0!</v>
      </c>
      <c r="W142" s="158" t="e">
        <f t="shared" si="40"/>
        <v>#DIV/0!</v>
      </c>
    </row>
    <row r="143" spans="1:23" ht="15" customHeight="1">
      <c r="A143" s="150" t="s">
        <v>55</v>
      </c>
      <c r="B143" s="144"/>
      <c r="C143" s="154" t="s">
        <v>161</v>
      </c>
      <c r="D143" s="155">
        <v>0</v>
      </c>
      <c r="E143" s="155">
        <v>0</v>
      </c>
      <c r="F143" s="159">
        <f t="shared" si="36"/>
        <v>0</v>
      </c>
      <c r="G143" s="155">
        <v>0</v>
      </c>
      <c r="H143" s="155">
        <v>0</v>
      </c>
      <c r="I143" s="155">
        <v>0</v>
      </c>
      <c r="J143" s="159">
        <f t="shared" si="37"/>
        <v>0</v>
      </c>
      <c r="K143" s="155">
        <v>0</v>
      </c>
      <c r="L143" s="155">
        <v>0</v>
      </c>
      <c r="M143" s="159">
        <f t="shared" si="35"/>
        <v>0</v>
      </c>
      <c r="N143" s="183"/>
      <c r="O143" s="183"/>
      <c r="P143" s="183"/>
      <c r="Q143" s="183"/>
      <c r="R143" s="139"/>
      <c r="S143" s="158" t="e">
        <f t="shared" si="39"/>
        <v>#DIV/0!</v>
      </c>
      <c r="U143" s="163" t="e">
        <v>#DIV/0!</v>
      </c>
      <c r="W143" s="158" t="e">
        <f t="shared" si="40"/>
        <v>#DIV/0!</v>
      </c>
    </row>
    <row r="144" spans="1:23" ht="15" customHeight="1">
      <c r="A144" s="150"/>
      <c r="B144" s="153" t="s">
        <v>164</v>
      </c>
      <c r="C144" s="154" t="s">
        <v>163</v>
      </c>
      <c r="D144" s="155">
        <v>0</v>
      </c>
      <c r="E144" s="155">
        <v>0</v>
      </c>
      <c r="F144" s="159">
        <f t="shared" si="36"/>
        <v>0</v>
      </c>
      <c r="G144" s="155">
        <v>0</v>
      </c>
      <c r="H144" s="155">
        <v>0</v>
      </c>
      <c r="I144" s="155">
        <v>0</v>
      </c>
      <c r="J144" s="159">
        <f t="shared" si="37"/>
        <v>0</v>
      </c>
      <c r="K144" s="155">
        <v>0</v>
      </c>
      <c r="L144" s="155">
        <v>0</v>
      </c>
      <c r="M144" s="159">
        <f t="shared" si="35"/>
        <v>0</v>
      </c>
      <c r="N144" s="183">
        <v>0</v>
      </c>
      <c r="O144" s="183">
        <v>0</v>
      </c>
      <c r="P144" s="184">
        <v>0</v>
      </c>
      <c r="Q144" s="184">
        <v>0</v>
      </c>
      <c r="R144" s="139"/>
      <c r="S144" s="158" t="e">
        <f t="shared" si="39"/>
        <v>#DIV/0!</v>
      </c>
      <c r="U144" s="163" t="e">
        <v>#DIV/0!</v>
      </c>
      <c r="W144" s="158" t="e">
        <f t="shared" si="40"/>
        <v>#DIV/0!</v>
      </c>
    </row>
    <row r="145" spans="1:23" ht="15" customHeight="1">
      <c r="A145" s="150"/>
      <c r="B145" s="144"/>
      <c r="C145" s="154" t="s">
        <v>161</v>
      </c>
      <c r="D145" s="156">
        <f>D141+D143</f>
        <v>0</v>
      </c>
      <c r="E145" s="156">
        <f>E141+E143</f>
        <v>0</v>
      </c>
      <c r="F145" s="159">
        <f t="shared" si="36"/>
        <v>0</v>
      </c>
      <c r="G145" s="156">
        <f t="shared" ref="G145:I146" si="41">G141+G143</f>
        <v>0</v>
      </c>
      <c r="H145" s="156">
        <f t="shared" si="41"/>
        <v>0</v>
      </c>
      <c r="I145" s="156">
        <f t="shared" si="41"/>
        <v>0</v>
      </c>
      <c r="J145" s="159">
        <f t="shared" si="37"/>
        <v>0</v>
      </c>
      <c r="K145" s="156">
        <f>K141+K143</f>
        <v>0</v>
      </c>
      <c r="L145" s="156">
        <f>L141+L143</f>
        <v>0</v>
      </c>
      <c r="M145" s="159">
        <f t="shared" si="35"/>
        <v>0</v>
      </c>
      <c r="N145" s="183"/>
      <c r="O145" s="183"/>
      <c r="P145" s="183"/>
      <c r="Q145" s="183"/>
      <c r="R145" s="139"/>
      <c r="S145" s="158" t="e">
        <f t="shared" si="39"/>
        <v>#DIV/0!</v>
      </c>
      <c r="U145" s="163" t="e">
        <v>#DIV/0!</v>
      </c>
      <c r="W145" s="158" t="e">
        <f t="shared" si="40"/>
        <v>#DIV/0!</v>
      </c>
    </row>
    <row r="146" spans="1:23" ht="15" customHeight="1">
      <c r="A146" s="153"/>
      <c r="B146" s="153" t="s">
        <v>16</v>
      </c>
      <c r="C146" s="154" t="s">
        <v>163</v>
      </c>
      <c r="D146" s="156">
        <f>D142+D144</f>
        <v>0</v>
      </c>
      <c r="E146" s="156">
        <f>E142+E144</f>
        <v>0</v>
      </c>
      <c r="F146" s="159">
        <f t="shared" si="36"/>
        <v>0</v>
      </c>
      <c r="G146" s="156">
        <f t="shared" si="41"/>
        <v>0</v>
      </c>
      <c r="H146" s="156">
        <f t="shared" si="41"/>
        <v>0</v>
      </c>
      <c r="I146" s="156">
        <f t="shared" si="41"/>
        <v>0</v>
      </c>
      <c r="J146" s="159">
        <f t="shared" si="37"/>
        <v>0</v>
      </c>
      <c r="K146" s="156">
        <f>K142+K144</f>
        <v>0</v>
      </c>
      <c r="L146" s="156">
        <f>L142+L144</f>
        <v>0</v>
      </c>
      <c r="M146" s="159">
        <f t="shared" si="35"/>
        <v>0</v>
      </c>
      <c r="N146" s="183">
        <v>0</v>
      </c>
      <c r="O146" s="183">
        <v>0</v>
      </c>
      <c r="P146" s="184">
        <v>0</v>
      </c>
      <c r="Q146" s="184">
        <v>0</v>
      </c>
      <c r="R146" s="139"/>
      <c r="S146" s="158" t="e">
        <f t="shared" si="39"/>
        <v>#DIV/0!</v>
      </c>
      <c r="U146" s="163" t="e">
        <v>#DIV/0!</v>
      </c>
      <c r="W146" s="158" t="e">
        <f t="shared" si="40"/>
        <v>#DIV/0!</v>
      </c>
    </row>
    <row r="147" spans="1:23" ht="15" customHeight="1">
      <c r="A147" s="144"/>
      <c r="B147" s="144"/>
      <c r="C147" s="154" t="s">
        <v>161</v>
      </c>
      <c r="D147" s="155">
        <v>0</v>
      </c>
      <c r="E147" s="155">
        <v>0</v>
      </c>
      <c r="F147" s="156">
        <f t="shared" si="36"/>
        <v>0</v>
      </c>
      <c r="G147" s="155">
        <v>0</v>
      </c>
      <c r="H147" s="155">
        <v>0</v>
      </c>
      <c r="I147" s="155">
        <v>0</v>
      </c>
      <c r="J147" s="159">
        <f t="shared" si="37"/>
        <v>0</v>
      </c>
      <c r="K147" s="155">
        <v>0</v>
      </c>
      <c r="L147" s="155">
        <v>0</v>
      </c>
      <c r="M147" s="159">
        <f t="shared" si="35"/>
        <v>0</v>
      </c>
      <c r="N147" s="183"/>
      <c r="O147" s="183"/>
      <c r="P147" s="183"/>
      <c r="Q147" s="183"/>
      <c r="R147" s="139"/>
      <c r="S147" s="158" t="e">
        <f t="shared" si="39"/>
        <v>#DIV/0!</v>
      </c>
      <c r="U147" s="163" t="e">
        <v>#DIV/0!</v>
      </c>
      <c r="W147" s="158" t="e">
        <f t="shared" si="40"/>
        <v>#DIV/0!</v>
      </c>
    </row>
    <row r="148" spans="1:23" ht="15" customHeight="1">
      <c r="A148" s="150"/>
      <c r="B148" s="153" t="s">
        <v>162</v>
      </c>
      <c r="C148" s="154" t="s">
        <v>163</v>
      </c>
      <c r="D148" s="155">
        <v>0</v>
      </c>
      <c r="E148" s="155">
        <v>0</v>
      </c>
      <c r="F148" s="159">
        <f t="shared" si="36"/>
        <v>0</v>
      </c>
      <c r="G148" s="155">
        <v>0</v>
      </c>
      <c r="H148" s="155">
        <v>0</v>
      </c>
      <c r="I148" s="155">
        <v>0</v>
      </c>
      <c r="J148" s="159">
        <f t="shared" si="37"/>
        <v>0</v>
      </c>
      <c r="K148" s="155">
        <v>0</v>
      </c>
      <c r="L148" s="155">
        <v>0</v>
      </c>
      <c r="M148" s="159">
        <f t="shared" si="35"/>
        <v>0</v>
      </c>
      <c r="N148" s="183">
        <v>0</v>
      </c>
      <c r="O148" s="183">
        <v>0</v>
      </c>
      <c r="P148" s="184">
        <v>0</v>
      </c>
      <c r="Q148" s="184">
        <v>0</v>
      </c>
      <c r="R148" s="139"/>
      <c r="S148" s="158" t="e">
        <f t="shared" si="39"/>
        <v>#DIV/0!</v>
      </c>
      <c r="U148" s="163" t="e">
        <v>#DIV/0!</v>
      </c>
      <c r="W148" s="158" t="e">
        <f t="shared" si="40"/>
        <v>#DIV/0!</v>
      </c>
    </row>
    <row r="149" spans="1:23" ht="15" customHeight="1">
      <c r="A149" s="150" t="s">
        <v>49</v>
      </c>
      <c r="B149" s="144"/>
      <c r="C149" s="154" t="s">
        <v>161</v>
      </c>
      <c r="D149" s="155">
        <v>0</v>
      </c>
      <c r="E149" s="155">
        <v>0</v>
      </c>
      <c r="F149" s="159">
        <f t="shared" si="36"/>
        <v>0</v>
      </c>
      <c r="G149" s="155">
        <v>0</v>
      </c>
      <c r="H149" s="155">
        <v>0</v>
      </c>
      <c r="I149" s="155">
        <v>0</v>
      </c>
      <c r="J149" s="159">
        <f t="shared" si="37"/>
        <v>0</v>
      </c>
      <c r="K149" s="155">
        <v>0</v>
      </c>
      <c r="L149" s="155">
        <v>0</v>
      </c>
      <c r="M149" s="159">
        <f t="shared" si="35"/>
        <v>0</v>
      </c>
      <c r="N149" s="183"/>
      <c r="O149" s="183"/>
      <c r="P149" s="183"/>
      <c r="Q149" s="183"/>
      <c r="R149" s="139"/>
      <c r="S149" s="158" t="e">
        <f t="shared" si="39"/>
        <v>#DIV/0!</v>
      </c>
      <c r="U149" s="163" t="e">
        <v>#DIV/0!</v>
      </c>
      <c r="W149" s="158" t="e">
        <f t="shared" si="40"/>
        <v>#DIV/0!</v>
      </c>
    </row>
    <row r="150" spans="1:23" ht="15" customHeight="1">
      <c r="A150" s="150"/>
      <c r="B150" s="153" t="s">
        <v>164</v>
      </c>
      <c r="C150" s="154" t="s">
        <v>163</v>
      </c>
      <c r="D150" s="155">
        <v>0</v>
      </c>
      <c r="E150" s="155">
        <v>0</v>
      </c>
      <c r="F150" s="159">
        <f t="shared" si="36"/>
        <v>0</v>
      </c>
      <c r="G150" s="155">
        <v>0</v>
      </c>
      <c r="H150" s="155">
        <v>0</v>
      </c>
      <c r="I150" s="155">
        <v>0</v>
      </c>
      <c r="J150" s="159">
        <f t="shared" si="37"/>
        <v>0</v>
      </c>
      <c r="K150" s="155">
        <v>0</v>
      </c>
      <c r="L150" s="155">
        <v>0</v>
      </c>
      <c r="M150" s="159">
        <f t="shared" si="35"/>
        <v>0</v>
      </c>
      <c r="N150" s="183">
        <v>0</v>
      </c>
      <c r="O150" s="183">
        <v>0</v>
      </c>
      <c r="P150" s="184">
        <v>0</v>
      </c>
      <c r="Q150" s="184">
        <v>0</v>
      </c>
      <c r="R150" s="139"/>
      <c r="S150" s="158" t="e">
        <f t="shared" si="39"/>
        <v>#DIV/0!</v>
      </c>
      <c r="U150" s="163" t="e">
        <v>#DIV/0!</v>
      </c>
      <c r="W150" s="158" t="e">
        <f t="shared" si="40"/>
        <v>#DIV/0!</v>
      </c>
    </row>
    <row r="151" spans="1:23" ht="15" customHeight="1">
      <c r="A151" s="150"/>
      <c r="B151" s="144"/>
      <c r="C151" s="154" t="s">
        <v>161</v>
      </c>
      <c r="D151" s="156">
        <f>D147+D149</f>
        <v>0</v>
      </c>
      <c r="E151" s="156">
        <f>E147+E149</f>
        <v>0</v>
      </c>
      <c r="F151" s="159">
        <f t="shared" si="36"/>
        <v>0</v>
      </c>
      <c r="G151" s="156">
        <f t="shared" ref="G151:I152" si="42">G147+G149</f>
        <v>0</v>
      </c>
      <c r="H151" s="156">
        <f t="shared" si="42"/>
        <v>0</v>
      </c>
      <c r="I151" s="156">
        <f t="shared" si="42"/>
        <v>0</v>
      </c>
      <c r="J151" s="159">
        <f t="shared" si="37"/>
        <v>0</v>
      </c>
      <c r="K151" s="156">
        <f>K147+K149</f>
        <v>0</v>
      </c>
      <c r="L151" s="156">
        <f>L147+L149</f>
        <v>0</v>
      </c>
      <c r="M151" s="159">
        <f t="shared" si="35"/>
        <v>0</v>
      </c>
      <c r="N151" s="183"/>
      <c r="O151" s="183"/>
      <c r="P151" s="183"/>
      <c r="Q151" s="183"/>
      <c r="R151" s="139"/>
      <c r="S151" s="158" t="e">
        <f t="shared" si="39"/>
        <v>#DIV/0!</v>
      </c>
      <c r="U151" s="163" t="e">
        <v>#DIV/0!</v>
      </c>
      <c r="W151" s="158" t="e">
        <f t="shared" si="40"/>
        <v>#DIV/0!</v>
      </c>
    </row>
    <row r="152" spans="1:23" ht="15" customHeight="1">
      <c r="A152" s="153"/>
      <c r="B152" s="153" t="s">
        <v>16</v>
      </c>
      <c r="C152" s="154" t="s">
        <v>163</v>
      </c>
      <c r="D152" s="156">
        <f>D148+D150</f>
        <v>0</v>
      </c>
      <c r="E152" s="156">
        <f>E148+E150</f>
        <v>0</v>
      </c>
      <c r="F152" s="159">
        <f t="shared" si="36"/>
        <v>0</v>
      </c>
      <c r="G152" s="156">
        <f t="shared" si="42"/>
        <v>0</v>
      </c>
      <c r="H152" s="156">
        <f t="shared" si="42"/>
        <v>0</v>
      </c>
      <c r="I152" s="156">
        <f t="shared" si="42"/>
        <v>0</v>
      </c>
      <c r="J152" s="159">
        <f t="shared" si="37"/>
        <v>0</v>
      </c>
      <c r="K152" s="156">
        <f>K148+K150</f>
        <v>0</v>
      </c>
      <c r="L152" s="156">
        <f>L148+L150</f>
        <v>0</v>
      </c>
      <c r="M152" s="159">
        <f t="shared" si="35"/>
        <v>0</v>
      </c>
      <c r="N152" s="183">
        <v>0</v>
      </c>
      <c r="O152" s="183">
        <v>0</v>
      </c>
      <c r="P152" s="184">
        <v>0</v>
      </c>
      <c r="Q152" s="184">
        <v>0</v>
      </c>
      <c r="R152" s="139"/>
      <c r="S152" s="158" t="e">
        <f t="shared" si="39"/>
        <v>#DIV/0!</v>
      </c>
      <c r="U152" s="163" t="e">
        <v>#DIV/0!</v>
      </c>
      <c r="W152" s="158" t="e">
        <f t="shared" si="40"/>
        <v>#DIV/0!</v>
      </c>
    </row>
    <row r="153" spans="1:23" ht="15" customHeight="1">
      <c r="A153" s="144"/>
      <c r="B153" s="144"/>
      <c r="C153" s="154" t="s">
        <v>161</v>
      </c>
      <c r="D153" s="155">
        <v>0</v>
      </c>
      <c r="E153" s="155">
        <v>0</v>
      </c>
      <c r="F153" s="159">
        <v>0</v>
      </c>
      <c r="G153" s="155">
        <v>0</v>
      </c>
      <c r="H153" s="155">
        <v>0</v>
      </c>
      <c r="I153" s="155">
        <v>0</v>
      </c>
      <c r="J153" s="159">
        <v>0</v>
      </c>
      <c r="K153" s="155">
        <v>0</v>
      </c>
      <c r="L153" s="155">
        <v>0</v>
      </c>
      <c r="M153" s="159">
        <v>0</v>
      </c>
      <c r="N153" s="183"/>
      <c r="O153" s="183"/>
      <c r="P153" s="183"/>
      <c r="Q153" s="183"/>
      <c r="R153" s="139"/>
      <c r="S153" s="158" t="e">
        <f t="shared" si="39"/>
        <v>#DIV/0!</v>
      </c>
      <c r="U153" s="163" t="e">
        <v>#DIV/0!</v>
      </c>
      <c r="W153" s="158" t="e">
        <f t="shared" si="40"/>
        <v>#DIV/0!</v>
      </c>
    </row>
    <row r="154" spans="1:23" ht="15" customHeight="1">
      <c r="A154" s="150" t="s">
        <v>171</v>
      </c>
      <c r="B154" s="153" t="s">
        <v>162</v>
      </c>
      <c r="C154" s="154" t="s">
        <v>163</v>
      </c>
      <c r="D154" s="155">
        <v>0</v>
      </c>
      <c r="E154" s="155">
        <v>0</v>
      </c>
      <c r="F154" s="159">
        <v>0</v>
      </c>
      <c r="G154" s="155">
        <v>0</v>
      </c>
      <c r="H154" s="155">
        <v>0</v>
      </c>
      <c r="I154" s="155">
        <v>0</v>
      </c>
      <c r="J154" s="159">
        <v>0</v>
      </c>
      <c r="K154" s="155">
        <v>0</v>
      </c>
      <c r="L154" s="155">
        <v>0</v>
      </c>
      <c r="M154" s="159">
        <v>0</v>
      </c>
      <c r="N154" s="183">
        <v>0</v>
      </c>
      <c r="O154" s="183">
        <v>0</v>
      </c>
      <c r="P154" s="184">
        <v>0</v>
      </c>
      <c r="Q154" s="184">
        <v>0</v>
      </c>
      <c r="R154" s="139"/>
      <c r="S154" s="158" t="e">
        <f t="shared" si="39"/>
        <v>#DIV/0!</v>
      </c>
      <c r="U154" s="163" t="e">
        <v>#DIV/0!</v>
      </c>
      <c r="W154" s="158" t="e">
        <f t="shared" si="40"/>
        <v>#DIV/0!</v>
      </c>
    </row>
    <row r="155" spans="1:23" ht="15" customHeight="1">
      <c r="A155" s="150"/>
      <c r="B155" s="144"/>
      <c r="C155" s="154" t="s">
        <v>161</v>
      </c>
      <c r="D155" s="155">
        <v>0</v>
      </c>
      <c r="E155" s="155">
        <v>0</v>
      </c>
      <c r="F155" s="159">
        <v>0</v>
      </c>
      <c r="G155" s="155">
        <v>0</v>
      </c>
      <c r="H155" s="155">
        <v>0</v>
      </c>
      <c r="I155" s="155">
        <v>0</v>
      </c>
      <c r="J155" s="159">
        <v>0</v>
      </c>
      <c r="K155" s="155">
        <v>0</v>
      </c>
      <c r="L155" s="155">
        <v>0</v>
      </c>
      <c r="M155" s="159">
        <v>0</v>
      </c>
      <c r="N155" s="183"/>
      <c r="O155" s="183"/>
      <c r="P155" s="183"/>
      <c r="Q155" s="183"/>
      <c r="R155" s="139"/>
      <c r="S155" s="158" t="e">
        <f t="shared" si="39"/>
        <v>#DIV/0!</v>
      </c>
      <c r="U155" s="163" t="e">
        <v>#DIV/0!</v>
      </c>
      <c r="W155" s="158" t="e">
        <f t="shared" si="40"/>
        <v>#DIV/0!</v>
      </c>
    </row>
    <row r="156" spans="1:23" ht="15" customHeight="1">
      <c r="A156" s="150" t="s">
        <v>180</v>
      </c>
      <c r="B156" s="153" t="s">
        <v>164</v>
      </c>
      <c r="C156" s="154" t="s">
        <v>163</v>
      </c>
      <c r="D156" s="155">
        <v>0</v>
      </c>
      <c r="E156" s="155">
        <v>0</v>
      </c>
      <c r="F156" s="159">
        <v>0</v>
      </c>
      <c r="G156" s="155">
        <v>0</v>
      </c>
      <c r="H156" s="155">
        <v>0</v>
      </c>
      <c r="I156" s="155">
        <v>0</v>
      </c>
      <c r="J156" s="159">
        <v>0</v>
      </c>
      <c r="K156" s="155">
        <v>0</v>
      </c>
      <c r="L156" s="155">
        <v>0</v>
      </c>
      <c r="M156" s="159">
        <v>0</v>
      </c>
      <c r="N156" s="183">
        <v>0</v>
      </c>
      <c r="O156" s="183">
        <v>0</v>
      </c>
      <c r="P156" s="184">
        <v>0</v>
      </c>
      <c r="Q156" s="184">
        <v>0</v>
      </c>
      <c r="R156" s="139"/>
      <c r="S156" s="158" t="e">
        <f t="shared" si="39"/>
        <v>#DIV/0!</v>
      </c>
      <c r="U156" s="163" t="e">
        <v>#DIV/0!</v>
      </c>
      <c r="W156" s="158" t="e">
        <f t="shared" si="40"/>
        <v>#DIV/0!</v>
      </c>
    </row>
    <row r="157" spans="1:23" ht="15" customHeight="1">
      <c r="A157" s="150" t="s">
        <v>181</v>
      </c>
      <c r="B157" s="144"/>
      <c r="C157" s="154" t="s">
        <v>161</v>
      </c>
      <c r="D157" s="156">
        <f>D153+D155</f>
        <v>0</v>
      </c>
      <c r="E157" s="156">
        <f>E153+E155</f>
        <v>0</v>
      </c>
      <c r="F157" s="159">
        <v>0</v>
      </c>
      <c r="G157" s="159">
        <v>0</v>
      </c>
      <c r="H157" s="159">
        <v>0</v>
      </c>
      <c r="I157" s="159">
        <v>0</v>
      </c>
      <c r="J157" s="159">
        <v>0</v>
      </c>
      <c r="K157" s="159">
        <v>0</v>
      </c>
      <c r="L157" s="159">
        <v>0</v>
      </c>
      <c r="M157" s="159">
        <v>0</v>
      </c>
      <c r="N157" s="183"/>
      <c r="O157" s="183"/>
      <c r="P157" s="183"/>
      <c r="Q157" s="183"/>
      <c r="R157" s="139"/>
      <c r="S157" s="158" t="e">
        <f t="shared" si="39"/>
        <v>#DIV/0!</v>
      </c>
      <c r="U157" s="163" t="e">
        <v>#DIV/0!</v>
      </c>
      <c r="W157" s="158" t="e">
        <f t="shared" si="40"/>
        <v>#DIV/0!</v>
      </c>
    </row>
    <row r="158" spans="1:23" ht="15" customHeight="1">
      <c r="A158" s="153"/>
      <c r="B158" s="153" t="s">
        <v>16</v>
      </c>
      <c r="C158" s="154" t="s">
        <v>163</v>
      </c>
      <c r="D158" s="156">
        <f>D154+D156</f>
        <v>0</v>
      </c>
      <c r="E158" s="156">
        <f>E154+E156</f>
        <v>0</v>
      </c>
      <c r="F158" s="159">
        <v>0</v>
      </c>
      <c r="G158" s="159">
        <v>0</v>
      </c>
      <c r="H158" s="159">
        <v>0</v>
      </c>
      <c r="I158" s="159">
        <v>0</v>
      </c>
      <c r="J158" s="159">
        <v>0</v>
      </c>
      <c r="K158" s="159">
        <v>0</v>
      </c>
      <c r="L158" s="159">
        <v>0</v>
      </c>
      <c r="M158" s="159">
        <v>0</v>
      </c>
      <c r="N158" s="183">
        <v>0</v>
      </c>
      <c r="O158" s="183">
        <v>0</v>
      </c>
      <c r="P158" s="184">
        <v>0</v>
      </c>
      <c r="Q158" s="184">
        <v>0</v>
      </c>
      <c r="R158" s="139"/>
      <c r="S158" s="158" t="e">
        <f t="shared" si="39"/>
        <v>#DIV/0!</v>
      </c>
      <c r="U158" s="163" t="e">
        <v>#DIV/0!</v>
      </c>
      <c r="W158" s="158" t="e">
        <f t="shared" si="40"/>
        <v>#DIV/0!</v>
      </c>
    </row>
    <row r="159" spans="1:23" ht="15" customHeight="1">
      <c r="A159" s="144"/>
      <c r="B159" s="144"/>
      <c r="C159" s="154" t="s">
        <v>161</v>
      </c>
      <c r="D159" s="155">
        <v>0</v>
      </c>
      <c r="E159" s="155">
        <v>0</v>
      </c>
      <c r="F159" s="159">
        <f t="shared" ref="F159:F164" si="43">D159-E159</f>
        <v>0</v>
      </c>
      <c r="G159" s="155">
        <v>0</v>
      </c>
      <c r="H159" s="155">
        <v>0</v>
      </c>
      <c r="I159" s="155">
        <v>0</v>
      </c>
      <c r="J159" s="159">
        <f t="shared" ref="J159:J164" si="44">E159+G159+H159+I159</f>
        <v>0</v>
      </c>
      <c r="K159" s="155">
        <v>0</v>
      </c>
      <c r="L159" s="155">
        <v>0</v>
      </c>
      <c r="M159" s="159">
        <f t="shared" ref="M159:M164" si="45">D159-J159-K159-L159</f>
        <v>0</v>
      </c>
      <c r="N159" s="183"/>
      <c r="O159" s="183"/>
      <c r="P159" s="183"/>
      <c r="Q159" s="183"/>
      <c r="R159" s="139"/>
      <c r="S159" s="158" t="e">
        <f t="shared" si="39"/>
        <v>#DIV/0!</v>
      </c>
      <c r="U159" s="163" t="e">
        <v>#DIV/0!</v>
      </c>
      <c r="W159" s="158" t="e">
        <f t="shared" si="40"/>
        <v>#DIV/0!</v>
      </c>
    </row>
    <row r="160" spans="1:23" ht="15" customHeight="1">
      <c r="A160" s="150"/>
      <c r="B160" s="153" t="s">
        <v>162</v>
      </c>
      <c r="C160" s="154" t="s">
        <v>163</v>
      </c>
      <c r="D160" s="155">
        <v>0</v>
      </c>
      <c r="E160" s="155">
        <v>0</v>
      </c>
      <c r="F160" s="159">
        <f t="shared" si="43"/>
        <v>0</v>
      </c>
      <c r="G160" s="155">
        <v>0</v>
      </c>
      <c r="H160" s="155">
        <v>0</v>
      </c>
      <c r="I160" s="155">
        <v>0</v>
      </c>
      <c r="J160" s="159">
        <f t="shared" si="44"/>
        <v>0</v>
      </c>
      <c r="K160" s="155">
        <v>0</v>
      </c>
      <c r="L160" s="155">
        <v>0</v>
      </c>
      <c r="M160" s="159">
        <f t="shared" si="45"/>
        <v>0</v>
      </c>
      <c r="N160" s="183">
        <v>0</v>
      </c>
      <c r="O160" s="183">
        <v>0</v>
      </c>
      <c r="P160" s="184">
        <v>0</v>
      </c>
      <c r="Q160" s="184">
        <v>0</v>
      </c>
      <c r="R160" s="139"/>
      <c r="S160" s="158" t="e">
        <f t="shared" si="39"/>
        <v>#DIV/0!</v>
      </c>
      <c r="U160" s="163" t="e">
        <v>#DIV/0!</v>
      </c>
      <c r="W160" s="158" t="e">
        <f t="shared" si="40"/>
        <v>#DIV/0!</v>
      </c>
    </row>
    <row r="161" spans="1:23" ht="15" customHeight="1">
      <c r="A161" s="150" t="s">
        <v>180</v>
      </c>
      <c r="B161" s="144"/>
      <c r="C161" s="154" t="s">
        <v>161</v>
      </c>
      <c r="D161" s="155">
        <v>0</v>
      </c>
      <c r="E161" s="155">
        <v>0</v>
      </c>
      <c r="F161" s="159">
        <f t="shared" si="43"/>
        <v>0</v>
      </c>
      <c r="G161" s="155">
        <v>0</v>
      </c>
      <c r="H161" s="155">
        <v>0</v>
      </c>
      <c r="I161" s="155">
        <v>0</v>
      </c>
      <c r="J161" s="159">
        <f t="shared" si="44"/>
        <v>0</v>
      </c>
      <c r="K161" s="155">
        <v>0</v>
      </c>
      <c r="L161" s="155">
        <v>0</v>
      </c>
      <c r="M161" s="159">
        <f t="shared" si="45"/>
        <v>0</v>
      </c>
      <c r="N161" s="183"/>
      <c r="O161" s="183"/>
      <c r="P161" s="183"/>
      <c r="Q161" s="183"/>
      <c r="R161" s="139"/>
      <c r="S161" s="158" t="e">
        <f t="shared" si="39"/>
        <v>#DIV/0!</v>
      </c>
      <c r="U161" s="163" t="e">
        <v>#DIV/0!</v>
      </c>
      <c r="W161" s="158" t="e">
        <f t="shared" si="40"/>
        <v>#DIV/0!</v>
      </c>
    </row>
    <row r="162" spans="1:23" ht="15" customHeight="1">
      <c r="A162" s="150" t="s">
        <v>181</v>
      </c>
      <c r="B162" s="153" t="s">
        <v>164</v>
      </c>
      <c r="C162" s="154" t="s">
        <v>163</v>
      </c>
      <c r="D162" s="155">
        <v>0</v>
      </c>
      <c r="E162" s="155">
        <v>0</v>
      </c>
      <c r="F162" s="159">
        <f t="shared" si="43"/>
        <v>0</v>
      </c>
      <c r="G162" s="155">
        <v>0</v>
      </c>
      <c r="H162" s="155">
        <v>0</v>
      </c>
      <c r="I162" s="155">
        <v>0</v>
      </c>
      <c r="J162" s="159">
        <f t="shared" si="44"/>
        <v>0</v>
      </c>
      <c r="K162" s="155">
        <v>0</v>
      </c>
      <c r="L162" s="155">
        <v>0</v>
      </c>
      <c r="M162" s="159">
        <f t="shared" si="45"/>
        <v>0</v>
      </c>
      <c r="N162" s="183">
        <v>0</v>
      </c>
      <c r="O162" s="183">
        <v>0</v>
      </c>
      <c r="P162" s="184">
        <v>0</v>
      </c>
      <c r="Q162" s="184">
        <v>0</v>
      </c>
      <c r="R162" s="139"/>
      <c r="S162" s="158" t="e">
        <f t="shared" si="39"/>
        <v>#DIV/0!</v>
      </c>
      <c r="U162" s="163" t="e">
        <v>#DIV/0!</v>
      </c>
      <c r="W162" s="158" t="e">
        <f t="shared" si="40"/>
        <v>#DIV/0!</v>
      </c>
    </row>
    <row r="163" spans="1:23" ht="15" customHeight="1">
      <c r="A163" s="150"/>
      <c r="B163" s="144"/>
      <c r="C163" s="154" t="s">
        <v>161</v>
      </c>
      <c r="D163" s="156">
        <f>D159+D161</f>
        <v>0</v>
      </c>
      <c r="E163" s="156">
        <f>E159+E161</f>
        <v>0</v>
      </c>
      <c r="F163" s="159">
        <f t="shared" si="43"/>
        <v>0</v>
      </c>
      <c r="G163" s="156">
        <f t="shared" ref="G163:I164" si="46">G159+G161</f>
        <v>0</v>
      </c>
      <c r="H163" s="156">
        <f t="shared" si="46"/>
        <v>0</v>
      </c>
      <c r="I163" s="156">
        <f t="shared" si="46"/>
        <v>0</v>
      </c>
      <c r="J163" s="159">
        <f t="shared" si="44"/>
        <v>0</v>
      </c>
      <c r="K163" s="156">
        <f>K159+K161</f>
        <v>0</v>
      </c>
      <c r="L163" s="156">
        <f>L159+L161</f>
        <v>0</v>
      </c>
      <c r="M163" s="159">
        <f t="shared" si="45"/>
        <v>0</v>
      </c>
      <c r="N163" s="183"/>
      <c r="O163" s="183"/>
      <c r="P163" s="183"/>
      <c r="Q163" s="183"/>
      <c r="R163" s="139"/>
      <c r="S163" s="158" t="e">
        <f t="shared" si="39"/>
        <v>#DIV/0!</v>
      </c>
      <c r="U163" s="163" t="e">
        <v>#DIV/0!</v>
      </c>
      <c r="W163" s="158" t="e">
        <f t="shared" si="40"/>
        <v>#DIV/0!</v>
      </c>
    </row>
    <row r="164" spans="1:23" ht="15" customHeight="1">
      <c r="A164" s="153"/>
      <c r="B164" s="153" t="s">
        <v>16</v>
      </c>
      <c r="C164" s="154" t="s">
        <v>163</v>
      </c>
      <c r="D164" s="156">
        <f>D160+D162</f>
        <v>0</v>
      </c>
      <c r="E164" s="156">
        <f>E160+E162</f>
        <v>0</v>
      </c>
      <c r="F164" s="159">
        <f t="shared" si="43"/>
        <v>0</v>
      </c>
      <c r="G164" s="156">
        <f t="shared" si="46"/>
        <v>0</v>
      </c>
      <c r="H164" s="156">
        <f t="shared" si="46"/>
        <v>0</v>
      </c>
      <c r="I164" s="156">
        <f t="shared" si="46"/>
        <v>0</v>
      </c>
      <c r="J164" s="159">
        <f t="shared" si="44"/>
        <v>0</v>
      </c>
      <c r="K164" s="156">
        <f>K160+K162</f>
        <v>0</v>
      </c>
      <c r="L164" s="156">
        <f>L160+L162</f>
        <v>0</v>
      </c>
      <c r="M164" s="159">
        <f t="shared" si="45"/>
        <v>0</v>
      </c>
      <c r="N164" s="183">
        <v>0</v>
      </c>
      <c r="O164" s="183">
        <v>0</v>
      </c>
      <c r="P164" s="184">
        <v>0</v>
      </c>
      <c r="Q164" s="184">
        <v>0</v>
      </c>
      <c r="R164" s="139"/>
      <c r="S164" s="158" t="e">
        <f t="shared" si="39"/>
        <v>#DIV/0!</v>
      </c>
      <c r="U164" s="163" t="e">
        <v>#DIV/0!</v>
      </c>
      <c r="W164" s="158" t="e">
        <f t="shared" si="40"/>
        <v>#DIV/0!</v>
      </c>
    </row>
    <row r="165" spans="1:23" ht="15" customHeight="1">
      <c r="A165" s="144"/>
      <c r="B165" s="144"/>
      <c r="C165" s="154" t="s">
        <v>161</v>
      </c>
      <c r="D165" s="498">
        <f t="shared" ref="D165:E168" si="47">D53+D106+D129+D153</f>
        <v>0</v>
      </c>
      <c r="E165" s="498">
        <f t="shared" si="47"/>
        <v>0</v>
      </c>
      <c r="F165" s="159">
        <v>0</v>
      </c>
      <c r="G165" s="155">
        <v>0</v>
      </c>
      <c r="H165" s="155">
        <v>0</v>
      </c>
      <c r="I165" s="155">
        <v>0</v>
      </c>
      <c r="J165" s="159">
        <v>0</v>
      </c>
      <c r="K165" s="155">
        <v>0</v>
      </c>
      <c r="L165" s="155">
        <v>0</v>
      </c>
      <c r="M165" s="159">
        <v>0</v>
      </c>
      <c r="N165" s="183"/>
      <c r="O165" s="183"/>
      <c r="P165" s="183"/>
      <c r="Q165" s="183"/>
      <c r="R165" s="139"/>
      <c r="S165" s="158" t="e">
        <f t="shared" si="39"/>
        <v>#DIV/0!</v>
      </c>
      <c r="U165" s="163" t="e">
        <v>#DIV/0!</v>
      </c>
      <c r="W165" s="158" t="e">
        <f t="shared" si="40"/>
        <v>#DIV/0!</v>
      </c>
    </row>
    <row r="166" spans="1:23" ht="15" customHeight="1">
      <c r="A166" s="150" t="s">
        <v>171</v>
      </c>
      <c r="B166" s="153" t="s">
        <v>162</v>
      </c>
      <c r="C166" s="154" t="s">
        <v>163</v>
      </c>
      <c r="D166" s="498">
        <f t="shared" si="47"/>
        <v>0</v>
      </c>
      <c r="E166" s="498">
        <f t="shared" si="47"/>
        <v>0</v>
      </c>
      <c r="F166" s="159">
        <v>0</v>
      </c>
      <c r="G166" s="155">
        <v>0</v>
      </c>
      <c r="H166" s="155">
        <v>0</v>
      </c>
      <c r="I166" s="155">
        <v>0</v>
      </c>
      <c r="J166" s="159">
        <v>0</v>
      </c>
      <c r="K166" s="155">
        <v>0</v>
      </c>
      <c r="L166" s="155">
        <v>0</v>
      </c>
      <c r="M166" s="159">
        <v>0</v>
      </c>
      <c r="N166" s="183">
        <v>0</v>
      </c>
      <c r="O166" s="183">
        <v>0</v>
      </c>
      <c r="P166" s="184">
        <v>0</v>
      </c>
      <c r="Q166" s="184">
        <v>0</v>
      </c>
      <c r="R166" s="139"/>
      <c r="S166" s="158" t="e">
        <f t="shared" si="39"/>
        <v>#DIV/0!</v>
      </c>
      <c r="U166" s="163" t="e">
        <v>#DIV/0!</v>
      </c>
      <c r="W166" s="158" t="e">
        <f t="shared" si="40"/>
        <v>#DIV/0!</v>
      </c>
    </row>
    <row r="167" spans="1:23" ht="15" customHeight="1">
      <c r="A167" s="150"/>
      <c r="B167" s="144"/>
      <c r="C167" s="154" t="s">
        <v>161</v>
      </c>
      <c r="D167" s="498">
        <f t="shared" si="47"/>
        <v>0</v>
      </c>
      <c r="E167" s="498">
        <f t="shared" si="47"/>
        <v>0</v>
      </c>
      <c r="F167" s="159">
        <v>0</v>
      </c>
      <c r="G167" s="155">
        <v>0</v>
      </c>
      <c r="H167" s="155">
        <v>0</v>
      </c>
      <c r="I167" s="155">
        <v>0</v>
      </c>
      <c r="J167" s="159">
        <v>0</v>
      </c>
      <c r="K167" s="155">
        <v>0</v>
      </c>
      <c r="L167" s="155">
        <v>0</v>
      </c>
      <c r="M167" s="159">
        <v>0</v>
      </c>
      <c r="N167" s="183"/>
      <c r="O167" s="183"/>
      <c r="P167" s="183"/>
      <c r="Q167" s="183"/>
      <c r="R167" s="139"/>
      <c r="S167" s="158" t="e">
        <f t="shared" si="39"/>
        <v>#DIV/0!</v>
      </c>
      <c r="U167" s="163" t="e">
        <v>#DIV/0!</v>
      </c>
      <c r="W167" s="158" t="e">
        <f t="shared" si="40"/>
        <v>#DIV/0!</v>
      </c>
    </row>
    <row r="168" spans="1:23" ht="15" customHeight="1">
      <c r="A168" s="150" t="s">
        <v>182</v>
      </c>
      <c r="B168" s="153" t="s">
        <v>164</v>
      </c>
      <c r="C168" s="154" t="s">
        <v>163</v>
      </c>
      <c r="D168" s="498">
        <f t="shared" si="47"/>
        <v>0</v>
      </c>
      <c r="E168" s="498">
        <f t="shared" si="47"/>
        <v>0</v>
      </c>
      <c r="F168" s="159">
        <v>0</v>
      </c>
      <c r="G168" s="155">
        <v>0</v>
      </c>
      <c r="H168" s="155">
        <v>0</v>
      </c>
      <c r="I168" s="155">
        <v>0</v>
      </c>
      <c r="J168" s="159">
        <v>0</v>
      </c>
      <c r="K168" s="155">
        <v>0</v>
      </c>
      <c r="L168" s="155">
        <v>0</v>
      </c>
      <c r="M168" s="159">
        <v>0</v>
      </c>
      <c r="N168" s="183">
        <v>0</v>
      </c>
      <c r="O168" s="183">
        <v>0</v>
      </c>
      <c r="P168" s="184">
        <v>0</v>
      </c>
      <c r="Q168" s="184">
        <v>0</v>
      </c>
      <c r="R168" s="139"/>
      <c r="S168" s="158" t="e">
        <f t="shared" si="39"/>
        <v>#DIV/0!</v>
      </c>
      <c r="U168" s="163" t="e">
        <v>#DIV/0!</v>
      </c>
      <c r="W168" s="158" t="e">
        <f t="shared" si="40"/>
        <v>#DIV/0!</v>
      </c>
    </row>
    <row r="169" spans="1:23" ht="15" customHeight="1">
      <c r="A169" s="150"/>
      <c r="B169" s="144"/>
      <c r="C169" s="154" t="s">
        <v>161</v>
      </c>
      <c r="D169" s="156">
        <f>D165+D167</f>
        <v>0</v>
      </c>
      <c r="E169" s="156">
        <f>E165+E167</f>
        <v>0</v>
      </c>
      <c r="F169" s="159">
        <v>0</v>
      </c>
      <c r="G169" s="155">
        <v>0</v>
      </c>
      <c r="H169" s="155">
        <v>0</v>
      </c>
      <c r="I169" s="155">
        <v>0</v>
      </c>
      <c r="J169" s="159">
        <v>0</v>
      </c>
      <c r="K169" s="155">
        <v>0</v>
      </c>
      <c r="L169" s="155">
        <v>0</v>
      </c>
      <c r="M169" s="159">
        <v>0</v>
      </c>
      <c r="N169" s="183"/>
      <c r="O169" s="183"/>
      <c r="P169" s="183"/>
      <c r="Q169" s="183"/>
      <c r="R169" s="139"/>
      <c r="S169" s="158" t="e">
        <f t="shared" si="39"/>
        <v>#DIV/0!</v>
      </c>
      <c r="U169" s="163" t="e">
        <v>#DIV/0!</v>
      </c>
      <c r="W169" s="158" t="e">
        <f t="shared" si="40"/>
        <v>#DIV/0!</v>
      </c>
    </row>
    <row r="170" spans="1:23" ht="15" customHeight="1">
      <c r="A170" s="153"/>
      <c r="B170" s="153" t="s">
        <v>16</v>
      </c>
      <c r="C170" s="154" t="s">
        <v>163</v>
      </c>
      <c r="D170" s="156">
        <f>D166+D168</f>
        <v>0</v>
      </c>
      <c r="E170" s="156">
        <f>E166+E168</f>
        <v>0</v>
      </c>
      <c r="F170" s="159">
        <v>0</v>
      </c>
      <c r="G170" s="155">
        <v>0</v>
      </c>
      <c r="H170" s="155">
        <v>0</v>
      </c>
      <c r="I170" s="155">
        <v>0</v>
      </c>
      <c r="J170" s="159">
        <v>0</v>
      </c>
      <c r="K170" s="155">
        <v>0</v>
      </c>
      <c r="L170" s="155">
        <v>0</v>
      </c>
      <c r="M170" s="159">
        <v>0</v>
      </c>
      <c r="N170" s="183">
        <v>0</v>
      </c>
      <c r="O170" s="183">
        <v>0</v>
      </c>
      <c r="P170" s="184">
        <v>0</v>
      </c>
      <c r="Q170" s="184">
        <v>0</v>
      </c>
      <c r="R170" s="139"/>
      <c r="S170" s="158" t="e">
        <f t="shared" si="39"/>
        <v>#DIV/0!</v>
      </c>
      <c r="U170" s="163" t="e">
        <v>#DIV/0!</v>
      </c>
      <c r="W170" s="158" t="e">
        <f t="shared" si="40"/>
        <v>#DIV/0!</v>
      </c>
    </row>
    <row r="171" spans="1:23" ht="15" customHeight="1">
      <c r="A171" s="144"/>
      <c r="B171" s="144"/>
      <c r="C171" s="154" t="s">
        <v>161</v>
      </c>
      <c r="D171" s="156">
        <f>D6+D12+D18+D24+D30+D36+D47+D59+D65+D71+D77+D88+D94+D100+D112+D118+D135+D147+D159</f>
        <v>28795</v>
      </c>
      <c r="E171" s="156">
        <f>E6+E12+E18+E24+E30+E36+E47+E59+E65+E71+E77+E88+E94+E100+E112+E118+E135+E147+E159+E141</f>
        <v>6499</v>
      </c>
      <c r="F171" s="156">
        <f t="shared" ref="F171:M171" si="48">F6+F12+F18+F24+F30+F36+F47+F59+F65+F71+F77+F88+F94+F100+F112+F118+F135+F147+F159+F141</f>
        <v>22296</v>
      </c>
      <c r="G171" s="156">
        <f t="shared" si="48"/>
        <v>13</v>
      </c>
      <c r="H171" s="156">
        <f t="shared" si="48"/>
        <v>1289</v>
      </c>
      <c r="I171" s="156">
        <f t="shared" si="48"/>
        <v>20280</v>
      </c>
      <c r="J171" s="156">
        <f t="shared" si="48"/>
        <v>28081</v>
      </c>
      <c r="K171" s="156">
        <f t="shared" si="48"/>
        <v>0</v>
      </c>
      <c r="L171" s="156">
        <f t="shared" si="48"/>
        <v>1</v>
      </c>
      <c r="M171" s="156">
        <f t="shared" si="48"/>
        <v>713</v>
      </c>
      <c r="N171" s="183"/>
      <c r="O171" s="183"/>
      <c r="P171" s="183"/>
      <c r="Q171" s="183"/>
      <c r="R171" s="139"/>
      <c r="S171" s="158">
        <f t="shared" si="39"/>
        <v>22.569890606007988</v>
      </c>
      <c r="U171" s="163">
        <v>23.065173116089614</v>
      </c>
      <c r="W171" s="158">
        <f t="shared" si="40"/>
        <v>-0.49528251008162627</v>
      </c>
    </row>
    <row r="172" spans="1:23" ht="15" customHeight="1">
      <c r="A172" s="150"/>
      <c r="B172" s="153" t="s">
        <v>162</v>
      </c>
      <c r="C172" s="154" t="s">
        <v>163</v>
      </c>
      <c r="D172" s="156">
        <f>D7+D13+D19+D25+D31+D37+D48+D60+D66+D72+D78+D89+D95+D101+D113+D119+D136+D148+D160</f>
        <v>1360415334</v>
      </c>
      <c r="E172" s="156">
        <f t="shared" ref="E172:M174" si="49">E7+E13+E19+E25+E31+E37+E48+E60+E66+E72+E78+E89+E95+E101+E113+E119+E136+E148+E160+E142</f>
        <v>474708334</v>
      </c>
      <c r="F172" s="156">
        <f t="shared" si="49"/>
        <v>885707000</v>
      </c>
      <c r="G172" s="156">
        <f t="shared" si="49"/>
        <v>298875</v>
      </c>
      <c r="H172" s="156">
        <f t="shared" si="49"/>
        <v>48808736</v>
      </c>
      <c r="I172" s="156">
        <f t="shared" si="49"/>
        <v>820936948</v>
      </c>
      <c r="J172" s="156">
        <f t="shared" si="49"/>
        <v>1344752893</v>
      </c>
      <c r="K172" s="156">
        <f t="shared" si="49"/>
        <v>0</v>
      </c>
      <c r="L172" s="156">
        <f t="shared" si="49"/>
        <v>37954</v>
      </c>
      <c r="M172" s="156">
        <f t="shared" si="49"/>
        <v>15624487</v>
      </c>
      <c r="N172" s="183">
        <v>104.4</v>
      </c>
      <c r="O172" s="183">
        <v>100.7</v>
      </c>
      <c r="P172" s="184">
        <v>98.8</v>
      </c>
      <c r="Q172" s="184">
        <v>98.8</v>
      </c>
      <c r="R172" s="139"/>
      <c r="S172" s="158">
        <f t="shared" si="39"/>
        <v>34.894368075389544</v>
      </c>
      <c r="U172" s="163">
        <v>33.804196491911156</v>
      </c>
      <c r="W172" s="158">
        <f t="shared" si="40"/>
        <v>1.0901715834783872</v>
      </c>
    </row>
    <row r="173" spans="1:23" ht="15" customHeight="1">
      <c r="A173" s="150" t="s">
        <v>182</v>
      </c>
      <c r="B173" s="144"/>
      <c r="C173" s="154" t="s">
        <v>161</v>
      </c>
      <c r="D173" s="156">
        <f>D8+D14+D20+D26+D32+D38+D49+D61+D67+D73+D79+D90+D96+D102+D114+D120+D137+D149+D161</f>
        <v>2564</v>
      </c>
      <c r="E173" s="156">
        <f t="shared" si="49"/>
        <v>0</v>
      </c>
      <c r="F173" s="156">
        <f t="shared" si="49"/>
        <v>2564</v>
      </c>
      <c r="G173" s="156">
        <f t="shared" si="49"/>
        <v>0</v>
      </c>
      <c r="H173" s="156">
        <f t="shared" si="49"/>
        <v>34</v>
      </c>
      <c r="I173" s="156">
        <f t="shared" si="49"/>
        <v>750</v>
      </c>
      <c r="J173" s="156">
        <f t="shared" si="49"/>
        <v>784</v>
      </c>
      <c r="K173" s="156">
        <f t="shared" si="49"/>
        <v>0</v>
      </c>
      <c r="L173" s="156">
        <f t="shared" si="49"/>
        <v>305</v>
      </c>
      <c r="M173" s="156">
        <f t="shared" si="49"/>
        <v>1475</v>
      </c>
      <c r="N173" s="183"/>
      <c r="O173" s="183"/>
      <c r="P173" s="183"/>
      <c r="Q173" s="183"/>
      <c r="R173" s="139"/>
      <c r="S173" s="158">
        <f t="shared" si="39"/>
        <v>0</v>
      </c>
      <c r="U173" s="163">
        <v>0</v>
      </c>
      <c r="W173" s="158">
        <f t="shared" si="40"/>
        <v>0</v>
      </c>
    </row>
    <row r="174" spans="1:23" ht="15" customHeight="1">
      <c r="A174" s="150"/>
      <c r="B174" s="153" t="s">
        <v>164</v>
      </c>
      <c r="C174" s="154" t="s">
        <v>163</v>
      </c>
      <c r="D174" s="156">
        <f>D9+D15+D21+D27+D33+D39+D50+D62+D68+D74+D80+D91+D97+D103+D115+D121+D138+D150+D162</f>
        <v>82359446</v>
      </c>
      <c r="E174" s="156">
        <f t="shared" si="49"/>
        <v>0</v>
      </c>
      <c r="F174" s="156">
        <f t="shared" si="49"/>
        <v>82359446</v>
      </c>
      <c r="G174" s="156">
        <f t="shared" si="49"/>
        <v>0</v>
      </c>
      <c r="H174" s="156">
        <f t="shared" si="49"/>
        <v>2127100</v>
      </c>
      <c r="I174" s="156">
        <f t="shared" si="49"/>
        <v>9345953</v>
      </c>
      <c r="J174" s="156">
        <f t="shared" si="49"/>
        <v>11473053</v>
      </c>
      <c r="K174" s="156">
        <f t="shared" si="49"/>
        <v>0</v>
      </c>
      <c r="L174" s="156">
        <f t="shared" si="49"/>
        <v>11429435</v>
      </c>
      <c r="M174" s="156">
        <f t="shared" si="49"/>
        <v>59456958</v>
      </c>
      <c r="N174" s="183">
        <v>78.8</v>
      </c>
      <c r="O174" s="183">
        <v>106.4</v>
      </c>
      <c r="P174" s="184">
        <v>13.930464029590485</v>
      </c>
      <c r="Q174" s="184">
        <v>25.4</v>
      </c>
      <c r="R174" s="139"/>
      <c r="S174" s="158">
        <f t="shared" si="39"/>
        <v>0</v>
      </c>
      <c r="U174" s="163">
        <v>0</v>
      </c>
      <c r="W174" s="158">
        <f t="shared" si="40"/>
        <v>0</v>
      </c>
    </row>
    <row r="175" spans="1:23" ht="15" customHeight="1">
      <c r="A175" s="150"/>
      <c r="B175" s="144"/>
      <c r="C175" s="154" t="s">
        <v>161</v>
      </c>
      <c r="D175" s="156">
        <f>D171+D173</f>
        <v>31359</v>
      </c>
      <c r="E175" s="156">
        <f>E171+E173</f>
        <v>6499</v>
      </c>
      <c r="F175" s="156">
        <f>D175-E175</f>
        <v>24860</v>
      </c>
      <c r="G175" s="156">
        <f t="shared" ref="G175:I176" si="50">G171+G173</f>
        <v>13</v>
      </c>
      <c r="H175" s="156">
        <f t="shared" si="50"/>
        <v>1323</v>
      </c>
      <c r="I175" s="156">
        <f t="shared" si="50"/>
        <v>21030</v>
      </c>
      <c r="J175" s="156">
        <f>E175+G175+H175+I175</f>
        <v>28865</v>
      </c>
      <c r="K175" s="156">
        <f>K171+K173</f>
        <v>0</v>
      </c>
      <c r="L175" s="156">
        <f>L171+L173</f>
        <v>306</v>
      </c>
      <c r="M175" s="156">
        <f>D175-J175-K175-L175</f>
        <v>2188</v>
      </c>
      <c r="N175" s="183"/>
      <c r="O175" s="183"/>
      <c r="P175" s="183"/>
      <c r="Q175" s="183"/>
      <c r="R175" s="139"/>
      <c r="S175" s="158">
        <f t="shared" si="39"/>
        <v>20.724512899008261</v>
      </c>
      <c r="U175" s="163">
        <v>19.85535831689678</v>
      </c>
      <c r="W175" s="158">
        <f t="shared" si="40"/>
        <v>0.86915458211148078</v>
      </c>
    </row>
    <row r="176" spans="1:23" ht="15" customHeight="1">
      <c r="A176" s="153"/>
      <c r="B176" s="153" t="s">
        <v>16</v>
      </c>
      <c r="C176" s="154" t="s">
        <v>163</v>
      </c>
      <c r="D176" s="156">
        <f>D172+D174</f>
        <v>1442774780</v>
      </c>
      <c r="E176" s="156">
        <f>E172+E174</f>
        <v>474708334</v>
      </c>
      <c r="F176" s="156">
        <f>D176-E176</f>
        <v>968066446</v>
      </c>
      <c r="G176" s="156">
        <f t="shared" si="50"/>
        <v>298875</v>
      </c>
      <c r="H176" s="156">
        <f t="shared" si="50"/>
        <v>50935836</v>
      </c>
      <c r="I176" s="156">
        <f t="shared" si="50"/>
        <v>830282901</v>
      </c>
      <c r="J176" s="156">
        <f>E176+G176+H176+I176</f>
        <v>1356225946</v>
      </c>
      <c r="K176" s="156">
        <f>K172+K174</f>
        <v>0</v>
      </c>
      <c r="L176" s="156">
        <f>L172+L174</f>
        <v>11467389</v>
      </c>
      <c r="M176" s="156">
        <f>D176-J176-K176-L176</f>
        <v>75081445</v>
      </c>
      <c r="N176" s="183">
        <v>102.5</v>
      </c>
      <c r="O176" s="183">
        <v>101.1</v>
      </c>
      <c r="P176" s="184">
        <v>94.001223531229172</v>
      </c>
      <c r="Q176" s="184">
        <v>93.3</v>
      </c>
      <c r="R176" s="139"/>
      <c r="S176" s="158">
        <f t="shared" si="39"/>
        <v>32.902455780381743</v>
      </c>
      <c r="U176" s="163">
        <v>30.955711774639184</v>
      </c>
      <c r="W176" s="158">
        <f t="shared" si="40"/>
        <v>1.9467440057425591</v>
      </c>
    </row>
    <row r="177" spans="1:18" ht="17.25" customHeight="1">
      <c r="A177" s="139"/>
      <c r="B177" s="139"/>
      <c r="C177" s="139"/>
      <c r="D177" s="139"/>
      <c r="E177" s="139"/>
      <c r="F177" s="139"/>
      <c r="G177" s="139"/>
      <c r="H177" s="139"/>
      <c r="I177" s="139"/>
      <c r="J177" s="139"/>
      <c r="K177" s="139"/>
      <c r="L177" s="139"/>
      <c r="M177" s="139"/>
      <c r="N177" s="187"/>
      <c r="O177" s="187"/>
      <c r="P177" s="187"/>
      <c r="Q177" s="187"/>
      <c r="R177" s="139"/>
    </row>
    <row r="178" spans="1:18" ht="17.25" customHeight="1">
      <c r="A178" s="139"/>
      <c r="B178" s="139"/>
      <c r="C178" s="139"/>
      <c r="D178" s="139"/>
      <c r="E178" s="139"/>
      <c r="F178" s="139"/>
      <c r="G178" s="139"/>
      <c r="H178" s="139"/>
      <c r="I178" s="139"/>
      <c r="J178" s="139"/>
      <c r="K178" s="139"/>
      <c r="L178" s="139"/>
      <c r="M178" s="139"/>
      <c r="N178" s="187"/>
      <c r="O178" s="187"/>
      <c r="P178" s="187"/>
      <c r="Q178" s="187"/>
      <c r="R178" s="139"/>
    </row>
    <row r="179" spans="1:18" ht="17.25" customHeight="1">
      <c r="A179" s="139"/>
      <c r="B179" s="139"/>
      <c r="C179" s="139"/>
      <c r="D179" s="139"/>
      <c r="E179" s="139"/>
      <c r="F179" s="139"/>
      <c r="G179" s="139"/>
      <c r="H179" s="139"/>
      <c r="I179" s="139"/>
      <c r="J179" s="139"/>
      <c r="K179" s="139"/>
      <c r="L179" s="139"/>
      <c r="M179" s="139"/>
      <c r="N179" s="187"/>
      <c r="O179" s="187"/>
      <c r="P179" s="187"/>
      <c r="Q179" s="187"/>
      <c r="R179" s="139"/>
    </row>
    <row r="180" spans="1:18" ht="17.25" customHeight="1">
      <c r="A180" s="139"/>
      <c r="B180" s="139"/>
      <c r="C180" s="139"/>
      <c r="D180" s="139"/>
      <c r="E180" s="139"/>
      <c r="F180" s="139"/>
      <c r="G180" s="139"/>
      <c r="H180" s="139"/>
      <c r="I180" s="139"/>
      <c r="J180" s="139"/>
      <c r="K180" s="139"/>
      <c r="L180" s="139"/>
      <c r="M180" s="139"/>
      <c r="N180" s="187"/>
      <c r="O180" s="187"/>
      <c r="P180" s="187"/>
      <c r="Q180" s="187"/>
      <c r="R180" s="139"/>
    </row>
    <row r="181" spans="1:18" ht="17.25" customHeight="1">
      <c r="A181" s="139"/>
      <c r="B181" s="139"/>
      <c r="C181" s="139"/>
      <c r="D181" s="139"/>
      <c r="E181" s="139"/>
      <c r="F181" s="139"/>
      <c r="G181" s="139"/>
      <c r="H181" s="139"/>
      <c r="I181" s="139"/>
      <c r="J181" s="139"/>
      <c r="K181" s="139"/>
      <c r="L181" s="139"/>
      <c r="M181" s="139"/>
      <c r="N181" s="187"/>
      <c r="O181" s="187"/>
      <c r="P181" s="187"/>
      <c r="Q181" s="187"/>
      <c r="R181" s="139"/>
    </row>
    <row r="182" spans="1:18" ht="17.25" customHeight="1">
      <c r="A182" s="139"/>
      <c r="B182" s="139"/>
      <c r="C182" s="139"/>
      <c r="D182" s="139"/>
      <c r="E182" s="139"/>
      <c r="F182" s="139"/>
      <c r="G182" s="139"/>
      <c r="H182" s="139"/>
      <c r="I182" s="139"/>
      <c r="J182" s="139"/>
      <c r="K182" s="139"/>
      <c r="L182" s="139"/>
      <c r="M182" s="139"/>
      <c r="N182" s="187"/>
      <c r="O182" s="187"/>
      <c r="P182" s="187"/>
      <c r="Q182" s="187"/>
      <c r="R182" s="139"/>
    </row>
    <row r="183" spans="1:18" ht="17.25" customHeight="1">
      <c r="A183" s="139"/>
      <c r="B183" s="139"/>
      <c r="C183" s="139"/>
      <c r="D183" s="139"/>
      <c r="E183" s="139"/>
      <c r="F183" s="139"/>
      <c r="G183" s="139"/>
      <c r="H183" s="139"/>
      <c r="I183" s="139"/>
      <c r="J183" s="139"/>
      <c r="K183" s="139"/>
      <c r="L183" s="139"/>
      <c r="M183" s="139"/>
      <c r="N183" s="187"/>
      <c r="O183" s="187"/>
      <c r="P183" s="187"/>
      <c r="Q183" s="187"/>
      <c r="R183" s="139"/>
    </row>
    <row r="184" spans="1:18" ht="17.25" customHeight="1">
      <c r="A184" s="139"/>
      <c r="B184" s="139"/>
      <c r="C184" s="139"/>
      <c r="D184" s="139"/>
      <c r="E184" s="139"/>
      <c r="F184" s="139"/>
      <c r="G184" s="139"/>
      <c r="H184" s="139"/>
      <c r="I184" s="139"/>
      <c r="J184" s="139"/>
      <c r="K184" s="139"/>
      <c r="L184" s="139"/>
      <c r="M184" s="139"/>
      <c r="N184" s="187"/>
      <c r="O184" s="187"/>
      <c r="P184" s="187"/>
      <c r="Q184" s="187"/>
      <c r="R184" s="139"/>
    </row>
    <row r="185" spans="1:18" ht="17.25" customHeight="1">
      <c r="A185" s="139"/>
      <c r="B185" s="139"/>
      <c r="C185" s="139"/>
      <c r="D185" s="139"/>
      <c r="E185" s="139"/>
      <c r="F185" s="139"/>
      <c r="G185" s="139"/>
      <c r="H185" s="139"/>
      <c r="I185" s="139"/>
      <c r="J185" s="139"/>
      <c r="K185" s="139"/>
      <c r="L185" s="139"/>
      <c r="M185" s="139"/>
      <c r="N185" s="187"/>
      <c r="O185" s="187"/>
      <c r="P185" s="187"/>
      <c r="Q185" s="187"/>
      <c r="R185" s="139"/>
    </row>
    <row r="186" spans="1:18" ht="17.25" customHeight="1">
      <c r="A186" s="139"/>
      <c r="B186" s="139"/>
      <c r="C186" s="139"/>
      <c r="D186" s="139"/>
      <c r="E186" s="139"/>
      <c r="F186" s="139"/>
      <c r="G186" s="139"/>
      <c r="H186" s="139"/>
      <c r="I186" s="139"/>
      <c r="J186" s="139"/>
      <c r="K186" s="139"/>
      <c r="L186" s="139"/>
      <c r="M186" s="139"/>
      <c r="N186" s="187"/>
      <c r="O186" s="187"/>
      <c r="P186" s="187"/>
      <c r="Q186" s="187"/>
      <c r="R186" s="139"/>
    </row>
    <row r="187" spans="1:18" ht="17.25" customHeight="1">
      <c r="A187" s="139"/>
      <c r="B187" s="139"/>
      <c r="C187" s="139"/>
      <c r="D187" s="139"/>
      <c r="E187" s="139"/>
      <c r="F187" s="139"/>
      <c r="G187" s="139"/>
      <c r="H187" s="139"/>
      <c r="I187" s="139"/>
      <c r="J187" s="139"/>
      <c r="K187" s="139"/>
      <c r="L187" s="139"/>
      <c r="M187" s="139"/>
      <c r="N187" s="187"/>
      <c r="O187" s="187"/>
      <c r="P187" s="187"/>
      <c r="Q187" s="187"/>
      <c r="R187" s="139"/>
    </row>
    <row r="188" spans="1:18" ht="17.25" customHeight="1">
      <c r="A188" s="139"/>
      <c r="B188" s="139"/>
      <c r="C188" s="139"/>
      <c r="D188" s="139"/>
      <c r="E188" s="139"/>
      <c r="F188" s="139"/>
      <c r="G188" s="139"/>
      <c r="H188" s="139"/>
      <c r="I188" s="139"/>
      <c r="J188" s="139"/>
      <c r="K188" s="139"/>
      <c r="L188" s="139"/>
      <c r="M188" s="139"/>
      <c r="N188" s="187"/>
      <c r="O188" s="187"/>
      <c r="P188" s="187"/>
      <c r="Q188" s="187"/>
      <c r="R188" s="139"/>
    </row>
    <row r="189" spans="1:18" ht="17.25" customHeight="1">
      <c r="A189" s="139"/>
      <c r="B189" s="139"/>
      <c r="C189" s="139"/>
      <c r="D189" s="139"/>
      <c r="E189" s="139"/>
      <c r="F189" s="139"/>
      <c r="G189" s="139"/>
      <c r="H189" s="139"/>
      <c r="I189" s="139"/>
      <c r="J189" s="139"/>
      <c r="K189" s="139"/>
      <c r="L189" s="139"/>
      <c r="M189" s="139"/>
      <c r="N189" s="187"/>
      <c r="O189" s="187"/>
      <c r="P189" s="187"/>
    </row>
    <row r="190" spans="1:18" ht="17.25" customHeight="1">
      <c r="A190" s="139"/>
      <c r="B190" s="139"/>
      <c r="C190" s="139"/>
      <c r="D190" s="139"/>
      <c r="E190" s="139"/>
      <c r="F190" s="139"/>
      <c r="G190" s="139"/>
      <c r="H190" s="139"/>
      <c r="I190" s="139"/>
      <c r="J190" s="139"/>
      <c r="K190" s="139"/>
      <c r="L190" s="139"/>
      <c r="M190" s="139"/>
      <c r="N190" s="187"/>
      <c r="O190" s="187"/>
      <c r="P190" s="187"/>
    </row>
    <row r="191" spans="1:18" ht="17.25" customHeight="1">
      <c r="A191" s="139"/>
      <c r="B191" s="139"/>
      <c r="C191" s="139"/>
      <c r="D191" s="139"/>
      <c r="E191" s="139"/>
      <c r="F191" s="139"/>
      <c r="G191" s="139"/>
      <c r="H191" s="139"/>
      <c r="I191" s="139"/>
      <c r="J191" s="139"/>
      <c r="K191" s="139"/>
      <c r="L191" s="139"/>
      <c r="M191" s="139"/>
      <c r="N191" s="187"/>
      <c r="O191" s="187"/>
      <c r="P191" s="187"/>
    </row>
    <row r="192" spans="1:18" ht="17.25" customHeight="1">
      <c r="A192" s="139"/>
      <c r="B192" s="139"/>
      <c r="C192" s="139"/>
      <c r="D192" s="139"/>
      <c r="E192" s="139"/>
      <c r="F192" s="139"/>
      <c r="G192" s="139"/>
      <c r="H192" s="139"/>
      <c r="I192" s="139"/>
      <c r="J192" s="139"/>
      <c r="K192" s="139"/>
      <c r="L192" s="139"/>
      <c r="M192" s="139"/>
      <c r="N192" s="187"/>
      <c r="O192" s="187"/>
      <c r="P192" s="187"/>
    </row>
  </sheetData>
  <mergeCells count="19">
    <mergeCell ref="P3:Q3"/>
    <mergeCell ref="A24:A29"/>
    <mergeCell ref="F83:J83"/>
    <mergeCell ref="F1:J1"/>
    <mergeCell ref="A3:C3"/>
    <mergeCell ref="G3:H3"/>
    <mergeCell ref="N3:O3"/>
    <mergeCell ref="A30:A35"/>
    <mergeCell ref="F42:J42"/>
    <mergeCell ref="G44:H44"/>
    <mergeCell ref="N44:O44"/>
    <mergeCell ref="P44:Q44"/>
    <mergeCell ref="G85:H85"/>
    <mergeCell ref="N85:O85"/>
    <mergeCell ref="P85:Q85"/>
    <mergeCell ref="F124:J124"/>
    <mergeCell ref="G126:H126"/>
    <mergeCell ref="N126:O126"/>
    <mergeCell ref="P126:Q126"/>
  </mergeCells>
  <phoneticPr fontId="3"/>
  <pageMargins left="0" right="0" top="0.39370078740157483" bottom="0.19685039370078741" header="0" footer="0"/>
  <pageSetup paperSize="9" scale="76" fitToHeight="0" orientation="landscape" r:id="rId1"/>
  <headerFooter alignWithMargins="0"/>
  <rowBreaks count="3" manualBreakCount="3">
    <brk id="41" max="16383" man="1"/>
    <brk id="82" max="16" man="1"/>
    <brk id="123" max="16383" man="1"/>
  </rowBreaks>
  <drawing r:id="rId2"/>
  <legacyDrawing r:id="rId3"/>
  <controls>
    <mc:AlternateContent xmlns:mc="http://schemas.openxmlformats.org/markup-compatibility/2006">
      <mc:Choice Requires="x14">
        <control shapeId="18433" r:id="rId4" name="CommandButton1">
          <controlPr defaultSize="0" print="0" autoLine="0" r:id="rId5">
            <anchor moveWithCells="1">
              <from>
                <xdr:col>0</xdr:col>
                <xdr:colOff>0</xdr:colOff>
                <xdr:row>0</xdr:row>
                <xdr:rowOff>0</xdr:rowOff>
              </from>
              <to>
                <xdr:col>1</xdr:col>
                <xdr:colOff>30480</xdr:colOff>
                <xdr:row>1</xdr:row>
                <xdr:rowOff>106680</xdr:rowOff>
              </to>
            </anchor>
          </controlPr>
        </control>
      </mc:Choice>
      <mc:Fallback>
        <control shapeId="18433" r:id="rId4" name="CommandButton1"/>
      </mc:Fallback>
    </mc:AlternateContent>
    <mc:AlternateContent xmlns:mc="http://schemas.openxmlformats.org/markup-compatibility/2006">
      <mc:Choice Requires="x14">
        <control shapeId="18434" r:id="rId6" name="CommandButton2">
          <controlPr defaultSize="0" print="0" autoLine="0" r:id="rId7">
            <anchor moveWithCells="1">
              <from>
                <xdr:col>1</xdr:col>
                <xdr:colOff>30480</xdr:colOff>
                <xdr:row>0</xdr:row>
                <xdr:rowOff>0</xdr:rowOff>
              </from>
              <to>
                <xdr:col>3</xdr:col>
                <xdr:colOff>358140</xdr:colOff>
                <xdr:row>1</xdr:row>
                <xdr:rowOff>106680</xdr:rowOff>
              </to>
            </anchor>
          </controlPr>
        </control>
      </mc:Choice>
      <mc:Fallback>
        <control shapeId="18434" r:id="rId6" name="CommandButton2"/>
      </mc:Fallback>
    </mc:AlternateContent>
  </control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060F6-F154-484C-9E49-F19482A83FA0}">
  <sheetPr codeName="Sheet12"/>
  <dimension ref="A1:AE176"/>
  <sheetViews>
    <sheetView zoomScale="70" zoomScaleNormal="70" zoomScaleSheetLayoutView="90" workbookViewId="0">
      <pane xSplit="3" ySplit="5" topLeftCell="D28"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3.69921875" style="162" bestFit="1" customWidth="1"/>
    <col min="2" max="3" width="4.8984375" style="162" customWidth="1"/>
    <col min="4" max="5" width="17.5" style="162" customWidth="1"/>
    <col min="6" max="6" width="16.19921875" style="162" customWidth="1"/>
    <col min="7" max="7" width="12.5" style="162" customWidth="1"/>
    <col min="8" max="8" width="15" style="162" customWidth="1"/>
    <col min="9" max="10" width="16.19921875" style="162" customWidth="1"/>
    <col min="11" max="11" width="6.09765625" style="162" customWidth="1"/>
    <col min="12" max="12" width="13.09765625" style="162" customWidth="1"/>
    <col min="13" max="13" width="14.59765625" style="162" customWidth="1"/>
    <col min="14" max="16" width="5.59765625" style="189" customWidth="1"/>
    <col min="17" max="17" width="5.59765625" style="188" customWidth="1"/>
    <col min="18" max="22" width="12" style="162" customWidth="1"/>
    <col min="23" max="256" width="9" style="162"/>
    <col min="257" max="257" width="13.69921875" style="162" bestFit="1" customWidth="1"/>
    <col min="258" max="259" width="4.8984375" style="162" customWidth="1"/>
    <col min="260" max="261" width="17.5" style="162" customWidth="1"/>
    <col min="262" max="262" width="16.19921875" style="162" customWidth="1"/>
    <col min="263" max="263" width="12.5" style="162" customWidth="1"/>
    <col min="264" max="264" width="15" style="162" customWidth="1"/>
    <col min="265" max="266" width="16.19921875" style="162" customWidth="1"/>
    <col min="267" max="267" width="6.09765625" style="162" customWidth="1"/>
    <col min="268" max="268" width="13.09765625" style="162" customWidth="1"/>
    <col min="269" max="269" width="14.59765625" style="162" customWidth="1"/>
    <col min="270" max="273" width="5.59765625" style="162" customWidth="1"/>
    <col min="274" max="278" width="12" style="162" customWidth="1"/>
    <col min="279" max="512" width="9" style="162"/>
    <col min="513" max="513" width="13.69921875" style="162" bestFit="1" customWidth="1"/>
    <col min="514" max="515" width="4.8984375" style="162" customWidth="1"/>
    <col min="516" max="517" width="17.5" style="162" customWidth="1"/>
    <col min="518" max="518" width="16.19921875" style="162" customWidth="1"/>
    <col min="519" max="519" width="12.5" style="162" customWidth="1"/>
    <col min="520" max="520" width="15" style="162" customWidth="1"/>
    <col min="521" max="522" width="16.19921875" style="162" customWidth="1"/>
    <col min="523" max="523" width="6.09765625" style="162" customWidth="1"/>
    <col min="524" max="524" width="13.09765625" style="162" customWidth="1"/>
    <col min="525" max="525" width="14.59765625" style="162" customWidth="1"/>
    <col min="526" max="529" width="5.59765625" style="162" customWidth="1"/>
    <col min="530" max="534" width="12" style="162" customWidth="1"/>
    <col min="535" max="768" width="9" style="162"/>
    <col min="769" max="769" width="13.69921875" style="162" bestFit="1" customWidth="1"/>
    <col min="770" max="771" width="4.8984375" style="162" customWidth="1"/>
    <col min="772" max="773" width="17.5" style="162" customWidth="1"/>
    <col min="774" max="774" width="16.19921875" style="162" customWidth="1"/>
    <col min="775" max="775" width="12.5" style="162" customWidth="1"/>
    <col min="776" max="776" width="15" style="162" customWidth="1"/>
    <col min="777" max="778" width="16.19921875" style="162" customWidth="1"/>
    <col min="779" max="779" width="6.09765625" style="162" customWidth="1"/>
    <col min="780" max="780" width="13.09765625" style="162" customWidth="1"/>
    <col min="781" max="781" width="14.59765625" style="162" customWidth="1"/>
    <col min="782" max="785" width="5.59765625" style="162" customWidth="1"/>
    <col min="786" max="790" width="12" style="162" customWidth="1"/>
    <col min="791" max="1024" width="9" style="162"/>
    <col min="1025" max="1025" width="13.69921875" style="162" bestFit="1" customWidth="1"/>
    <col min="1026" max="1027" width="4.8984375" style="162" customWidth="1"/>
    <col min="1028" max="1029" width="17.5" style="162" customWidth="1"/>
    <col min="1030" max="1030" width="16.19921875" style="162" customWidth="1"/>
    <col min="1031" max="1031" width="12.5" style="162" customWidth="1"/>
    <col min="1032" max="1032" width="15" style="162" customWidth="1"/>
    <col min="1033" max="1034" width="16.19921875" style="162" customWidth="1"/>
    <col min="1035" max="1035" width="6.09765625" style="162" customWidth="1"/>
    <col min="1036" max="1036" width="13.09765625" style="162" customWidth="1"/>
    <col min="1037" max="1037" width="14.59765625" style="162" customWidth="1"/>
    <col min="1038" max="1041" width="5.59765625" style="162" customWidth="1"/>
    <col min="1042" max="1046" width="12" style="162" customWidth="1"/>
    <col min="1047" max="1280" width="9" style="162"/>
    <col min="1281" max="1281" width="13.69921875" style="162" bestFit="1" customWidth="1"/>
    <col min="1282" max="1283" width="4.8984375" style="162" customWidth="1"/>
    <col min="1284" max="1285" width="17.5" style="162" customWidth="1"/>
    <col min="1286" max="1286" width="16.19921875" style="162" customWidth="1"/>
    <col min="1287" max="1287" width="12.5" style="162" customWidth="1"/>
    <col min="1288" max="1288" width="15" style="162" customWidth="1"/>
    <col min="1289" max="1290" width="16.19921875" style="162" customWidth="1"/>
    <col min="1291" max="1291" width="6.09765625" style="162" customWidth="1"/>
    <col min="1292" max="1292" width="13.09765625" style="162" customWidth="1"/>
    <col min="1293" max="1293" width="14.59765625" style="162" customWidth="1"/>
    <col min="1294" max="1297" width="5.59765625" style="162" customWidth="1"/>
    <col min="1298" max="1302" width="12" style="162" customWidth="1"/>
    <col min="1303" max="1536" width="9" style="162"/>
    <col min="1537" max="1537" width="13.69921875" style="162" bestFit="1" customWidth="1"/>
    <col min="1538" max="1539" width="4.8984375" style="162" customWidth="1"/>
    <col min="1540" max="1541" width="17.5" style="162" customWidth="1"/>
    <col min="1542" max="1542" width="16.19921875" style="162" customWidth="1"/>
    <col min="1543" max="1543" width="12.5" style="162" customWidth="1"/>
    <col min="1544" max="1544" width="15" style="162" customWidth="1"/>
    <col min="1545" max="1546" width="16.19921875" style="162" customWidth="1"/>
    <col min="1547" max="1547" width="6.09765625" style="162" customWidth="1"/>
    <col min="1548" max="1548" width="13.09765625" style="162" customWidth="1"/>
    <col min="1549" max="1549" width="14.59765625" style="162" customWidth="1"/>
    <col min="1550" max="1553" width="5.59765625" style="162" customWidth="1"/>
    <col min="1554" max="1558" width="12" style="162" customWidth="1"/>
    <col min="1559" max="1792" width="9" style="162"/>
    <col min="1793" max="1793" width="13.69921875" style="162" bestFit="1" customWidth="1"/>
    <col min="1794" max="1795" width="4.8984375" style="162" customWidth="1"/>
    <col min="1796" max="1797" width="17.5" style="162" customWidth="1"/>
    <col min="1798" max="1798" width="16.19921875" style="162" customWidth="1"/>
    <col min="1799" max="1799" width="12.5" style="162" customWidth="1"/>
    <col min="1800" max="1800" width="15" style="162" customWidth="1"/>
    <col min="1801" max="1802" width="16.19921875" style="162" customWidth="1"/>
    <col min="1803" max="1803" width="6.09765625" style="162" customWidth="1"/>
    <col min="1804" max="1804" width="13.09765625" style="162" customWidth="1"/>
    <col min="1805" max="1805" width="14.59765625" style="162" customWidth="1"/>
    <col min="1806" max="1809" width="5.59765625" style="162" customWidth="1"/>
    <col min="1810" max="1814" width="12" style="162" customWidth="1"/>
    <col min="1815" max="2048" width="9" style="162"/>
    <col min="2049" max="2049" width="13.69921875" style="162" bestFit="1" customWidth="1"/>
    <col min="2050" max="2051" width="4.8984375" style="162" customWidth="1"/>
    <col min="2052" max="2053" width="17.5" style="162" customWidth="1"/>
    <col min="2054" max="2054" width="16.19921875" style="162" customWidth="1"/>
    <col min="2055" max="2055" width="12.5" style="162" customWidth="1"/>
    <col min="2056" max="2056" width="15" style="162" customWidth="1"/>
    <col min="2057" max="2058" width="16.19921875" style="162" customWidth="1"/>
    <col min="2059" max="2059" width="6.09765625" style="162" customWidth="1"/>
    <col min="2060" max="2060" width="13.09765625" style="162" customWidth="1"/>
    <col min="2061" max="2061" width="14.59765625" style="162" customWidth="1"/>
    <col min="2062" max="2065" width="5.59765625" style="162" customWidth="1"/>
    <col min="2066" max="2070" width="12" style="162" customWidth="1"/>
    <col min="2071" max="2304" width="9" style="162"/>
    <col min="2305" max="2305" width="13.69921875" style="162" bestFit="1" customWidth="1"/>
    <col min="2306" max="2307" width="4.8984375" style="162" customWidth="1"/>
    <col min="2308" max="2309" width="17.5" style="162" customWidth="1"/>
    <col min="2310" max="2310" width="16.19921875" style="162" customWidth="1"/>
    <col min="2311" max="2311" width="12.5" style="162" customWidth="1"/>
    <col min="2312" max="2312" width="15" style="162" customWidth="1"/>
    <col min="2313" max="2314" width="16.19921875" style="162" customWidth="1"/>
    <col min="2315" max="2315" width="6.09765625" style="162" customWidth="1"/>
    <col min="2316" max="2316" width="13.09765625" style="162" customWidth="1"/>
    <col min="2317" max="2317" width="14.59765625" style="162" customWidth="1"/>
    <col min="2318" max="2321" width="5.59765625" style="162" customWidth="1"/>
    <col min="2322" max="2326" width="12" style="162" customWidth="1"/>
    <col min="2327" max="2560" width="9" style="162"/>
    <col min="2561" max="2561" width="13.69921875" style="162" bestFit="1" customWidth="1"/>
    <col min="2562" max="2563" width="4.8984375" style="162" customWidth="1"/>
    <col min="2564" max="2565" width="17.5" style="162" customWidth="1"/>
    <col min="2566" max="2566" width="16.19921875" style="162" customWidth="1"/>
    <col min="2567" max="2567" width="12.5" style="162" customWidth="1"/>
    <col min="2568" max="2568" width="15" style="162" customWidth="1"/>
    <col min="2569" max="2570" width="16.19921875" style="162" customWidth="1"/>
    <col min="2571" max="2571" width="6.09765625" style="162" customWidth="1"/>
    <col min="2572" max="2572" width="13.09765625" style="162" customWidth="1"/>
    <col min="2573" max="2573" width="14.59765625" style="162" customWidth="1"/>
    <col min="2574" max="2577" width="5.59765625" style="162" customWidth="1"/>
    <col min="2578" max="2582" width="12" style="162" customWidth="1"/>
    <col min="2583" max="2816" width="9" style="162"/>
    <col min="2817" max="2817" width="13.69921875" style="162" bestFit="1" customWidth="1"/>
    <col min="2818" max="2819" width="4.8984375" style="162" customWidth="1"/>
    <col min="2820" max="2821" width="17.5" style="162" customWidth="1"/>
    <col min="2822" max="2822" width="16.19921875" style="162" customWidth="1"/>
    <col min="2823" max="2823" width="12.5" style="162" customWidth="1"/>
    <col min="2824" max="2824" width="15" style="162" customWidth="1"/>
    <col min="2825" max="2826" width="16.19921875" style="162" customWidth="1"/>
    <col min="2827" max="2827" width="6.09765625" style="162" customWidth="1"/>
    <col min="2828" max="2828" width="13.09765625" style="162" customWidth="1"/>
    <col min="2829" max="2829" width="14.59765625" style="162" customWidth="1"/>
    <col min="2830" max="2833" width="5.59765625" style="162" customWidth="1"/>
    <col min="2834" max="2838" width="12" style="162" customWidth="1"/>
    <col min="2839" max="3072" width="9" style="162"/>
    <col min="3073" max="3073" width="13.69921875" style="162" bestFit="1" customWidth="1"/>
    <col min="3074" max="3075" width="4.8984375" style="162" customWidth="1"/>
    <col min="3076" max="3077" width="17.5" style="162" customWidth="1"/>
    <col min="3078" max="3078" width="16.19921875" style="162" customWidth="1"/>
    <col min="3079" max="3079" width="12.5" style="162" customWidth="1"/>
    <col min="3080" max="3080" width="15" style="162" customWidth="1"/>
    <col min="3081" max="3082" width="16.19921875" style="162" customWidth="1"/>
    <col min="3083" max="3083" width="6.09765625" style="162" customWidth="1"/>
    <col min="3084" max="3084" width="13.09765625" style="162" customWidth="1"/>
    <col min="3085" max="3085" width="14.59765625" style="162" customWidth="1"/>
    <col min="3086" max="3089" width="5.59765625" style="162" customWidth="1"/>
    <col min="3090" max="3094" width="12" style="162" customWidth="1"/>
    <col min="3095" max="3328" width="9" style="162"/>
    <col min="3329" max="3329" width="13.69921875" style="162" bestFit="1" customWidth="1"/>
    <col min="3330" max="3331" width="4.8984375" style="162" customWidth="1"/>
    <col min="3332" max="3333" width="17.5" style="162" customWidth="1"/>
    <col min="3334" max="3334" width="16.19921875" style="162" customWidth="1"/>
    <col min="3335" max="3335" width="12.5" style="162" customWidth="1"/>
    <col min="3336" max="3336" width="15" style="162" customWidth="1"/>
    <col min="3337" max="3338" width="16.19921875" style="162" customWidth="1"/>
    <col min="3339" max="3339" width="6.09765625" style="162" customWidth="1"/>
    <col min="3340" max="3340" width="13.09765625" style="162" customWidth="1"/>
    <col min="3341" max="3341" width="14.59765625" style="162" customWidth="1"/>
    <col min="3342" max="3345" width="5.59765625" style="162" customWidth="1"/>
    <col min="3346" max="3350" width="12" style="162" customWidth="1"/>
    <col min="3351" max="3584" width="9" style="162"/>
    <col min="3585" max="3585" width="13.69921875" style="162" bestFit="1" customWidth="1"/>
    <col min="3586" max="3587" width="4.8984375" style="162" customWidth="1"/>
    <col min="3588" max="3589" width="17.5" style="162" customWidth="1"/>
    <col min="3590" max="3590" width="16.19921875" style="162" customWidth="1"/>
    <col min="3591" max="3591" width="12.5" style="162" customWidth="1"/>
    <col min="3592" max="3592" width="15" style="162" customWidth="1"/>
    <col min="3593" max="3594" width="16.19921875" style="162" customWidth="1"/>
    <col min="3595" max="3595" width="6.09765625" style="162" customWidth="1"/>
    <col min="3596" max="3596" width="13.09765625" style="162" customWidth="1"/>
    <col min="3597" max="3597" width="14.59765625" style="162" customWidth="1"/>
    <col min="3598" max="3601" width="5.59765625" style="162" customWidth="1"/>
    <col min="3602" max="3606" width="12" style="162" customWidth="1"/>
    <col min="3607" max="3840" width="9" style="162"/>
    <col min="3841" max="3841" width="13.69921875" style="162" bestFit="1" customWidth="1"/>
    <col min="3842" max="3843" width="4.8984375" style="162" customWidth="1"/>
    <col min="3844" max="3845" width="17.5" style="162" customWidth="1"/>
    <col min="3846" max="3846" width="16.19921875" style="162" customWidth="1"/>
    <col min="3847" max="3847" width="12.5" style="162" customWidth="1"/>
    <col min="3848" max="3848" width="15" style="162" customWidth="1"/>
    <col min="3849" max="3850" width="16.19921875" style="162" customWidth="1"/>
    <col min="3851" max="3851" width="6.09765625" style="162" customWidth="1"/>
    <col min="3852" max="3852" width="13.09765625" style="162" customWidth="1"/>
    <col min="3853" max="3853" width="14.59765625" style="162" customWidth="1"/>
    <col min="3854" max="3857" width="5.59765625" style="162" customWidth="1"/>
    <col min="3858" max="3862" width="12" style="162" customWidth="1"/>
    <col min="3863" max="4096" width="9" style="162"/>
    <col min="4097" max="4097" width="13.69921875" style="162" bestFit="1" customWidth="1"/>
    <col min="4098" max="4099" width="4.8984375" style="162" customWidth="1"/>
    <col min="4100" max="4101" width="17.5" style="162" customWidth="1"/>
    <col min="4102" max="4102" width="16.19921875" style="162" customWidth="1"/>
    <col min="4103" max="4103" width="12.5" style="162" customWidth="1"/>
    <col min="4104" max="4104" width="15" style="162" customWidth="1"/>
    <col min="4105" max="4106" width="16.19921875" style="162" customWidth="1"/>
    <col min="4107" max="4107" width="6.09765625" style="162" customWidth="1"/>
    <col min="4108" max="4108" width="13.09765625" style="162" customWidth="1"/>
    <col min="4109" max="4109" width="14.59765625" style="162" customWidth="1"/>
    <col min="4110" max="4113" width="5.59765625" style="162" customWidth="1"/>
    <col min="4114" max="4118" width="12" style="162" customWidth="1"/>
    <col min="4119" max="4352" width="9" style="162"/>
    <col min="4353" max="4353" width="13.69921875" style="162" bestFit="1" customWidth="1"/>
    <col min="4354" max="4355" width="4.8984375" style="162" customWidth="1"/>
    <col min="4356" max="4357" width="17.5" style="162" customWidth="1"/>
    <col min="4358" max="4358" width="16.19921875" style="162" customWidth="1"/>
    <col min="4359" max="4359" width="12.5" style="162" customWidth="1"/>
    <col min="4360" max="4360" width="15" style="162" customWidth="1"/>
    <col min="4361" max="4362" width="16.19921875" style="162" customWidth="1"/>
    <col min="4363" max="4363" width="6.09765625" style="162" customWidth="1"/>
    <col min="4364" max="4364" width="13.09765625" style="162" customWidth="1"/>
    <col min="4365" max="4365" width="14.59765625" style="162" customWidth="1"/>
    <col min="4366" max="4369" width="5.59765625" style="162" customWidth="1"/>
    <col min="4370" max="4374" width="12" style="162" customWidth="1"/>
    <col min="4375" max="4608" width="9" style="162"/>
    <col min="4609" max="4609" width="13.69921875" style="162" bestFit="1" customWidth="1"/>
    <col min="4610" max="4611" width="4.8984375" style="162" customWidth="1"/>
    <col min="4612" max="4613" width="17.5" style="162" customWidth="1"/>
    <col min="4614" max="4614" width="16.19921875" style="162" customWidth="1"/>
    <col min="4615" max="4615" width="12.5" style="162" customWidth="1"/>
    <col min="4616" max="4616" width="15" style="162" customWidth="1"/>
    <col min="4617" max="4618" width="16.19921875" style="162" customWidth="1"/>
    <col min="4619" max="4619" width="6.09765625" style="162" customWidth="1"/>
    <col min="4620" max="4620" width="13.09765625" style="162" customWidth="1"/>
    <col min="4621" max="4621" width="14.59765625" style="162" customWidth="1"/>
    <col min="4622" max="4625" width="5.59765625" style="162" customWidth="1"/>
    <col min="4626" max="4630" width="12" style="162" customWidth="1"/>
    <col min="4631" max="4864" width="9" style="162"/>
    <col min="4865" max="4865" width="13.69921875" style="162" bestFit="1" customWidth="1"/>
    <col min="4866" max="4867" width="4.8984375" style="162" customWidth="1"/>
    <col min="4868" max="4869" width="17.5" style="162" customWidth="1"/>
    <col min="4870" max="4870" width="16.19921875" style="162" customWidth="1"/>
    <col min="4871" max="4871" width="12.5" style="162" customWidth="1"/>
    <col min="4872" max="4872" width="15" style="162" customWidth="1"/>
    <col min="4873" max="4874" width="16.19921875" style="162" customWidth="1"/>
    <col min="4875" max="4875" width="6.09765625" style="162" customWidth="1"/>
    <col min="4876" max="4876" width="13.09765625" style="162" customWidth="1"/>
    <col min="4877" max="4877" width="14.59765625" style="162" customWidth="1"/>
    <col min="4878" max="4881" width="5.59765625" style="162" customWidth="1"/>
    <col min="4882" max="4886" width="12" style="162" customWidth="1"/>
    <col min="4887" max="5120" width="9" style="162"/>
    <col min="5121" max="5121" width="13.69921875" style="162" bestFit="1" customWidth="1"/>
    <col min="5122" max="5123" width="4.8984375" style="162" customWidth="1"/>
    <col min="5124" max="5125" width="17.5" style="162" customWidth="1"/>
    <col min="5126" max="5126" width="16.19921875" style="162" customWidth="1"/>
    <col min="5127" max="5127" width="12.5" style="162" customWidth="1"/>
    <col min="5128" max="5128" width="15" style="162" customWidth="1"/>
    <col min="5129" max="5130" width="16.19921875" style="162" customWidth="1"/>
    <col min="5131" max="5131" width="6.09765625" style="162" customWidth="1"/>
    <col min="5132" max="5132" width="13.09765625" style="162" customWidth="1"/>
    <col min="5133" max="5133" width="14.59765625" style="162" customWidth="1"/>
    <col min="5134" max="5137" width="5.59765625" style="162" customWidth="1"/>
    <col min="5138" max="5142" width="12" style="162" customWidth="1"/>
    <col min="5143" max="5376" width="9" style="162"/>
    <col min="5377" max="5377" width="13.69921875" style="162" bestFit="1" customWidth="1"/>
    <col min="5378" max="5379" width="4.8984375" style="162" customWidth="1"/>
    <col min="5380" max="5381" width="17.5" style="162" customWidth="1"/>
    <col min="5382" max="5382" width="16.19921875" style="162" customWidth="1"/>
    <col min="5383" max="5383" width="12.5" style="162" customWidth="1"/>
    <col min="5384" max="5384" width="15" style="162" customWidth="1"/>
    <col min="5385" max="5386" width="16.19921875" style="162" customWidth="1"/>
    <col min="5387" max="5387" width="6.09765625" style="162" customWidth="1"/>
    <col min="5388" max="5388" width="13.09765625" style="162" customWidth="1"/>
    <col min="5389" max="5389" width="14.59765625" style="162" customWidth="1"/>
    <col min="5390" max="5393" width="5.59765625" style="162" customWidth="1"/>
    <col min="5394" max="5398" width="12" style="162" customWidth="1"/>
    <col min="5399" max="5632" width="9" style="162"/>
    <col min="5633" max="5633" width="13.69921875" style="162" bestFit="1" customWidth="1"/>
    <col min="5634" max="5635" width="4.8984375" style="162" customWidth="1"/>
    <col min="5636" max="5637" width="17.5" style="162" customWidth="1"/>
    <col min="5638" max="5638" width="16.19921875" style="162" customWidth="1"/>
    <col min="5639" max="5639" width="12.5" style="162" customWidth="1"/>
    <col min="5640" max="5640" width="15" style="162" customWidth="1"/>
    <col min="5641" max="5642" width="16.19921875" style="162" customWidth="1"/>
    <col min="5643" max="5643" width="6.09765625" style="162" customWidth="1"/>
    <col min="5644" max="5644" width="13.09765625" style="162" customWidth="1"/>
    <col min="5645" max="5645" width="14.59765625" style="162" customWidth="1"/>
    <col min="5646" max="5649" width="5.59765625" style="162" customWidth="1"/>
    <col min="5650" max="5654" width="12" style="162" customWidth="1"/>
    <col min="5655" max="5888" width="9" style="162"/>
    <col min="5889" max="5889" width="13.69921875" style="162" bestFit="1" customWidth="1"/>
    <col min="5890" max="5891" width="4.8984375" style="162" customWidth="1"/>
    <col min="5892" max="5893" width="17.5" style="162" customWidth="1"/>
    <col min="5894" max="5894" width="16.19921875" style="162" customWidth="1"/>
    <col min="5895" max="5895" width="12.5" style="162" customWidth="1"/>
    <col min="5896" max="5896" width="15" style="162" customWidth="1"/>
    <col min="5897" max="5898" width="16.19921875" style="162" customWidth="1"/>
    <col min="5899" max="5899" width="6.09765625" style="162" customWidth="1"/>
    <col min="5900" max="5900" width="13.09765625" style="162" customWidth="1"/>
    <col min="5901" max="5901" width="14.59765625" style="162" customWidth="1"/>
    <col min="5902" max="5905" width="5.59765625" style="162" customWidth="1"/>
    <col min="5906" max="5910" width="12" style="162" customWidth="1"/>
    <col min="5911" max="6144" width="9" style="162"/>
    <col min="6145" max="6145" width="13.69921875" style="162" bestFit="1" customWidth="1"/>
    <col min="6146" max="6147" width="4.8984375" style="162" customWidth="1"/>
    <col min="6148" max="6149" width="17.5" style="162" customWidth="1"/>
    <col min="6150" max="6150" width="16.19921875" style="162" customWidth="1"/>
    <col min="6151" max="6151" width="12.5" style="162" customWidth="1"/>
    <col min="6152" max="6152" width="15" style="162" customWidth="1"/>
    <col min="6153" max="6154" width="16.19921875" style="162" customWidth="1"/>
    <col min="6155" max="6155" width="6.09765625" style="162" customWidth="1"/>
    <col min="6156" max="6156" width="13.09765625" style="162" customWidth="1"/>
    <col min="6157" max="6157" width="14.59765625" style="162" customWidth="1"/>
    <col min="6158" max="6161" width="5.59765625" style="162" customWidth="1"/>
    <col min="6162" max="6166" width="12" style="162" customWidth="1"/>
    <col min="6167" max="6400" width="9" style="162"/>
    <col min="6401" max="6401" width="13.69921875" style="162" bestFit="1" customWidth="1"/>
    <col min="6402" max="6403" width="4.8984375" style="162" customWidth="1"/>
    <col min="6404" max="6405" width="17.5" style="162" customWidth="1"/>
    <col min="6406" max="6406" width="16.19921875" style="162" customWidth="1"/>
    <col min="6407" max="6407" width="12.5" style="162" customWidth="1"/>
    <col min="6408" max="6408" width="15" style="162" customWidth="1"/>
    <col min="6409" max="6410" width="16.19921875" style="162" customWidth="1"/>
    <col min="6411" max="6411" width="6.09765625" style="162" customWidth="1"/>
    <col min="6412" max="6412" width="13.09765625" style="162" customWidth="1"/>
    <col min="6413" max="6413" width="14.59765625" style="162" customWidth="1"/>
    <col min="6414" max="6417" width="5.59765625" style="162" customWidth="1"/>
    <col min="6418" max="6422" width="12" style="162" customWidth="1"/>
    <col min="6423" max="6656" width="9" style="162"/>
    <col min="6657" max="6657" width="13.69921875" style="162" bestFit="1" customWidth="1"/>
    <col min="6658" max="6659" width="4.8984375" style="162" customWidth="1"/>
    <col min="6660" max="6661" width="17.5" style="162" customWidth="1"/>
    <col min="6662" max="6662" width="16.19921875" style="162" customWidth="1"/>
    <col min="6663" max="6663" width="12.5" style="162" customWidth="1"/>
    <col min="6664" max="6664" width="15" style="162" customWidth="1"/>
    <col min="6665" max="6666" width="16.19921875" style="162" customWidth="1"/>
    <col min="6667" max="6667" width="6.09765625" style="162" customWidth="1"/>
    <col min="6668" max="6668" width="13.09765625" style="162" customWidth="1"/>
    <col min="6669" max="6669" width="14.59765625" style="162" customWidth="1"/>
    <col min="6670" max="6673" width="5.59765625" style="162" customWidth="1"/>
    <col min="6674" max="6678" width="12" style="162" customWidth="1"/>
    <col min="6679" max="6912" width="9" style="162"/>
    <col min="6913" max="6913" width="13.69921875" style="162" bestFit="1" customWidth="1"/>
    <col min="6914" max="6915" width="4.8984375" style="162" customWidth="1"/>
    <col min="6916" max="6917" width="17.5" style="162" customWidth="1"/>
    <col min="6918" max="6918" width="16.19921875" style="162" customWidth="1"/>
    <col min="6919" max="6919" width="12.5" style="162" customWidth="1"/>
    <col min="6920" max="6920" width="15" style="162" customWidth="1"/>
    <col min="6921" max="6922" width="16.19921875" style="162" customWidth="1"/>
    <col min="6923" max="6923" width="6.09765625" style="162" customWidth="1"/>
    <col min="6924" max="6924" width="13.09765625" style="162" customWidth="1"/>
    <col min="6925" max="6925" width="14.59765625" style="162" customWidth="1"/>
    <col min="6926" max="6929" width="5.59765625" style="162" customWidth="1"/>
    <col min="6930" max="6934" width="12" style="162" customWidth="1"/>
    <col min="6935" max="7168" width="9" style="162"/>
    <col min="7169" max="7169" width="13.69921875" style="162" bestFit="1" customWidth="1"/>
    <col min="7170" max="7171" width="4.8984375" style="162" customWidth="1"/>
    <col min="7172" max="7173" width="17.5" style="162" customWidth="1"/>
    <col min="7174" max="7174" width="16.19921875" style="162" customWidth="1"/>
    <col min="7175" max="7175" width="12.5" style="162" customWidth="1"/>
    <col min="7176" max="7176" width="15" style="162" customWidth="1"/>
    <col min="7177" max="7178" width="16.19921875" style="162" customWidth="1"/>
    <col min="7179" max="7179" width="6.09765625" style="162" customWidth="1"/>
    <col min="7180" max="7180" width="13.09765625" style="162" customWidth="1"/>
    <col min="7181" max="7181" width="14.59765625" style="162" customWidth="1"/>
    <col min="7182" max="7185" width="5.59765625" style="162" customWidth="1"/>
    <col min="7186" max="7190" width="12" style="162" customWidth="1"/>
    <col min="7191" max="7424" width="9" style="162"/>
    <col min="7425" max="7425" width="13.69921875" style="162" bestFit="1" customWidth="1"/>
    <col min="7426" max="7427" width="4.8984375" style="162" customWidth="1"/>
    <col min="7428" max="7429" width="17.5" style="162" customWidth="1"/>
    <col min="7430" max="7430" width="16.19921875" style="162" customWidth="1"/>
    <col min="7431" max="7431" width="12.5" style="162" customWidth="1"/>
    <col min="7432" max="7432" width="15" style="162" customWidth="1"/>
    <col min="7433" max="7434" width="16.19921875" style="162" customWidth="1"/>
    <col min="7435" max="7435" width="6.09765625" style="162" customWidth="1"/>
    <col min="7436" max="7436" width="13.09765625" style="162" customWidth="1"/>
    <col min="7437" max="7437" width="14.59765625" style="162" customWidth="1"/>
    <col min="7438" max="7441" width="5.59765625" style="162" customWidth="1"/>
    <col min="7442" max="7446" width="12" style="162" customWidth="1"/>
    <col min="7447" max="7680" width="9" style="162"/>
    <col min="7681" max="7681" width="13.69921875" style="162" bestFit="1" customWidth="1"/>
    <col min="7682" max="7683" width="4.8984375" style="162" customWidth="1"/>
    <col min="7684" max="7685" width="17.5" style="162" customWidth="1"/>
    <col min="7686" max="7686" width="16.19921875" style="162" customWidth="1"/>
    <col min="7687" max="7687" width="12.5" style="162" customWidth="1"/>
    <col min="7688" max="7688" width="15" style="162" customWidth="1"/>
    <col min="7689" max="7690" width="16.19921875" style="162" customWidth="1"/>
    <col min="7691" max="7691" width="6.09765625" style="162" customWidth="1"/>
    <col min="7692" max="7692" width="13.09765625" style="162" customWidth="1"/>
    <col min="7693" max="7693" width="14.59765625" style="162" customWidth="1"/>
    <col min="7694" max="7697" width="5.59765625" style="162" customWidth="1"/>
    <col min="7698" max="7702" width="12" style="162" customWidth="1"/>
    <col min="7703" max="7936" width="9" style="162"/>
    <col min="7937" max="7937" width="13.69921875" style="162" bestFit="1" customWidth="1"/>
    <col min="7938" max="7939" width="4.8984375" style="162" customWidth="1"/>
    <col min="7940" max="7941" width="17.5" style="162" customWidth="1"/>
    <col min="7942" max="7942" width="16.19921875" style="162" customWidth="1"/>
    <col min="7943" max="7943" width="12.5" style="162" customWidth="1"/>
    <col min="7944" max="7944" width="15" style="162" customWidth="1"/>
    <col min="7945" max="7946" width="16.19921875" style="162" customWidth="1"/>
    <col min="7947" max="7947" width="6.09765625" style="162" customWidth="1"/>
    <col min="7948" max="7948" width="13.09765625" style="162" customWidth="1"/>
    <col min="7949" max="7949" width="14.59765625" style="162" customWidth="1"/>
    <col min="7950" max="7953" width="5.59765625" style="162" customWidth="1"/>
    <col min="7954" max="7958" width="12" style="162" customWidth="1"/>
    <col min="7959" max="8192" width="9" style="162"/>
    <col min="8193" max="8193" width="13.69921875" style="162" bestFit="1" customWidth="1"/>
    <col min="8194" max="8195" width="4.8984375" style="162" customWidth="1"/>
    <col min="8196" max="8197" width="17.5" style="162" customWidth="1"/>
    <col min="8198" max="8198" width="16.19921875" style="162" customWidth="1"/>
    <col min="8199" max="8199" width="12.5" style="162" customWidth="1"/>
    <col min="8200" max="8200" width="15" style="162" customWidth="1"/>
    <col min="8201" max="8202" width="16.19921875" style="162" customWidth="1"/>
    <col min="8203" max="8203" width="6.09765625" style="162" customWidth="1"/>
    <col min="8204" max="8204" width="13.09765625" style="162" customWidth="1"/>
    <col min="8205" max="8205" width="14.59765625" style="162" customWidth="1"/>
    <col min="8206" max="8209" width="5.59765625" style="162" customWidth="1"/>
    <col min="8210" max="8214" width="12" style="162" customWidth="1"/>
    <col min="8215" max="8448" width="9" style="162"/>
    <col min="8449" max="8449" width="13.69921875" style="162" bestFit="1" customWidth="1"/>
    <col min="8450" max="8451" width="4.8984375" style="162" customWidth="1"/>
    <col min="8452" max="8453" width="17.5" style="162" customWidth="1"/>
    <col min="8454" max="8454" width="16.19921875" style="162" customWidth="1"/>
    <col min="8455" max="8455" width="12.5" style="162" customWidth="1"/>
    <col min="8456" max="8456" width="15" style="162" customWidth="1"/>
    <col min="8457" max="8458" width="16.19921875" style="162" customWidth="1"/>
    <col min="8459" max="8459" width="6.09765625" style="162" customWidth="1"/>
    <col min="8460" max="8460" width="13.09765625" style="162" customWidth="1"/>
    <col min="8461" max="8461" width="14.59765625" style="162" customWidth="1"/>
    <col min="8462" max="8465" width="5.59765625" style="162" customWidth="1"/>
    <col min="8466" max="8470" width="12" style="162" customWidth="1"/>
    <col min="8471" max="8704" width="9" style="162"/>
    <col min="8705" max="8705" width="13.69921875" style="162" bestFit="1" customWidth="1"/>
    <col min="8706" max="8707" width="4.8984375" style="162" customWidth="1"/>
    <col min="8708" max="8709" width="17.5" style="162" customWidth="1"/>
    <col min="8710" max="8710" width="16.19921875" style="162" customWidth="1"/>
    <col min="8711" max="8711" width="12.5" style="162" customWidth="1"/>
    <col min="8712" max="8712" width="15" style="162" customWidth="1"/>
    <col min="8713" max="8714" width="16.19921875" style="162" customWidth="1"/>
    <col min="8715" max="8715" width="6.09765625" style="162" customWidth="1"/>
    <col min="8716" max="8716" width="13.09765625" style="162" customWidth="1"/>
    <col min="8717" max="8717" width="14.59765625" style="162" customWidth="1"/>
    <col min="8718" max="8721" width="5.59765625" style="162" customWidth="1"/>
    <col min="8722" max="8726" width="12" style="162" customWidth="1"/>
    <col min="8727" max="8960" width="9" style="162"/>
    <col min="8961" max="8961" width="13.69921875" style="162" bestFit="1" customWidth="1"/>
    <col min="8962" max="8963" width="4.8984375" style="162" customWidth="1"/>
    <col min="8964" max="8965" width="17.5" style="162" customWidth="1"/>
    <col min="8966" max="8966" width="16.19921875" style="162" customWidth="1"/>
    <col min="8967" max="8967" width="12.5" style="162" customWidth="1"/>
    <col min="8968" max="8968" width="15" style="162" customWidth="1"/>
    <col min="8969" max="8970" width="16.19921875" style="162" customWidth="1"/>
    <col min="8971" max="8971" width="6.09765625" style="162" customWidth="1"/>
    <col min="8972" max="8972" width="13.09765625" style="162" customWidth="1"/>
    <col min="8973" max="8973" width="14.59765625" style="162" customWidth="1"/>
    <col min="8974" max="8977" width="5.59765625" style="162" customWidth="1"/>
    <col min="8978" max="8982" width="12" style="162" customWidth="1"/>
    <col min="8983" max="9216" width="9" style="162"/>
    <col min="9217" max="9217" width="13.69921875" style="162" bestFit="1" customWidth="1"/>
    <col min="9218" max="9219" width="4.8984375" style="162" customWidth="1"/>
    <col min="9220" max="9221" width="17.5" style="162" customWidth="1"/>
    <col min="9222" max="9222" width="16.19921875" style="162" customWidth="1"/>
    <col min="9223" max="9223" width="12.5" style="162" customWidth="1"/>
    <col min="9224" max="9224" width="15" style="162" customWidth="1"/>
    <col min="9225" max="9226" width="16.19921875" style="162" customWidth="1"/>
    <col min="9227" max="9227" width="6.09765625" style="162" customWidth="1"/>
    <col min="9228" max="9228" width="13.09765625" style="162" customWidth="1"/>
    <col min="9229" max="9229" width="14.59765625" style="162" customWidth="1"/>
    <col min="9230" max="9233" width="5.59765625" style="162" customWidth="1"/>
    <col min="9234" max="9238" width="12" style="162" customWidth="1"/>
    <col min="9239" max="9472" width="9" style="162"/>
    <col min="9473" max="9473" width="13.69921875" style="162" bestFit="1" customWidth="1"/>
    <col min="9474" max="9475" width="4.8984375" style="162" customWidth="1"/>
    <col min="9476" max="9477" width="17.5" style="162" customWidth="1"/>
    <col min="9478" max="9478" width="16.19921875" style="162" customWidth="1"/>
    <col min="9479" max="9479" width="12.5" style="162" customWidth="1"/>
    <col min="9480" max="9480" width="15" style="162" customWidth="1"/>
    <col min="9481" max="9482" width="16.19921875" style="162" customWidth="1"/>
    <col min="9483" max="9483" width="6.09765625" style="162" customWidth="1"/>
    <col min="9484" max="9484" width="13.09765625" style="162" customWidth="1"/>
    <col min="9485" max="9485" width="14.59765625" style="162" customWidth="1"/>
    <col min="9486" max="9489" width="5.59765625" style="162" customWidth="1"/>
    <col min="9490" max="9494" width="12" style="162" customWidth="1"/>
    <col min="9495" max="9728" width="9" style="162"/>
    <col min="9729" max="9729" width="13.69921875" style="162" bestFit="1" customWidth="1"/>
    <col min="9730" max="9731" width="4.8984375" style="162" customWidth="1"/>
    <col min="9732" max="9733" width="17.5" style="162" customWidth="1"/>
    <col min="9734" max="9734" width="16.19921875" style="162" customWidth="1"/>
    <col min="9735" max="9735" width="12.5" style="162" customWidth="1"/>
    <col min="9736" max="9736" width="15" style="162" customWidth="1"/>
    <col min="9737" max="9738" width="16.19921875" style="162" customWidth="1"/>
    <col min="9739" max="9739" width="6.09765625" style="162" customWidth="1"/>
    <col min="9740" max="9740" width="13.09765625" style="162" customWidth="1"/>
    <col min="9741" max="9741" width="14.59765625" style="162" customWidth="1"/>
    <col min="9742" max="9745" width="5.59765625" style="162" customWidth="1"/>
    <col min="9746" max="9750" width="12" style="162" customWidth="1"/>
    <col min="9751" max="9984" width="9" style="162"/>
    <col min="9985" max="9985" width="13.69921875" style="162" bestFit="1" customWidth="1"/>
    <col min="9986" max="9987" width="4.8984375" style="162" customWidth="1"/>
    <col min="9988" max="9989" width="17.5" style="162" customWidth="1"/>
    <col min="9990" max="9990" width="16.19921875" style="162" customWidth="1"/>
    <col min="9991" max="9991" width="12.5" style="162" customWidth="1"/>
    <col min="9992" max="9992" width="15" style="162" customWidth="1"/>
    <col min="9993" max="9994" width="16.19921875" style="162" customWidth="1"/>
    <col min="9995" max="9995" width="6.09765625" style="162" customWidth="1"/>
    <col min="9996" max="9996" width="13.09765625" style="162" customWidth="1"/>
    <col min="9997" max="9997" width="14.59765625" style="162" customWidth="1"/>
    <col min="9998" max="10001" width="5.59765625" style="162" customWidth="1"/>
    <col min="10002" max="10006" width="12" style="162" customWidth="1"/>
    <col min="10007" max="10240" width="9" style="162"/>
    <col min="10241" max="10241" width="13.69921875" style="162" bestFit="1" customWidth="1"/>
    <col min="10242" max="10243" width="4.8984375" style="162" customWidth="1"/>
    <col min="10244" max="10245" width="17.5" style="162" customWidth="1"/>
    <col min="10246" max="10246" width="16.19921875" style="162" customWidth="1"/>
    <col min="10247" max="10247" width="12.5" style="162" customWidth="1"/>
    <col min="10248" max="10248" width="15" style="162" customWidth="1"/>
    <col min="10249" max="10250" width="16.19921875" style="162" customWidth="1"/>
    <col min="10251" max="10251" width="6.09765625" style="162" customWidth="1"/>
    <col min="10252" max="10252" width="13.09765625" style="162" customWidth="1"/>
    <col min="10253" max="10253" width="14.59765625" style="162" customWidth="1"/>
    <col min="10254" max="10257" width="5.59765625" style="162" customWidth="1"/>
    <col min="10258" max="10262" width="12" style="162" customWidth="1"/>
    <col min="10263" max="10496" width="9" style="162"/>
    <col min="10497" max="10497" width="13.69921875" style="162" bestFit="1" customWidth="1"/>
    <col min="10498" max="10499" width="4.8984375" style="162" customWidth="1"/>
    <col min="10500" max="10501" width="17.5" style="162" customWidth="1"/>
    <col min="10502" max="10502" width="16.19921875" style="162" customWidth="1"/>
    <col min="10503" max="10503" width="12.5" style="162" customWidth="1"/>
    <col min="10504" max="10504" width="15" style="162" customWidth="1"/>
    <col min="10505" max="10506" width="16.19921875" style="162" customWidth="1"/>
    <col min="10507" max="10507" width="6.09765625" style="162" customWidth="1"/>
    <col min="10508" max="10508" width="13.09765625" style="162" customWidth="1"/>
    <col min="10509" max="10509" width="14.59765625" style="162" customWidth="1"/>
    <col min="10510" max="10513" width="5.59765625" style="162" customWidth="1"/>
    <col min="10514" max="10518" width="12" style="162" customWidth="1"/>
    <col min="10519" max="10752" width="9" style="162"/>
    <col min="10753" max="10753" width="13.69921875" style="162" bestFit="1" customWidth="1"/>
    <col min="10754" max="10755" width="4.8984375" style="162" customWidth="1"/>
    <col min="10756" max="10757" width="17.5" style="162" customWidth="1"/>
    <col min="10758" max="10758" width="16.19921875" style="162" customWidth="1"/>
    <col min="10759" max="10759" width="12.5" style="162" customWidth="1"/>
    <col min="10760" max="10760" width="15" style="162" customWidth="1"/>
    <col min="10761" max="10762" width="16.19921875" style="162" customWidth="1"/>
    <col min="10763" max="10763" width="6.09765625" style="162" customWidth="1"/>
    <col min="10764" max="10764" width="13.09765625" style="162" customWidth="1"/>
    <col min="10765" max="10765" width="14.59765625" style="162" customWidth="1"/>
    <col min="10766" max="10769" width="5.59765625" style="162" customWidth="1"/>
    <col min="10770" max="10774" width="12" style="162" customWidth="1"/>
    <col min="10775" max="11008" width="9" style="162"/>
    <col min="11009" max="11009" width="13.69921875" style="162" bestFit="1" customWidth="1"/>
    <col min="11010" max="11011" width="4.8984375" style="162" customWidth="1"/>
    <col min="11012" max="11013" width="17.5" style="162" customWidth="1"/>
    <col min="11014" max="11014" width="16.19921875" style="162" customWidth="1"/>
    <col min="11015" max="11015" width="12.5" style="162" customWidth="1"/>
    <col min="11016" max="11016" width="15" style="162" customWidth="1"/>
    <col min="11017" max="11018" width="16.19921875" style="162" customWidth="1"/>
    <col min="11019" max="11019" width="6.09765625" style="162" customWidth="1"/>
    <col min="11020" max="11020" width="13.09765625" style="162" customWidth="1"/>
    <col min="11021" max="11021" width="14.59765625" style="162" customWidth="1"/>
    <col min="11022" max="11025" width="5.59765625" style="162" customWidth="1"/>
    <col min="11026" max="11030" width="12" style="162" customWidth="1"/>
    <col min="11031" max="11264" width="9" style="162"/>
    <col min="11265" max="11265" width="13.69921875" style="162" bestFit="1" customWidth="1"/>
    <col min="11266" max="11267" width="4.8984375" style="162" customWidth="1"/>
    <col min="11268" max="11269" width="17.5" style="162" customWidth="1"/>
    <col min="11270" max="11270" width="16.19921875" style="162" customWidth="1"/>
    <col min="11271" max="11271" width="12.5" style="162" customWidth="1"/>
    <col min="11272" max="11272" width="15" style="162" customWidth="1"/>
    <col min="11273" max="11274" width="16.19921875" style="162" customWidth="1"/>
    <col min="11275" max="11275" width="6.09765625" style="162" customWidth="1"/>
    <col min="11276" max="11276" width="13.09765625" style="162" customWidth="1"/>
    <col min="11277" max="11277" width="14.59765625" style="162" customWidth="1"/>
    <col min="11278" max="11281" width="5.59765625" style="162" customWidth="1"/>
    <col min="11282" max="11286" width="12" style="162" customWidth="1"/>
    <col min="11287" max="11520" width="9" style="162"/>
    <col min="11521" max="11521" width="13.69921875" style="162" bestFit="1" customWidth="1"/>
    <col min="11522" max="11523" width="4.8984375" style="162" customWidth="1"/>
    <col min="11524" max="11525" width="17.5" style="162" customWidth="1"/>
    <col min="11526" max="11526" width="16.19921875" style="162" customWidth="1"/>
    <col min="11527" max="11527" width="12.5" style="162" customWidth="1"/>
    <col min="11528" max="11528" width="15" style="162" customWidth="1"/>
    <col min="11529" max="11530" width="16.19921875" style="162" customWidth="1"/>
    <col min="11531" max="11531" width="6.09765625" style="162" customWidth="1"/>
    <col min="11532" max="11532" width="13.09765625" style="162" customWidth="1"/>
    <col min="11533" max="11533" width="14.59765625" style="162" customWidth="1"/>
    <col min="11534" max="11537" width="5.59765625" style="162" customWidth="1"/>
    <col min="11538" max="11542" width="12" style="162" customWidth="1"/>
    <col min="11543" max="11776" width="9" style="162"/>
    <col min="11777" max="11777" width="13.69921875" style="162" bestFit="1" customWidth="1"/>
    <col min="11778" max="11779" width="4.8984375" style="162" customWidth="1"/>
    <col min="11780" max="11781" width="17.5" style="162" customWidth="1"/>
    <col min="11782" max="11782" width="16.19921875" style="162" customWidth="1"/>
    <col min="11783" max="11783" width="12.5" style="162" customWidth="1"/>
    <col min="11784" max="11784" width="15" style="162" customWidth="1"/>
    <col min="11785" max="11786" width="16.19921875" style="162" customWidth="1"/>
    <col min="11787" max="11787" width="6.09765625" style="162" customWidth="1"/>
    <col min="11788" max="11788" width="13.09765625" style="162" customWidth="1"/>
    <col min="11789" max="11789" width="14.59765625" style="162" customWidth="1"/>
    <col min="11790" max="11793" width="5.59765625" style="162" customWidth="1"/>
    <col min="11794" max="11798" width="12" style="162" customWidth="1"/>
    <col min="11799" max="12032" width="9" style="162"/>
    <col min="12033" max="12033" width="13.69921875" style="162" bestFit="1" customWidth="1"/>
    <col min="12034" max="12035" width="4.8984375" style="162" customWidth="1"/>
    <col min="12036" max="12037" width="17.5" style="162" customWidth="1"/>
    <col min="12038" max="12038" width="16.19921875" style="162" customWidth="1"/>
    <col min="12039" max="12039" width="12.5" style="162" customWidth="1"/>
    <col min="12040" max="12040" width="15" style="162" customWidth="1"/>
    <col min="12041" max="12042" width="16.19921875" style="162" customWidth="1"/>
    <col min="12043" max="12043" width="6.09765625" style="162" customWidth="1"/>
    <col min="12044" max="12044" width="13.09765625" style="162" customWidth="1"/>
    <col min="12045" max="12045" width="14.59765625" style="162" customWidth="1"/>
    <col min="12046" max="12049" width="5.59765625" style="162" customWidth="1"/>
    <col min="12050" max="12054" width="12" style="162" customWidth="1"/>
    <col min="12055" max="12288" width="9" style="162"/>
    <col min="12289" max="12289" width="13.69921875" style="162" bestFit="1" customWidth="1"/>
    <col min="12290" max="12291" width="4.8984375" style="162" customWidth="1"/>
    <col min="12292" max="12293" width="17.5" style="162" customWidth="1"/>
    <col min="12294" max="12294" width="16.19921875" style="162" customWidth="1"/>
    <col min="12295" max="12295" width="12.5" style="162" customWidth="1"/>
    <col min="12296" max="12296" width="15" style="162" customWidth="1"/>
    <col min="12297" max="12298" width="16.19921875" style="162" customWidth="1"/>
    <col min="12299" max="12299" width="6.09765625" style="162" customWidth="1"/>
    <col min="12300" max="12300" width="13.09765625" style="162" customWidth="1"/>
    <col min="12301" max="12301" width="14.59765625" style="162" customWidth="1"/>
    <col min="12302" max="12305" width="5.59765625" style="162" customWidth="1"/>
    <col min="12306" max="12310" width="12" style="162" customWidth="1"/>
    <col min="12311" max="12544" width="9" style="162"/>
    <col min="12545" max="12545" width="13.69921875" style="162" bestFit="1" customWidth="1"/>
    <col min="12546" max="12547" width="4.8984375" style="162" customWidth="1"/>
    <col min="12548" max="12549" width="17.5" style="162" customWidth="1"/>
    <col min="12550" max="12550" width="16.19921875" style="162" customWidth="1"/>
    <col min="12551" max="12551" width="12.5" style="162" customWidth="1"/>
    <col min="12552" max="12552" width="15" style="162" customWidth="1"/>
    <col min="12553" max="12554" width="16.19921875" style="162" customWidth="1"/>
    <col min="12555" max="12555" width="6.09765625" style="162" customWidth="1"/>
    <col min="12556" max="12556" width="13.09765625" style="162" customWidth="1"/>
    <col min="12557" max="12557" width="14.59765625" style="162" customWidth="1"/>
    <col min="12558" max="12561" width="5.59765625" style="162" customWidth="1"/>
    <col min="12562" max="12566" width="12" style="162" customWidth="1"/>
    <col min="12567" max="12800" width="9" style="162"/>
    <col min="12801" max="12801" width="13.69921875" style="162" bestFit="1" customWidth="1"/>
    <col min="12802" max="12803" width="4.8984375" style="162" customWidth="1"/>
    <col min="12804" max="12805" width="17.5" style="162" customWidth="1"/>
    <col min="12806" max="12806" width="16.19921875" style="162" customWidth="1"/>
    <col min="12807" max="12807" width="12.5" style="162" customWidth="1"/>
    <col min="12808" max="12808" width="15" style="162" customWidth="1"/>
    <col min="12809" max="12810" width="16.19921875" style="162" customWidth="1"/>
    <col min="12811" max="12811" width="6.09765625" style="162" customWidth="1"/>
    <col min="12812" max="12812" width="13.09765625" style="162" customWidth="1"/>
    <col min="12813" max="12813" width="14.59765625" style="162" customWidth="1"/>
    <col min="12814" max="12817" width="5.59765625" style="162" customWidth="1"/>
    <col min="12818" max="12822" width="12" style="162" customWidth="1"/>
    <col min="12823" max="13056" width="9" style="162"/>
    <col min="13057" max="13057" width="13.69921875" style="162" bestFit="1" customWidth="1"/>
    <col min="13058" max="13059" width="4.8984375" style="162" customWidth="1"/>
    <col min="13060" max="13061" width="17.5" style="162" customWidth="1"/>
    <col min="13062" max="13062" width="16.19921875" style="162" customWidth="1"/>
    <col min="13063" max="13063" width="12.5" style="162" customWidth="1"/>
    <col min="13064" max="13064" width="15" style="162" customWidth="1"/>
    <col min="13065" max="13066" width="16.19921875" style="162" customWidth="1"/>
    <col min="13067" max="13067" width="6.09765625" style="162" customWidth="1"/>
    <col min="13068" max="13068" width="13.09765625" style="162" customWidth="1"/>
    <col min="13069" max="13069" width="14.59765625" style="162" customWidth="1"/>
    <col min="13070" max="13073" width="5.59765625" style="162" customWidth="1"/>
    <col min="13074" max="13078" width="12" style="162" customWidth="1"/>
    <col min="13079" max="13312" width="9" style="162"/>
    <col min="13313" max="13313" width="13.69921875" style="162" bestFit="1" customWidth="1"/>
    <col min="13314" max="13315" width="4.8984375" style="162" customWidth="1"/>
    <col min="13316" max="13317" width="17.5" style="162" customWidth="1"/>
    <col min="13318" max="13318" width="16.19921875" style="162" customWidth="1"/>
    <col min="13319" max="13319" width="12.5" style="162" customWidth="1"/>
    <col min="13320" max="13320" width="15" style="162" customWidth="1"/>
    <col min="13321" max="13322" width="16.19921875" style="162" customWidth="1"/>
    <col min="13323" max="13323" width="6.09765625" style="162" customWidth="1"/>
    <col min="13324" max="13324" width="13.09765625" style="162" customWidth="1"/>
    <col min="13325" max="13325" width="14.59765625" style="162" customWidth="1"/>
    <col min="13326" max="13329" width="5.59765625" style="162" customWidth="1"/>
    <col min="13330" max="13334" width="12" style="162" customWidth="1"/>
    <col min="13335" max="13568" width="9" style="162"/>
    <col min="13569" max="13569" width="13.69921875" style="162" bestFit="1" customWidth="1"/>
    <col min="13570" max="13571" width="4.8984375" style="162" customWidth="1"/>
    <col min="13572" max="13573" width="17.5" style="162" customWidth="1"/>
    <col min="13574" max="13574" width="16.19921875" style="162" customWidth="1"/>
    <col min="13575" max="13575" width="12.5" style="162" customWidth="1"/>
    <col min="13576" max="13576" width="15" style="162" customWidth="1"/>
    <col min="13577" max="13578" width="16.19921875" style="162" customWidth="1"/>
    <col min="13579" max="13579" width="6.09765625" style="162" customWidth="1"/>
    <col min="13580" max="13580" width="13.09765625" style="162" customWidth="1"/>
    <col min="13581" max="13581" width="14.59765625" style="162" customWidth="1"/>
    <col min="13582" max="13585" width="5.59765625" style="162" customWidth="1"/>
    <col min="13586" max="13590" width="12" style="162" customWidth="1"/>
    <col min="13591" max="13824" width="9" style="162"/>
    <col min="13825" max="13825" width="13.69921875" style="162" bestFit="1" customWidth="1"/>
    <col min="13826" max="13827" width="4.8984375" style="162" customWidth="1"/>
    <col min="13828" max="13829" width="17.5" style="162" customWidth="1"/>
    <col min="13830" max="13830" width="16.19921875" style="162" customWidth="1"/>
    <col min="13831" max="13831" width="12.5" style="162" customWidth="1"/>
    <col min="13832" max="13832" width="15" style="162" customWidth="1"/>
    <col min="13833" max="13834" width="16.19921875" style="162" customWidth="1"/>
    <col min="13835" max="13835" width="6.09765625" style="162" customWidth="1"/>
    <col min="13836" max="13836" width="13.09765625" style="162" customWidth="1"/>
    <col min="13837" max="13837" width="14.59765625" style="162" customWidth="1"/>
    <col min="13838" max="13841" width="5.59765625" style="162" customWidth="1"/>
    <col min="13842" max="13846" width="12" style="162" customWidth="1"/>
    <col min="13847" max="14080" width="9" style="162"/>
    <col min="14081" max="14081" width="13.69921875" style="162" bestFit="1" customWidth="1"/>
    <col min="14082" max="14083" width="4.8984375" style="162" customWidth="1"/>
    <col min="14084" max="14085" width="17.5" style="162" customWidth="1"/>
    <col min="14086" max="14086" width="16.19921875" style="162" customWidth="1"/>
    <col min="14087" max="14087" width="12.5" style="162" customWidth="1"/>
    <col min="14088" max="14088" width="15" style="162" customWidth="1"/>
    <col min="14089" max="14090" width="16.19921875" style="162" customWidth="1"/>
    <col min="14091" max="14091" width="6.09765625" style="162" customWidth="1"/>
    <col min="14092" max="14092" width="13.09765625" style="162" customWidth="1"/>
    <col min="14093" max="14093" width="14.59765625" style="162" customWidth="1"/>
    <col min="14094" max="14097" width="5.59765625" style="162" customWidth="1"/>
    <col min="14098" max="14102" width="12" style="162" customWidth="1"/>
    <col min="14103" max="14336" width="9" style="162"/>
    <col min="14337" max="14337" width="13.69921875" style="162" bestFit="1" customWidth="1"/>
    <col min="14338" max="14339" width="4.8984375" style="162" customWidth="1"/>
    <col min="14340" max="14341" width="17.5" style="162" customWidth="1"/>
    <col min="14342" max="14342" width="16.19921875" style="162" customWidth="1"/>
    <col min="14343" max="14343" width="12.5" style="162" customWidth="1"/>
    <col min="14344" max="14344" width="15" style="162" customWidth="1"/>
    <col min="14345" max="14346" width="16.19921875" style="162" customWidth="1"/>
    <col min="14347" max="14347" width="6.09765625" style="162" customWidth="1"/>
    <col min="14348" max="14348" width="13.09765625" style="162" customWidth="1"/>
    <col min="14349" max="14349" width="14.59765625" style="162" customWidth="1"/>
    <col min="14350" max="14353" width="5.59765625" style="162" customWidth="1"/>
    <col min="14354" max="14358" width="12" style="162" customWidth="1"/>
    <col min="14359" max="14592" width="9" style="162"/>
    <col min="14593" max="14593" width="13.69921875" style="162" bestFit="1" customWidth="1"/>
    <col min="14594" max="14595" width="4.8984375" style="162" customWidth="1"/>
    <col min="14596" max="14597" width="17.5" style="162" customWidth="1"/>
    <col min="14598" max="14598" width="16.19921875" style="162" customWidth="1"/>
    <col min="14599" max="14599" width="12.5" style="162" customWidth="1"/>
    <col min="14600" max="14600" width="15" style="162" customWidth="1"/>
    <col min="14601" max="14602" width="16.19921875" style="162" customWidth="1"/>
    <col min="14603" max="14603" width="6.09765625" style="162" customWidth="1"/>
    <col min="14604" max="14604" width="13.09765625" style="162" customWidth="1"/>
    <col min="14605" max="14605" width="14.59765625" style="162" customWidth="1"/>
    <col min="14606" max="14609" width="5.59765625" style="162" customWidth="1"/>
    <col min="14610" max="14614" width="12" style="162" customWidth="1"/>
    <col min="14615" max="14848" width="9" style="162"/>
    <col min="14849" max="14849" width="13.69921875" style="162" bestFit="1" customWidth="1"/>
    <col min="14850" max="14851" width="4.8984375" style="162" customWidth="1"/>
    <col min="14852" max="14853" width="17.5" style="162" customWidth="1"/>
    <col min="14854" max="14854" width="16.19921875" style="162" customWidth="1"/>
    <col min="14855" max="14855" width="12.5" style="162" customWidth="1"/>
    <col min="14856" max="14856" width="15" style="162" customWidth="1"/>
    <col min="14857" max="14858" width="16.19921875" style="162" customWidth="1"/>
    <col min="14859" max="14859" width="6.09765625" style="162" customWidth="1"/>
    <col min="14860" max="14860" width="13.09765625" style="162" customWidth="1"/>
    <col min="14861" max="14861" width="14.59765625" style="162" customWidth="1"/>
    <col min="14862" max="14865" width="5.59765625" style="162" customWidth="1"/>
    <col min="14866" max="14870" width="12" style="162" customWidth="1"/>
    <col min="14871" max="15104" width="9" style="162"/>
    <col min="15105" max="15105" width="13.69921875" style="162" bestFit="1" customWidth="1"/>
    <col min="15106" max="15107" width="4.8984375" style="162" customWidth="1"/>
    <col min="15108" max="15109" width="17.5" style="162" customWidth="1"/>
    <col min="15110" max="15110" width="16.19921875" style="162" customWidth="1"/>
    <col min="15111" max="15111" width="12.5" style="162" customWidth="1"/>
    <col min="15112" max="15112" width="15" style="162" customWidth="1"/>
    <col min="15113" max="15114" width="16.19921875" style="162" customWidth="1"/>
    <col min="15115" max="15115" width="6.09765625" style="162" customWidth="1"/>
    <col min="15116" max="15116" width="13.09765625" style="162" customWidth="1"/>
    <col min="15117" max="15117" width="14.59765625" style="162" customWidth="1"/>
    <col min="15118" max="15121" width="5.59765625" style="162" customWidth="1"/>
    <col min="15122" max="15126" width="12" style="162" customWidth="1"/>
    <col min="15127" max="15360" width="9" style="162"/>
    <col min="15361" max="15361" width="13.69921875" style="162" bestFit="1" customWidth="1"/>
    <col min="15362" max="15363" width="4.8984375" style="162" customWidth="1"/>
    <col min="15364" max="15365" width="17.5" style="162" customWidth="1"/>
    <col min="15366" max="15366" width="16.19921875" style="162" customWidth="1"/>
    <col min="15367" max="15367" width="12.5" style="162" customWidth="1"/>
    <col min="15368" max="15368" width="15" style="162" customWidth="1"/>
    <col min="15369" max="15370" width="16.19921875" style="162" customWidth="1"/>
    <col min="15371" max="15371" width="6.09765625" style="162" customWidth="1"/>
    <col min="15372" max="15372" width="13.09765625" style="162" customWidth="1"/>
    <col min="15373" max="15373" width="14.59765625" style="162" customWidth="1"/>
    <col min="15374" max="15377" width="5.59765625" style="162" customWidth="1"/>
    <col min="15378" max="15382" width="12" style="162" customWidth="1"/>
    <col min="15383" max="15616" width="9" style="162"/>
    <col min="15617" max="15617" width="13.69921875" style="162" bestFit="1" customWidth="1"/>
    <col min="15618" max="15619" width="4.8984375" style="162" customWidth="1"/>
    <col min="15620" max="15621" width="17.5" style="162" customWidth="1"/>
    <col min="15622" max="15622" width="16.19921875" style="162" customWidth="1"/>
    <col min="15623" max="15623" width="12.5" style="162" customWidth="1"/>
    <col min="15624" max="15624" width="15" style="162" customWidth="1"/>
    <col min="15625" max="15626" width="16.19921875" style="162" customWidth="1"/>
    <col min="15627" max="15627" width="6.09765625" style="162" customWidth="1"/>
    <col min="15628" max="15628" width="13.09765625" style="162" customWidth="1"/>
    <col min="15629" max="15629" width="14.59765625" style="162" customWidth="1"/>
    <col min="15630" max="15633" width="5.59765625" style="162" customWidth="1"/>
    <col min="15634" max="15638" width="12" style="162" customWidth="1"/>
    <col min="15639" max="15872" width="9" style="162"/>
    <col min="15873" max="15873" width="13.69921875" style="162" bestFit="1" customWidth="1"/>
    <col min="15874" max="15875" width="4.8984375" style="162" customWidth="1"/>
    <col min="15876" max="15877" width="17.5" style="162" customWidth="1"/>
    <col min="15878" max="15878" width="16.19921875" style="162" customWidth="1"/>
    <col min="15879" max="15879" width="12.5" style="162" customWidth="1"/>
    <col min="15880" max="15880" width="15" style="162" customWidth="1"/>
    <col min="15881" max="15882" width="16.19921875" style="162" customWidth="1"/>
    <col min="15883" max="15883" width="6.09765625" style="162" customWidth="1"/>
    <col min="15884" max="15884" width="13.09765625" style="162" customWidth="1"/>
    <col min="15885" max="15885" width="14.59765625" style="162" customWidth="1"/>
    <col min="15886" max="15889" width="5.59765625" style="162" customWidth="1"/>
    <col min="15890" max="15894" width="12" style="162" customWidth="1"/>
    <col min="15895" max="16128" width="9" style="162"/>
    <col min="16129" max="16129" width="13.69921875" style="162" bestFit="1" customWidth="1"/>
    <col min="16130" max="16131" width="4.8984375" style="162" customWidth="1"/>
    <col min="16132" max="16133" width="17.5" style="162" customWidth="1"/>
    <col min="16134" max="16134" width="16.19921875" style="162" customWidth="1"/>
    <col min="16135" max="16135" width="12.5" style="162" customWidth="1"/>
    <col min="16136" max="16136" width="15" style="162" customWidth="1"/>
    <col min="16137" max="16138" width="16.19921875" style="162" customWidth="1"/>
    <col min="16139" max="16139" width="6.09765625" style="162" customWidth="1"/>
    <col min="16140" max="16140" width="13.09765625" style="162" customWidth="1"/>
    <col min="16141" max="16141" width="14.59765625" style="162" customWidth="1"/>
    <col min="16142" max="16145" width="5.59765625" style="162" customWidth="1"/>
    <col min="16146" max="16150" width="12" style="162" customWidth="1"/>
    <col min="16151" max="16384" width="9" style="162"/>
  </cols>
  <sheetData>
    <row r="1" spans="1:31" s="137" customFormat="1" ht="19.2">
      <c r="A1" s="136"/>
      <c r="B1" s="136"/>
      <c r="C1" s="136"/>
      <c r="E1" s="138"/>
      <c r="F1" s="565" t="str">
        <f>決８長崎!F1</f>
        <v>令 和 ４ 年 度 に お け る 滞 納 整 理 状 況 調</v>
      </c>
      <c r="G1" s="565"/>
      <c r="H1" s="565"/>
      <c r="I1" s="565"/>
      <c r="J1" s="565"/>
      <c r="L1" s="177" t="s">
        <v>307</v>
      </c>
      <c r="M1" s="138"/>
      <c r="N1" s="178"/>
      <c r="O1" s="178"/>
      <c r="P1" s="178"/>
      <c r="Q1" s="178"/>
      <c r="U1" s="140"/>
      <c r="V1" s="140"/>
      <c r="W1" s="140"/>
      <c r="X1" s="140"/>
      <c r="Y1" s="140"/>
      <c r="Z1" s="140"/>
      <c r="AA1" s="140"/>
      <c r="AB1" s="140"/>
      <c r="AC1" s="140"/>
      <c r="AD1" s="140"/>
      <c r="AE1" s="140"/>
    </row>
    <row r="2" spans="1:31" s="141" customFormat="1" ht="16.5" customHeight="1">
      <c r="J2" s="142"/>
      <c r="K2" s="142"/>
      <c r="L2" s="186"/>
      <c r="M2" s="142" t="s">
        <v>129</v>
      </c>
      <c r="N2" s="180"/>
      <c r="O2" s="180"/>
      <c r="P2" s="180" t="s">
        <v>130</v>
      </c>
      <c r="Q2" s="180"/>
      <c r="U2" s="139"/>
      <c r="V2" s="139"/>
      <c r="W2" s="139"/>
      <c r="X2" s="139"/>
      <c r="Y2" s="139"/>
      <c r="Z2" s="139"/>
      <c r="AA2" s="139"/>
      <c r="AB2" s="139"/>
      <c r="AC2" s="139"/>
      <c r="AD2" s="139"/>
      <c r="AE2" s="139"/>
    </row>
    <row r="3" spans="1:31" s="141" customFormat="1" ht="16.5" customHeight="1">
      <c r="A3" s="170" t="s">
        <v>169</v>
      </c>
      <c r="B3" s="171"/>
      <c r="C3" s="172"/>
      <c r="D3" s="143"/>
      <c r="E3" s="143"/>
      <c r="F3" s="143"/>
      <c r="G3" s="569" t="s">
        <v>132</v>
      </c>
      <c r="H3" s="570"/>
      <c r="I3" s="144" t="s">
        <v>133</v>
      </c>
      <c r="J3" s="144" t="s">
        <v>134</v>
      </c>
      <c r="K3" s="144" t="s">
        <v>135</v>
      </c>
      <c r="L3" s="181"/>
      <c r="M3" s="145" t="s">
        <v>136</v>
      </c>
      <c r="N3" s="560" t="s">
        <v>308</v>
      </c>
      <c r="O3" s="561"/>
      <c r="P3" s="560" t="s">
        <v>138</v>
      </c>
      <c r="Q3" s="561"/>
      <c r="U3" s="139"/>
      <c r="V3" s="139"/>
      <c r="W3" s="139"/>
      <c r="X3" s="139"/>
      <c r="Y3" s="139"/>
      <c r="Z3" s="139"/>
      <c r="AA3" s="139"/>
      <c r="AB3" s="139"/>
      <c r="AC3" s="139"/>
      <c r="AD3" s="139"/>
      <c r="AE3" s="139"/>
    </row>
    <row r="4" spans="1:31" s="141" customFormat="1" ht="16.5" customHeight="1">
      <c r="A4" s="146"/>
      <c r="B4" s="147"/>
      <c r="C4" s="148"/>
      <c r="D4" s="149" t="s">
        <v>139</v>
      </c>
      <c r="E4" s="150" t="s">
        <v>140</v>
      </c>
      <c r="F4" s="150" t="s">
        <v>141</v>
      </c>
      <c r="G4" s="150" t="s">
        <v>142</v>
      </c>
      <c r="H4" s="150" t="s">
        <v>143</v>
      </c>
      <c r="I4" s="150" t="s">
        <v>144</v>
      </c>
      <c r="J4" s="150" t="s">
        <v>145</v>
      </c>
      <c r="K4" s="150" t="s">
        <v>309</v>
      </c>
      <c r="L4" s="151" t="s">
        <v>147</v>
      </c>
      <c r="M4" s="150" t="s">
        <v>148</v>
      </c>
      <c r="N4" s="182"/>
      <c r="O4" s="182"/>
      <c r="P4" s="182"/>
      <c r="Q4" s="182"/>
      <c r="U4" s="139"/>
      <c r="V4" s="139"/>
      <c r="W4" s="139"/>
      <c r="X4" s="139"/>
      <c r="Y4" s="139"/>
      <c r="Z4" s="139"/>
      <c r="AA4" s="139"/>
      <c r="AB4" s="139"/>
      <c r="AC4" s="139"/>
      <c r="AD4" s="139"/>
      <c r="AE4" s="139"/>
    </row>
    <row r="5" spans="1:31" s="141" customFormat="1" ht="16.5" customHeight="1">
      <c r="A5" s="152" t="s">
        <v>149</v>
      </c>
      <c r="B5" s="151"/>
      <c r="C5" s="149"/>
      <c r="D5" s="149" t="s">
        <v>150</v>
      </c>
      <c r="E5" s="150" t="s">
        <v>151</v>
      </c>
      <c r="F5" s="150" t="s">
        <v>152</v>
      </c>
      <c r="G5" s="153" t="s">
        <v>153</v>
      </c>
      <c r="H5" s="153" t="s">
        <v>154</v>
      </c>
      <c r="I5" s="153" t="s">
        <v>155</v>
      </c>
      <c r="J5" s="153" t="s">
        <v>156</v>
      </c>
      <c r="K5" s="153" t="s">
        <v>157</v>
      </c>
      <c r="L5" s="150" t="s">
        <v>158</v>
      </c>
      <c r="M5" s="150"/>
      <c r="N5" s="182" t="s">
        <v>159</v>
      </c>
      <c r="O5" s="182" t="s">
        <v>160</v>
      </c>
      <c r="P5" s="182" t="s">
        <v>159</v>
      </c>
      <c r="Q5" s="182" t="s">
        <v>160</v>
      </c>
      <c r="U5" s="139"/>
      <c r="V5" s="139"/>
      <c r="W5" s="139"/>
      <c r="X5" s="139"/>
      <c r="Y5" s="139"/>
      <c r="Z5" s="139"/>
      <c r="AA5" s="139"/>
      <c r="AB5" s="139"/>
      <c r="AC5" s="139"/>
      <c r="AD5" s="139"/>
      <c r="AE5" s="139"/>
    </row>
    <row r="6" spans="1:31" s="139" customFormat="1" ht="17.25" customHeight="1">
      <c r="A6" s="144"/>
      <c r="B6" s="144"/>
      <c r="C6" s="154" t="s">
        <v>161</v>
      </c>
      <c r="D6" s="490">
        <v>24</v>
      </c>
      <c r="E6" s="490">
        <v>24</v>
      </c>
      <c r="F6" s="156">
        <f t="shared" ref="F6:F11" si="0">D6-E6</f>
        <v>0</v>
      </c>
      <c r="G6" s="155">
        <v>0</v>
      </c>
      <c r="H6" s="155">
        <v>0</v>
      </c>
      <c r="I6" s="155">
        <v>0</v>
      </c>
      <c r="J6" s="156">
        <f t="shared" ref="J6:J11" si="1">E6+G6+H6+I6</f>
        <v>24</v>
      </c>
      <c r="K6" s="155">
        <v>0</v>
      </c>
      <c r="L6" s="155">
        <v>0</v>
      </c>
      <c r="M6" s="156">
        <f t="shared" ref="M6:M11" si="2">D6-J6-K6-L6</f>
        <v>0</v>
      </c>
      <c r="N6" s="183"/>
      <c r="O6" s="183"/>
      <c r="P6" s="183"/>
      <c r="Q6" s="183"/>
    </row>
    <row r="7" spans="1:31" s="139" customFormat="1" ht="17.25" customHeight="1">
      <c r="A7" s="150"/>
      <c r="B7" s="153" t="s">
        <v>162</v>
      </c>
      <c r="C7" s="154" t="s">
        <v>163</v>
      </c>
      <c r="D7" s="490">
        <v>39145350205</v>
      </c>
      <c r="E7" s="490">
        <v>39145350205</v>
      </c>
      <c r="F7" s="156">
        <f t="shared" si="0"/>
        <v>0</v>
      </c>
      <c r="G7" s="155">
        <v>0</v>
      </c>
      <c r="H7" s="155">
        <v>0</v>
      </c>
      <c r="I7" s="155">
        <v>0</v>
      </c>
      <c r="J7" s="156">
        <f t="shared" si="1"/>
        <v>39145350205</v>
      </c>
      <c r="K7" s="155">
        <v>0</v>
      </c>
      <c r="L7" s="155">
        <v>0</v>
      </c>
      <c r="M7" s="156">
        <f t="shared" si="2"/>
        <v>0</v>
      </c>
      <c r="N7" s="183" t="s">
        <v>310</v>
      </c>
      <c r="O7" s="183">
        <v>115.1</v>
      </c>
      <c r="P7" s="184">
        <v>100</v>
      </c>
      <c r="Q7" s="184">
        <v>100</v>
      </c>
    </row>
    <row r="8" spans="1:31" s="139" customFormat="1" ht="17.25" customHeight="1">
      <c r="A8" s="150" t="s">
        <v>49</v>
      </c>
      <c r="B8" s="144"/>
      <c r="C8" s="154" t="s">
        <v>161</v>
      </c>
      <c r="D8" s="155">
        <v>0</v>
      </c>
      <c r="E8" s="155"/>
      <c r="F8" s="156">
        <f t="shared" si="0"/>
        <v>0</v>
      </c>
      <c r="G8" s="155">
        <v>0</v>
      </c>
      <c r="H8" s="155">
        <v>0</v>
      </c>
      <c r="I8" s="155">
        <v>0</v>
      </c>
      <c r="J8" s="156">
        <f t="shared" si="1"/>
        <v>0</v>
      </c>
      <c r="K8" s="155">
        <v>0</v>
      </c>
      <c r="L8" s="155">
        <v>0</v>
      </c>
      <c r="M8" s="156">
        <f t="shared" si="2"/>
        <v>0</v>
      </c>
      <c r="N8" s="183"/>
      <c r="O8" s="183"/>
      <c r="P8" s="183"/>
      <c r="Q8" s="183"/>
    </row>
    <row r="9" spans="1:31" s="139" customFormat="1" ht="17.25" customHeight="1">
      <c r="A9" s="150"/>
      <c r="B9" s="153" t="s">
        <v>164</v>
      </c>
      <c r="C9" s="154" t="s">
        <v>163</v>
      </c>
      <c r="D9" s="155">
        <v>0</v>
      </c>
      <c r="E9" s="155"/>
      <c r="F9" s="156">
        <f t="shared" si="0"/>
        <v>0</v>
      </c>
      <c r="G9" s="155">
        <v>0</v>
      </c>
      <c r="H9" s="155">
        <v>0</v>
      </c>
      <c r="I9" s="155">
        <v>0</v>
      </c>
      <c r="J9" s="156">
        <f t="shared" si="1"/>
        <v>0</v>
      </c>
      <c r="K9" s="155">
        <v>0</v>
      </c>
      <c r="L9" s="155">
        <v>0</v>
      </c>
      <c r="M9" s="156">
        <f t="shared" si="2"/>
        <v>0</v>
      </c>
      <c r="N9" s="183">
        <v>0</v>
      </c>
      <c r="O9" s="183">
        <v>0</v>
      </c>
      <c r="P9" s="184">
        <v>0</v>
      </c>
      <c r="Q9" s="184">
        <v>0</v>
      </c>
    </row>
    <row r="10" spans="1:31" s="139" customFormat="1" ht="17.25" customHeight="1">
      <c r="A10" s="150"/>
      <c r="B10" s="144"/>
      <c r="C10" s="154" t="s">
        <v>161</v>
      </c>
      <c r="D10" s="156">
        <f>D6+D8</f>
        <v>24</v>
      </c>
      <c r="E10" s="156">
        <f>E6+E8</f>
        <v>24</v>
      </c>
      <c r="F10" s="156">
        <f t="shared" si="0"/>
        <v>0</v>
      </c>
      <c r="G10" s="156">
        <f t="shared" ref="G10:I11" si="3">G6+G8</f>
        <v>0</v>
      </c>
      <c r="H10" s="156">
        <f t="shared" si="3"/>
        <v>0</v>
      </c>
      <c r="I10" s="156">
        <f t="shared" si="3"/>
        <v>0</v>
      </c>
      <c r="J10" s="156">
        <f t="shared" si="1"/>
        <v>24</v>
      </c>
      <c r="K10" s="156">
        <f>K6+K8</f>
        <v>0</v>
      </c>
      <c r="L10" s="156">
        <f>L6+L8</f>
        <v>0</v>
      </c>
      <c r="M10" s="156">
        <f t="shared" si="2"/>
        <v>0</v>
      </c>
      <c r="N10" s="183"/>
      <c r="O10" s="183"/>
      <c r="P10" s="183"/>
      <c r="Q10" s="183"/>
    </row>
    <row r="11" spans="1:31" s="139" customFormat="1" ht="17.25" customHeight="1">
      <c r="A11" s="153"/>
      <c r="B11" s="153" t="s">
        <v>16</v>
      </c>
      <c r="C11" s="154" t="s">
        <v>163</v>
      </c>
      <c r="D11" s="156">
        <f>D7+D9</f>
        <v>39145350205</v>
      </c>
      <c r="E11" s="156">
        <f>E7+E9</f>
        <v>39145350205</v>
      </c>
      <c r="F11" s="156">
        <f t="shared" si="0"/>
        <v>0</v>
      </c>
      <c r="G11" s="156">
        <f t="shared" si="3"/>
        <v>0</v>
      </c>
      <c r="H11" s="156">
        <f t="shared" si="3"/>
        <v>0</v>
      </c>
      <c r="I11" s="156">
        <f t="shared" si="3"/>
        <v>0</v>
      </c>
      <c r="J11" s="156">
        <f t="shared" si="1"/>
        <v>39145350205</v>
      </c>
      <c r="K11" s="156">
        <f>K7+K9</f>
        <v>0</v>
      </c>
      <c r="L11" s="156">
        <f>L7+L9</f>
        <v>0</v>
      </c>
      <c r="M11" s="156">
        <f t="shared" si="2"/>
        <v>0</v>
      </c>
      <c r="N11" s="183" t="s">
        <v>310</v>
      </c>
      <c r="O11" s="183">
        <v>115.1</v>
      </c>
      <c r="P11" s="184">
        <v>100</v>
      </c>
      <c r="Q11" s="184">
        <v>100</v>
      </c>
    </row>
    <row r="12" spans="1:31" s="139" customFormat="1" ht="17.25" customHeight="1">
      <c r="A12" s="144"/>
      <c r="B12" s="144"/>
      <c r="C12" s="154"/>
      <c r="D12" s="155"/>
      <c r="E12" s="155"/>
      <c r="F12" s="155"/>
      <c r="G12" s="155"/>
      <c r="H12" s="155"/>
      <c r="I12" s="155"/>
      <c r="J12" s="155"/>
      <c r="K12" s="155"/>
      <c r="L12" s="155"/>
      <c r="M12" s="155"/>
      <c r="N12" s="183"/>
      <c r="O12" s="183"/>
      <c r="P12" s="183"/>
      <c r="Q12" s="183"/>
    </row>
    <row r="13" spans="1:31" s="139" customFormat="1" ht="17.25" customHeight="1">
      <c r="A13" s="150"/>
      <c r="B13" s="153"/>
      <c r="C13" s="154"/>
      <c r="D13" s="155"/>
      <c r="E13" s="155"/>
      <c r="F13" s="155"/>
      <c r="G13" s="155"/>
      <c r="H13" s="155"/>
      <c r="I13" s="155"/>
      <c r="J13" s="155"/>
      <c r="K13" s="155"/>
      <c r="L13" s="155"/>
      <c r="M13" s="155"/>
      <c r="N13" s="183"/>
      <c r="O13" s="183"/>
      <c r="P13" s="183"/>
      <c r="Q13" s="183"/>
      <c r="S13" s="510"/>
    </row>
    <row r="14" spans="1:31" s="139" customFormat="1" ht="17.25" customHeight="1">
      <c r="A14" s="150"/>
      <c r="B14" s="144"/>
      <c r="C14" s="154"/>
      <c r="D14" s="155"/>
      <c r="E14" s="155"/>
      <c r="F14" s="155"/>
      <c r="G14" s="155"/>
      <c r="H14" s="155"/>
      <c r="I14" s="155"/>
      <c r="J14" s="155"/>
      <c r="K14" s="155"/>
      <c r="L14" s="155"/>
      <c r="M14" s="155"/>
      <c r="N14" s="183"/>
      <c r="O14" s="183"/>
      <c r="P14" s="183"/>
      <c r="Q14" s="183"/>
    </row>
    <row r="15" spans="1:31" s="139" customFormat="1" ht="17.25" customHeight="1">
      <c r="A15" s="150"/>
      <c r="B15" s="153"/>
      <c r="C15" s="154"/>
      <c r="D15" s="155"/>
      <c r="E15" s="155"/>
      <c r="F15" s="155"/>
      <c r="G15" s="155"/>
      <c r="H15" s="155"/>
      <c r="I15" s="155"/>
      <c r="J15" s="155"/>
      <c r="K15" s="155"/>
      <c r="L15" s="155"/>
      <c r="M15" s="155"/>
      <c r="N15" s="183"/>
      <c r="O15" s="183"/>
      <c r="P15" s="183"/>
      <c r="Q15" s="183"/>
    </row>
    <row r="16" spans="1:31" s="139" customFormat="1" ht="17.25" customHeight="1">
      <c r="A16" s="150"/>
      <c r="B16" s="144"/>
      <c r="C16" s="154"/>
      <c r="D16" s="155"/>
      <c r="E16" s="155"/>
      <c r="F16" s="155"/>
      <c r="G16" s="155"/>
      <c r="H16" s="155"/>
      <c r="I16" s="155"/>
      <c r="J16" s="155"/>
      <c r="K16" s="155"/>
      <c r="L16" s="155"/>
      <c r="M16" s="155"/>
      <c r="N16" s="183"/>
      <c r="O16" s="183"/>
      <c r="P16" s="183"/>
      <c r="Q16" s="183"/>
    </row>
    <row r="17" spans="1:31" s="139" customFormat="1" ht="17.25" customHeight="1">
      <c r="A17" s="153"/>
      <c r="B17" s="153"/>
      <c r="C17" s="154"/>
      <c r="D17" s="155"/>
      <c r="E17" s="155"/>
      <c r="F17" s="155"/>
      <c r="G17" s="155"/>
      <c r="H17" s="155"/>
      <c r="I17" s="155"/>
      <c r="J17" s="155"/>
      <c r="K17" s="155"/>
      <c r="L17" s="155"/>
      <c r="M17" s="155"/>
      <c r="N17" s="183"/>
      <c r="O17" s="183"/>
      <c r="P17" s="183"/>
      <c r="Q17" s="183"/>
    </row>
    <row r="18" spans="1:31" s="139" customFormat="1" ht="17.25" customHeight="1">
      <c r="A18" s="144"/>
      <c r="B18" s="144"/>
      <c r="C18" s="154"/>
      <c r="D18" s="155"/>
      <c r="E18" s="155"/>
      <c r="F18" s="155"/>
      <c r="G18" s="155"/>
      <c r="H18" s="155"/>
      <c r="I18" s="155"/>
      <c r="J18" s="155"/>
      <c r="K18" s="155"/>
      <c r="L18" s="155"/>
      <c r="M18" s="155"/>
      <c r="N18" s="183"/>
      <c r="O18" s="183"/>
      <c r="P18" s="183"/>
      <c r="Q18" s="183"/>
    </row>
    <row r="19" spans="1:31" s="139" customFormat="1" ht="17.25" customHeight="1">
      <c r="A19" s="150"/>
      <c r="B19" s="153"/>
      <c r="C19" s="154"/>
      <c r="D19" s="155"/>
      <c r="E19" s="155"/>
      <c r="F19" s="155"/>
      <c r="G19" s="155"/>
      <c r="H19" s="155"/>
      <c r="I19" s="155"/>
      <c r="J19" s="155"/>
      <c r="K19" s="155"/>
      <c r="L19" s="155"/>
      <c r="M19" s="155"/>
      <c r="N19" s="183"/>
      <c r="O19" s="183"/>
      <c r="P19" s="183"/>
      <c r="Q19" s="183"/>
    </row>
    <row r="20" spans="1:31" s="139" customFormat="1" ht="17.25" customHeight="1">
      <c r="A20" s="150"/>
      <c r="B20" s="144"/>
      <c r="C20" s="154"/>
      <c r="D20" s="155"/>
      <c r="E20" s="155"/>
      <c r="F20" s="155"/>
      <c r="G20" s="155"/>
      <c r="H20" s="155"/>
      <c r="I20" s="155"/>
      <c r="J20" s="155"/>
      <c r="K20" s="155"/>
      <c r="L20" s="155"/>
      <c r="M20" s="155"/>
      <c r="N20" s="183"/>
      <c r="O20" s="183"/>
      <c r="P20" s="183"/>
      <c r="Q20" s="183"/>
    </row>
    <row r="21" spans="1:31" s="139" customFormat="1" ht="17.25" customHeight="1">
      <c r="A21" s="150"/>
      <c r="B21" s="153"/>
      <c r="C21" s="154"/>
      <c r="D21" s="155"/>
      <c r="E21" s="155"/>
      <c r="F21" s="155"/>
      <c r="G21" s="155"/>
      <c r="H21" s="155"/>
      <c r="I21" s="155"/>
      <c r="J21" s="155"/>
      <c r="K21" s="155"/>
      <c r="L21" s="155"/>
      <c r="M21" s="155"/>
      <c r="N21" s="183"/>
      <c r="O21" s="183"/>
      <c r="P21" s="183"/>
      <c r="Q21" s="183"/>
    </row>
    <row r="22" spans="1:31" s="141" customFormat="1" ht="17.25" customHeight="1">
      <c r="A22" s="150"/>
      <c r="B22" s="144"/>
      <c r="C22" s="154"/>
      <c r="D22" s="155"/>
      <c r="E22" s="155"/>
      <c r="F22" s="155"/>
      <c r="G22" s="155"/>
      <c r="H22" s="155"/>
      <c r="I22" s="155"/>
      <c r="J22" s="155"/>
      <c r="K22" s="155"/>
      <c r="L22" s="155"/>
      <c r="M22" s="155"/>
      <c r="N22" s="183"/>
      <c r="O22" s="183"/>
      <c r="P22" s="183"/>
      <c r="Q22" s="183"/>
      <c r="R22" s="139"/>
      <c r="U22" s="139"/>
      <c r="V22" s="139"/>
      <c r="W22" s="139"/>
      <c r="X22" s="139"/>
      <c r="Y22" s="139"/>
      <c r="Z22" s="139"/>
      <c r="AA22" s="139"/>
      <c r="AB22" s="139"/>
      <c r="AC22" s="139"/>
      <c r="AD22" s="139"/>
      <c r="AE22" s="139"/>
    </row>
    <row r="23" spans="1:31" s="141" customFormat="1" ht="17.25" customHeight="1">
      <c r="A23" s="153"/>
      <c r="B23" s="153"/>
      <c r="C23" s="154"/>
      <c r="D23" s="155"/>
      <c r="E23" s="155"/>
      <c r="F23" s="155"/>
      <c r="G23" s="155"/>
      <c r="H23" s="155"/>
      <c r="I23" s="155"/>
      <c r="J23" s="155"/>
      <c r="K23" s="155"/>
      <c r="L23" s="155"/>
      <c r="M23" s="155"/>
      <c r="N23" s="183"/>
      <c r="O23" s="183"/>
      <c r="P23" s="183"/>
      <c r="Q23" s="183"/>
      <c r="R23" s="139"/>
      <c r="U23" s="139"/>
      <c r="V23" s="139"/>
      <c r="W23" s="139"/>
      <c r="X23" s="139"/>
      <c r="Y23" s="139"/>
      <c r="Z23" s="139"/>
      <c r="AA23" s="139"/>
      <c r="AB23" s="139"/>
      <c r="AC23" s="139"/>
      <c r="AD23" s="139"/>
      <c r="AE23" s="139"/>
    </row>
    <row r="24" spans="1:31" s="141" customFormat="1" ht="17.25" customHeight="1">
      <c r="A24" s="144"/>
      <c r="B24" s="144"/>
      <c r="C24" s="154"/>
      <c r="D24" s="155"/>
      <c r="E24" s="155"/>
      <c r="F24" s="155"/>
      <c r="G24" s="155"/>
      <c r="H24" s="155"/>
      <c r="I24" s="155"/>
      <c r="J24" s="155"/>
      <c r="K24" s="155"/>
      <c r="L24" s="155"/>
      <c r="M24" s="155"/>
      <c r="N24" s="183"/>
      <c r="O24" s="183"/>
      <c r="P24" s="183"/>
      <c r="Q24" s="183"/>
      <c r="R24" s="139"/>
      <c r="U24" s="139"/>
      <c r="V24" s="139"/>
      <c r="W24" s="139"/>
      <c r="X24" s="139"/>
      <c r="Y24" s="139"/>
      <c r="Z24" s="139"/>
      <c r="AA24" s="139"/>
      <c r="AB24" s="139"/>
      <c r="AC24" s="139"/>
      <c r="AD24" s="139"/>
      <c r="AE24" s="139"/>
    </row>
    <row r="25" spans="1:31" s="141" customFormat="1" ht="17.25" customHeight="1">
      <c r="A25" s="150"/>
      <c r="B25" s="153"/>
      <c r="C25" s="154"/>
      <c r="D25" s="155"/>
      <c r="E25" s="155"/>
      <c r="F25" s="155"/>
      <c r="G25" s="155"/>
      <c r="H25" s="155"/>
      <c r="I25" s="155"/>
      <c r="J25" s="155"/>
      <c r="K25" s="155"/>
      <c r="L25" s="155"/>
      <c r="M25" s="155"/>
      <c r="N25" s="183"/>
      <c r="O25" s="183"/>
      <c r="P25" s="183"/>
      <c r="Q25" s="183"/>
      <c r="R25" s="139"/>
      <c r="U25" s="139"/>
      <c r="V25" s="139"/>
      <c r="W25" s="139"/>
      <c r="X25" s="139"/>
      <c r="Y25" s="139"/>
      <c r="Z25" s="139"/>
      <c r="AA25" s="139"/>
      <c r="AB25" s="139"/>
      <c r="AC25" s="139"/>
      <c r="AD25" s="139"/>
      <c r="AE25" s="139"/>
    </row>
    <row r="26" spans="1:31" s="141" customFormat="1" ht="17.25" customHeight="1">
      <c r="A26" s="150"/>
      <c r="B26" s="144"/>
      <c r="C26" s="154"/>
      <c r="D26" s="155"/>
      <c r="E26" s="155"/>
      <c r="F26" s="155"/>
      <c r="G26" s="155"/>
      <c r="H26" s="155"/>
      <c r="I26" s="155"/>
      <c r="J26" s="155"/>
      <c r="K26" s="155"/>
      <c r="L26" s="155"/>
      <c r="M26" s="155"/>
      <c r="N26" s="183"/>
      <c r="O26" s="183"/>
      <c r="P26" s="183"/>
      <c r="Q26" s="183"/>
      <c r="R26" s="139"/>
      <c r="U26" s="139"/>
      <c r="V26" s="139"/>
      <c r="W26" s="139"/>
      <c r="X26" s="139"/>
      <c r="Y26" s="139"/>
      <c r="Z26" s="139"/>
      <c r="AA26" s="139"/>
      <c r="AB26" s="139"/>
      <c r="AC26" s="139"/>
      <c r="AD26" s="139"/>
      <c r="AE26" s="139"/>
    </row>
    <row r="27" spans="1:31" s="141" customFormat="1" ht="17.25" customHeight="1">
      <c r="A27" s="150"/>
      <c r="B27" s="153"/>
      <c r="C27" s="154"/>
      <c r="D27" s="155"/>
      <c r="E27" s="155"/>
      <c r="F27" s="155"/>
      <c r="G27" s="155"/>
      <c r="H27" s="155"/>
      <c r="I27" s="155"/>
      <c r="J27" s="155"/>
      <c r="K27" s="155"/>
      <c r="L27" s="155"/>
      <c r="M27" s="155"/>
      <c r="N27" s="183"/>
      <c r="O27" s="183"/>
      <c r="P27" s="183"/>
      <c r="Q27" s="183"/>
      <c r="R27" s="139"/>
    </row>
    <row r="28" spans="1:31" s="141" customFormat="1" ht="17.25" customHeight="1">
      <c r="A28" s="150"/>
      <c r="B28" s="144"/>
      <c r="C28" s="154"/>
      <c r="D28" s="155"/>
      <c r="E28" s="155"/>
      <c r="F28" s="155"/>
      <c r="G28" s="155"/>
      <c r="H28" s="155"/>
      <c r="I28" s="155"/>
      <c r="J28" s="155"/>
      <c r="K28" s="155"/>
      <c r="L28" s="155"/>
      <c r="M28" s="155"/>
      <c r="N28" s="183"/>
      <c r="O28" s="183"/>
      <c r="P28" s="183"/>
      <c r="Q28" s="183"/>
      <c r="R28" s="139"/>
    </row>
    <row r="29" spans="1:31" s="141" customFormat="1" ht="17.25" customHeight="1">
      <c r="A29" s="153"/>
      <c r="B29" s="153"/>
      <c r="C29" s="154"/>
      <c r="D29" s="155"/>
      <c r="E29" s="155"/>
      <c r="F29" s="155"/>
      <c r="G29" s="155"/>
      <c r="H29" s="155"/>
      <c r="I29" s="155"/>
      <c r="J29" s="155"/>
      <c r="K29" s="155"/>
      <c r="L29" s="155"/>
      <c r="M29" s="155"/>
      <c r="N29" s="183"/>
      <c r="O29" s="183"/>
      <c r="P29" s="183"/>
      <c r="Q29" s="183"/>
      <c r="R29" s="139"/>
    </row>
    <row r="30" spans="1:31" s="141" customFormat="1" ht="17.25" customHeight="1">
      <c r="A30" s="144"/>
      <c r="B30" s="144"/>
      <c r="C30" s="154"/>
      <c r="D30" s="155"/>
      <c r="E30" s="155"/>
      <c r="F30" s="155"/>
      <c r="G30" s="155"/>
      <c r="H30" s="155"/>
      <c r="I30" s="155"/>
      <c r="J30" s="155"/>
      <c r="K30" s="155"/>
      <c r="L30" s="155"/>
      <c r="M30" s="155"/>
      <c r="N30" s="183"/>
      <c r="O30" s="183"/>
      <c r="P30" s="183"/>
      <c r="Q30" s="183"/>
      <c r="R30" s="139"/>
    </row>
    <row r="31" spans="1:31" s="141" customFormat="1" ht="17.25" customHeight="1">
      <c r="A31" s="150"/>
      <c r="B31" s="153"/>
      <c r="C31" s="154"/>
      <c r="D31" s="155"/>
      <c r="E31" s="155"/>
      <c r="F31" s="155"/>
      <c r="G31" s="155"/>
      <c r="H31" s="155"/>
      <c r="I31" s="155"/>
      <c r="J31" s="155"/>
      <c r="K31" s="155"/>
      <c r="L31" s="155"/>
      <c r="M31" s="155"/>
      <c r="N31" s="183"/>
      <c r="O31" s="183"/>
      <c r="P31" s="183"/>
      <c r="Q31" s="183"/>
      <c r="R31" s="139"/>
    </row>
    <row r="32" spans="1:31" s="141" customFormat="1" ht="17.25" customHeight="1">
      <c r="A32" s="150"/>
      <c r="B32" s="144"/>
      <c r="C32" s="154"/>
      <c r="D32" s="155"/>
      <c r="E32" s="155"/>
      <c r="F32" s="155"/>
      <c r="G32" s="155"/>
      <c r="H32" s="155"/>
      <c r="I32" s="155"/>
      <c r="J32" s="155"/>
      <c r="K32" s="155"/>
      <c r="L32" s="155"/>
      <c r="M32" s="155"/>
      <c r="N32" s="183"/>
      <c r="O32" s="183"/>
      <c r="P32" s="183"/>
      <c r="Q32" s="183"/>
      <c r="R32" s="139"/>
    </row>
    <row r="33" spans="1:31" s="141" customFormat="1" ht="17.25" customHeight="1">
      <c r="A33" s="150"/>
      <c r="B33" s="153"/>
      <c r="C33" s="154"/>
      <c r="D33" s="155"/>
      <c r="E33" s="155"/>
      <c r="F33" s="155"/>
      <c r="G33" s="155"/>
      <c r="H33" s="155"/>
      <c r="I33" s="155"/>
      <c r="J33" s="155"/>
      <c r="K33" s="155"/>
      <c r="L33" s="155"/>
      <c r="M33" s="155"/>
      <c r="N33" s="183"/>
      <c r="O33" s="183"/>
      <c r="P33" s="183"/>
      <c r="Q33" s="183"/>
      <c r="R33" s="139"/>
    </row>
    <row r="34" spans="1:31" s="141" customFormat="1" ht="17.25" customHeight="1">
      <c r="A34" s="150"/>
      <c r="B34" s="144"/>
      <c r="C34" s="154"/>
      <c r="D34" s="155"/>
      <c r="E34" s="155"/>
      <c r="F34" s="155"/>
      <c r="G34" s="155"/>
      <c r="H34" s="155"/>
      <c r="I34" s="155"/>
      <c r="J34" s="155"/>
      <c r="K34" s="155"/>
      <c r="L34" s="155"/>
      <c r="M34" s="155"/>
      <c r="N34" s="183"/>
      <c r="O34" s="183"/>
      <c r="P34" s="183"/>
      <c r="Q34" s="183"/>
      <c r="R34" s="139"/>
    </row>
    <row r="35" spans="1:31" s="141" customFormat="1" ht="17.25" customHeight="1">
      <c r="A35" s="153"/>
      <c r="B35" s="153"/>
      <c r="C35" s="154"/>
      <c r="D35" s="155"/>
      <c r="E35" s="155"/>
      <c r="F35" s="155"/>
      <c r="G35" s="155"/>
      <c r="H35" s="155"/>
      <c r="I35" s="155"/>
      <c r="J35" s="155"/>
      <c r="K35" s="155"/>
      <c r="L35" s="155"/>
      <c r="M35" s="155"/>
      <c r="N35" s="183"/>
      <c r="O35" s="183"/>
      <c r="P35" s="183"/>
      <c r="Q35" s="183"/>
      <c r="R35" s="139"/>
    </row>
    <row r="36" spans="1:31" s="139" customFormat="1" ht="17.25" customHeight="1">
      <c r="A36" s="144"/>
      <c r="B36" s="144"/>
      <c r="C36" s="154" t="s">
        <v>161</v>
      </c>
      <c r="D36" s="156">
        <f t="shared" ref="D36:F37" si="4">D30+D24+D18+D12+D6</f>
        <v>24</v>
      </c>
      <c r="E36" s="156">
        <f t="shared" si="4"/>
        <v>24</v>
      </c>
      <c r="F36" s="156">
        <f t="shared" si="4"/>
        <v>0</v>
      </c>
      <c r="G36" s="156">
        <v>0</v>
      </c>
      <c r="H36" s="156">
        <v>0</v>
      </c>
      <c r="I36" s="156">
        <v>0</v>
      </c>
      <c r="J36" s="156">
        <f>J30+J24+J18+J12+J6</f>
        <v>24</v>
      </c>
      <c r="K36" s="156">
        <v>0</v>
      </c>
      <c r="L36" s="156">
        <v>0</v>
      </c>
      <c r="M36" s="156">
        <f>M30+M24+M18+M12+M6</f>
        <v>0</v>
      </c>
      <c r="N36" s="183"/>
      <c r="O36" s="183"/>
      <c r="P36" s="183"/>
      <c r="Q36" s="183"/>
    </row>
    <row r="37" spans="1:31" s="141" customFormat="1" ht="17.25" customHeight="1">
      <c r="A37" s="150"/>
      <c r="B37" s="153" t="s">
        <v>162</v>
      </c>
      <c r="C37" s="154" t="s">
        <v>163</v>
      </c>
      <c r="D37" s="156">
        <f t="shared" si="4"/>
        <v>39145350205</v>
      </c>
      <c r="E37" s="156">
        <f t="shared" si="4"/>
        <v>39145350205</v>
      </c>
      <c r="F37" s="156">
        <f t="shared" si="4"/>
        <v>0</v>
      </c>
      <c r="G37" s="156">
        <v>0</v>
      </c>
      <c r="H37" s="156">
        <v>0</v>
      </c>
      <c r="I37" s="156">
        <v>0</v>
      </c>
      <c r="J37" s="156">
        <f>J31+J25+J19+J13+J7</f>
        <v>39145350205</v>
      </c>
      <c r="K37" s="156">
        <v>0</v>
      </c>
      <c r="L37" s="156">
        <v>0</v>
      </c>
      <c r="M37" s="156">
        <f>M31+M25+M19+M13+M7</f>
        <v>0</v>
      </c>
      <c r="N37" s="183">
        <v>115.1</v>
      </c>
      <c r="O37" s="183">
        <v>115.1</v>
      </c>
      <c r="P37" s="184">
        <v>100</v>
      </c>
      <c r="Q37" s="184">
        <v>100</v>
      </c>
      <c r="R37" s="139"/>
    </row>
    <row r="38" spans="1:31" s="141" customFormat="1" ht="17.25" customHeight="1">
      <c r="A38" s="150" t="s">
        <v>182</v>
      </c>
      <c r="B38" s="144"/>
      <c r="C38" s="154" t="s">
        <v>161</v>
      </c>
      <c r="D38" s="156">
        <v>0</v>
      </c>
      <c r="E38" s="156">
        <v>0</v>
      </c>
      <c r="F38" s="156">
        <f>F32+F26+F20+F14+F8</f>
        <v>0</v>
      </c>
      <c r="G38" s="156">
        <v>0</v>
      </c>
      <c r="H38" s="156">
        <v>0</v>
      </c>
      <c r="I38" s="156">
        <v>0</v>
      </c>
      <c r="J38" s="156">
        <f>J32+J26+J20+J14+J8</f>
        <v>0</v>
      </c>
      <c r="K38" s="156">
        <v>0</v>
      </c>
      <c r="L38" s="156">
        <v>0</v>
      </c>
      <c r="M38" s="156">
        <f>M32+M26+M20+M14+M8</f>
        <v>0</v>
      </c>
      <c r="N38" s="183"/>
      <c r="O38" s="183"/>
      <c r="P38" s="183"/>
      <c r="Q38" s="183"/>
      <c r="R38" s="139"/>
    </row>
    <row r="39" spans="1:31" s="141" customFormat="1" ht="17.25" customHeight="1">
      <c r="A39" s="150"/>
      <c r="B39" s="153" t="s">
        <v>164</v>
      </c>
      <c r="C39" s="154" t="s">
        <v>163</v>
      </c>
      <c r="D39" s="156">
        <v>0</v>
      </c>
      <c r="E39" s="156">
        <v>0</v>
      </c>
      <c r="F39" s="156">
        <f>F33+F27+F21+F15+F9</f>
        <v>0</v>
      </c>
      <c r="G39" s="156">
        <v>0</v>
      </c>
      <c r="H39" s="156">
        <v>0</v>
      </c>
      <c r="I39" s="156">
        <v>0</v>
      </c>
      <c r="J39" s="156">
        <f>J33+J27+J21+J15+J9</f>
        <v>0</v>
      </c>
      <c r="K39" s="156">
        <v>0</v>
      </c>
      <c r="L39" s="156">
        <v>0</v>
      </c>
      <c r="M39" s="156">
        <f>M33+M27+M21+M15+M9</f>
        <v>0</v>
      </c>
      <c r="N39" s="183">
        <v>0</v>
      </c>
      <c r="O39" s="183">
        <v>0</v>
      </c>
      <c r="P39" s="184">
        <v>0</v>
      </c>
      <c r="Q39" s="184">
        <v>0</v>
      </c>
      <c r="R39" s="139"/>
    </row>
    <row r="40" spans="1:31" s="141" customFormat="1" ht="17.25" customHeight="1">
      <c r="A40" s="150"/>
      <c r="B40" s="144"/>
      <c r="C40" s="154" t="s">
        <v>161</v>
      </c>
      <c r="D40" s="156">
        <f t="shared" ref="D40:M41" si="5">D34+D28+D22+D16+D10</f>
        <v>24</v>
      </c>
      <c r="E40" s="156">
        <f t="shared" si="5"/>
        <v>24</v>
      </c>
      <c r="F40" s="156">
        <f t="shared" si="5"/>
        <v>0</v>
      </c>
      <c r="G40" s="156">
        <f t="shared" si="5"/>
        <v>0</v>
      </c>
      <c r="H40" s="156">
        <v>0</v>
      </c>
      <c r="I40" s="156">
        <f t="shared" si="5"/>
        <v>0</v>
      </c>
      <c r="J40" s="156">
        <f t="shared" si="5"/>
        <v>24</v>
      </c>
      <c r="K40" s="156">
        <f t="shared" si="5"/>
        <v>0</v>
      </c>
      <c r="L40" s="156">
        <f t="shared" si="5"/>
        <v>0</v>
      </c>
      <c r="M40" s="156">
        <f t="shared" si="5"/>
        <v>0</v>
      </c>
      <c r="N40" s="183"/>
      <c r="O40" s="183"/>
      <c r="P40" s="183"/>
      <c r="Q40" s="183"/>
      <c r="R40" s="139"/>
    </row>
    <row r="41" spans="1:31" s="141" customFormat="1" ht="17.25" customHeight="1">
      <c r="A41" s="153"/>
      <c r="B41" s="153" t="s">
        <v>16</v>
      </c>
      <c r="C41" s="154" t="s">
        <v>163</v>
      </c>
      <c r="D41" s="156">
        <f t="shared" si="5"/>
        <v>39145350205</v>
      </c>
      <c r="E41" s="156">
        <f t="shared" si="5"/>
        <v>39145350205</v>
      </c>
      <c r="F41" s="156">
        <f t="shared" si="5"/>
        <v>0</v>
      </c>
      <c r="G41" s="156">
        <f t="shared" si="5"/>
        <v>0</v>
      </c>
      <c r="H41" s="156">
        <f t="shared" si="5"/>
        <v>0</v>
      </c>
      <c r="I41" s="156">
        <f t="shared" si="5"/>
        <v>0</v>
      </c>
      <c r="J41" s="156">
        <f t="shared" si="5"/>
        <v>39145350205</v>
      </c>
      <c r="K41" s="156">
        <f t="shared" si="5"/>
        <v>0</v>
      </c>
      <c r="L41" s="156">
        <f t="shared" si="5"/>
        <v>0</v>
      </c>
      <c r="M41" s="156">
        <f t="shared" si="5"/>
        <v>0</v>
      </c>
      <c r="N41" s="183">
        <v>115.1</v>
      </c>
      <c r="O41" s="183">
        <v>115.1</v>
      </c>
      <c r="P41" s="184">
        <v>100</v>
      </c>
      <c r="Q41" s="184">
        <v>100</v>
      </c>
      <c r="R41" s="139"/>
    </row>
    <row r="42" spans="1:31" s="137" customFormat="1" ht="19.2">
      <c r="A42" s="139"/>
      <c r="B42" s="139"/>
      <c r="C42" s="139"/>
      <c r="D42" s="139"/>
      <c r="E42" s="139"/>
      <c r="F42" s="565"/>
      <c r="G42" s="565"/>
      <c r="H42" s="565"/>
      <c r="I42" s="565"/>
      <c r="J42" s="565"/>
      <c r="K42" s="139"/>
      <c r="L42" s="139"/>
      <c r="M42" s="139"/>
      <c r="N42" s="187"/>
      <c r="O42" s="187"/>
      <c r="P42" s="187"/>
      <c r="Q42" s="187"/>
      <c r="U42" s="140"/>
      <c r="V42" s="140"/>
      <c r="W42" s="140"/>
      <c r="X42" s="140"/>
      <c r="Y42" s="140"/>
      <c r="Z42" s="140"/>
      <c r="AA42" s="140"/>
      <c r="AB42" s="140"/>
      <c r="AC42" s="140"/>
      <c r="AD42" s="140"/>
      <c r="AE42" s="140"/>
    </row>
    <row r="43" spans="1:31" s="141" customFormat="1" ht="16.5" customHeight="1">
      <c r="A43" s="139"/>
      <c r="B43" s="139"/>
      <c r="C43" s="139"/>
      <c r="D43" s="139"/>
      <c r="E43" s="139"/>
      <c r="F43" s="139"/>
      <c r="G43" s="139"/>
      <c r="H43" s="139"/>
      <c r="I43" s="139"/>
      <c r="J43" s="139"/>
      <c r="K43" s="139"/>
      <c r="L43" s="139"/>
      <c r="M43" s="139"/>
      <c r="N43" s="187"/>
      <c r="O43" s="187"/>
      <c r="P43" s="187"/>
      <c r="Q43" s="187"/>
      <c r="U43" s="139"/>
      <c r="V43" s="139"/>
      <c r="W43" s="139"/>
      <c r="X43" s="139"/>
      <c r="Y43" s="139"/>
      <c r="Z43" s="139"/>
      <c r="AA43" s="139"/>
      <c r="AB43" s="139"/>
      <c r="AC43" s="139"/>
      <c r="AD43" s="139"/>
      <c r="AE43" s="139"/>
    </row>
    <row r="44" spans="1:31" s="141" customFormat="1" ht="16.5" customHeight="1">
      <c r="A44" s="139"/>
      <c r="B44" s="139"/>
      <c r="C44" s="139"/>
      <c r="D44" s="139"/>
      <c r="E44" s="139"/>
      <c r="F44" s="139"/>
      <c r="G44" s="139"/>
      <c r="H44" s="139"/>
      <c r="I44" s="139"/>
      <c r="J44" s="139"/>
      <c r="K44" s="139"/>
      <c r="L44" s="139"/>
      <c r="M44" s="139"/>
      <c r="N44" s="187"/>
      <c r="O44" s="187"/>
      <c r="P44" s="187"/>
      <c r="Q44" s="187"/>
      <c r="U44" s="139"/>
      <c r="V44" s="139"/>
      <c r="W44" s="139"/>
      <c r="X44" s="139"/>
      <c r="Y44" s="139"/>
      <c r="Z44" s="139"/>
      <c r="AA44" s="139"/>
      <c r="AB44" s="139"/>
      <c r="AC44" s="139"/>
      <c r="AD44" s="139"/>
      <c r="AE44" s="139"/>
    </row>
    <row r="45" spans="1:31" s="141" customFormat="1" ht="16.5" customHeight="1">
      <c r="A45" s="139"/>
      <c r="B45" s="139"/>
      <c r="C45" s="139"/>
      <c r="D45" s="139"/>
      <c r="E45" s="139"/>
      <c r="F45" s="139"/>
      <c r="G45" s="139"/>
      <c r="H45" s="139"/>
      <c r="I45" s="139"/>
      <c r="J45" s="139"/>
      <c r="K45" s="139"/>
      <c r="L45" s="139"/>
      <c r="M45" s="139"/>
      <c r="N45" s="187"/>
      <c r="O45" s="187"/>
      <c r="P45" s="187"/>
      <c r="Q45" s="187"/>
      <c r="U45" s="139"/>
      <c r="V45" s="139"/>
      <c r="W45" s="139"/>
      <c r="X45" s="139"/>
      <c r="Y45" s="139"/>
      <c r="Z45" s="139"/>
      <c r="AA45" s="139"/>
      <c r="AB45" s="139"/>
      <c r="AC45" s="139"/>
      <c r="AD45" s="139"/>
      <c r="AE45" s="139"/>
    </row>
    <row r="46" spans="1:31" s="141" customFormat="1" ht="16.5" customHeight="1">
      <c r="A46" s="139"/>
      <c r="B46" s="139"/>
      <c r="C46" s="139"/>
      <c r="D46" s="139"/>
      <c r="E46" s="139"/>
      <c r="F46" s="139"/>
      <c r="G46" s="139"/>
      <c r="H46" s="139"/>
      <c r="I46" s="139"/>
      <c r="J46" s="139"/>
      <c r="K46" s="139"/>
      <c r="L46" s="139"/>
      <c r="M46" s="139"/>
      <c r="N46" s="187"/>
      <c r="O46" s="187"/>
      <c r="P46" s="187"/>
      <c r="Q46" s="187"/>
      <c r="V46" s="139"/>
      <c r="W46" s="139"/>
      <c r="X46" s="139"/>
      <c r="Y46" s="139"/>
      <c r="Z46" s="139"/>
      <c r="AA46" s="139"/>
      <c r="AB46" s="139"/>
      <c r="AC46" s="139"/>
      <c r="AD46" s="139"/>
      <c r="AE46" s="139"/>
    </row>
    <row r="47" spans="1:31" s="141" customFormat="1" ht="17.25" customHeight="1">
      <c r="A47" s="139"/>
      <c r="B47" s="139"/>
      <c r="C47" s="139"/>
      <c r="D47" s="139"/>
      <c r="E47" s="139"/>
      <c r="F47" s="139"/>
      <c r="G47" s="139"/>
      <c r="H47" s="139"/>
      <c r="I47" s="139"/>
      <c r="J47" s="139"/>
      <c r="K47" s="139"/>
      <c r="L47" s="139"/>
      <c r="M47" s="139"/>
      <c r="N47" s="187"/>
      <c r="O47" s="187"/>
      <c r="P47" s="187"/>
      <c r="Q47" s="187"/>
      <c r="R47" s="139"/>
      <c r="S47" s="139"/>
    </row>
    <row r="48" spans="1:31" s="141" customFormat="1" ht="17.25" customHeight="1">
      <c r="A48" s="139"/>
      <c r="B48" s="139"/>
      <c r="C48" s="139"/>
      <c r="D48" s="139"/>
      <c r="E48" s="139"/>
      <c r="F48" s="139"/>
      <c r="G48" s="139"/>
      <c r="H48" s="139"/>
      <c r="I48" s="139"/>
      <c r="J48" s="139"/>
      <c r="K48" s="139"/>
      <c r="L48" s="139"/>
      <c r="M48" s="139"/>
      <c r="N48" s="187"/>
      <c r="O48" s="187"/>
      <c r="P48" s="187"/>
      <c r="Q48" s="187"/>
      <c r="R48" s="139"/>
    </row>
    <row r="49" spans="1:18" s="141" customFormat="1" ht="17.25" customHeight="1">
      <c r="A49" s="139"/>
      <c r="B49" s="139"/>
      <c r="C49" s="139"/>
      <c r="D49" s="139"/>
      <c r="E49" s="139"/>
      <c r="F49" s="139"/>
      <c r="G49" s="139"/>
      <c r="H49" s="139"/>
      <c r="I49" s="139"/>
      <c r="J49" s="139"/>
      <c r="K49" s="139"/>
      <c r="L49" s="139"/>
      <c r="M49" s="139"/>
      <c r="N49" s="187"/>
      <c r="O49" s="187"/>
      <c r="P49" s="187"/>
      <c r="Q49" s="187"/>
      <c r="R49" s="139"/>
    </row>
    <row r="50" spans="1:18" s="141" customFormat="1" ht="17.25" customHeight="1">
      <c r="A50" s="139"/>
      <c r="B50" s="139"/>
      <c r="C50" s="139"/>
      <c r="D50" s="139"/>
      <c r="E50" s="139"/>
      <c r="F50" s="139"/>
      <c r="G50" s="139"/>
      <c r="H50" s="139"/>
      <c r="I50" s="139"/>
      <c r="J50" s="139"/>
      <c r="K50" s="139"/>
      <c r="L50" s="139"/>
      <c r="M50" s="139"/>
      <c r="N50" s="187"/>
      <c r="O50" s="187"/>
      <c r="P50" s="187"/>
      <c r="Q50" s="187"/>
      <c r="R50" s="139"/>
    </row>
    <row r="51" spans="1:18" s="141" customFormat="1" ht="17.25" customHeight="1">
      <c r="A51" s="139"/>
      <c r="B51" s="139"/>
      <c r="C51" s="139"/>
      <c r="D51" s="139"/>
      <c r="E51" s="139"/>
      <c r="F51" s="139"/>
      <c r="G51" s="139"/>
      <c r="H51" s="139"/>
      <c r="I51" s="139"/>
      <c r="J51" s="139"/>
      <c r="K51" s="139"/>
      <c r="L51" s="139"/>
      <c r="M51" s="139"/>
      <c r="N51" s="187"/>
      <c r="O51" s="187"/>
      <c r="P51" s="187"/>
      <c r="Q51" s="187"/>
      <c r="R51" s="139"/>
    </row>
    <row r="52" spans="1:18" s="141" customFormat="1" ht="17.25" customHeight="1">
      <c r="A52" s="139"/>
      <c r="B52" s="139"/>
      <c r="C52" s="139"/>
      <c r="D52" s="139"/>
      <c r="E52" s="139"/>
      <c r="F52" s="139"/>
      <c r="G52" s="139"/>
      <c r="H52" s="139"/>
      <c r="I52" s="139"/>
      <c r="J52" s="139"/>
      <c r="K52" s="139"/>
      <c r="L52" s="139"/>
      <c r="M52" s="139"/>
      <c r="N52" s="187"/>
      <c r="O52" s="187"/>
      <c r="P52" s="187"/>
      <c r="Q52" s="187"/>
      <c r="R52" s="139"/>
    </row>
    <row r="53" spans="1:18" s="141" customFormat="1" ht="17.25" customHeight="1">
      <c r="A53" s="139"/>
      <c r="B53" s="139"/>
      <c r="C53" s="139"/>
      <c r="D53" s="139"/>
      <c r="E53" s="139"/>
      <c r="F53" s="139"/>
      <c r="G53" s="139"/>
      <c r="H53" s="139"/>
      <c r="I53" s="139"/>
      <c r="J53" s="139"/>
      <c r="K53" s="139"/>
      <c r="L53" s="139"/>
      <c r="M53" s="139"/>
      <c r="N53" s="187"/>
      <c r="O53" s="187"/>
      <c r="P53" s="187"/>
      <c r="Q53" s="187"/>
      <c r="R53" s="139"/>
    </row>
    <row r="54" spans="1:18" s="141" customFormat="1" ht="17.25" customHeight="1">
      <c r="A54" s="139"/>
      <c r="B54" s="139"/>
      <c r="C54" s="139"/>
      <c r="D54" s="139"/>
      <c r="E54" s="139"/>
      <c r="F54" s="139"/>
      <c r="G54" s="139"/>
      <c r="H54" s="139"/>
      <c r="I54" s="139"/>
      <c r="J54" s="139"/>
      <c r="K54" s="139"/>
      <c r="L54" s="139"/>
      <c r="M54" s="139"/>
      <c r="N54" s="187"/>
      <c r="O54" s="187"/>
      <c r="P54" s="187"/>
      <c r="Q54" s="187"/>
      <c r="R54" s="139"/>
    </row>
    <row r="55" spans="1:18" s="141" customFormat="1" ht="17.25" customHeight="1">
      <c r="A55" s="139"/>
      <c r="B55" s="139"/>
      <c r="C55" s="139"/>
      <c r="D55" s="139"/>
      <c r="E55" s="139"/>
      <c r="F55" s="139"/>
      <c r="G55" s="139"/>
      <c r="H55" s="139"/>
      <c r="I55" s="139"/>
      <c r="J55" s="139"/>
      <c r="K55" s="139"/>
      <c r="L55" s="139"/>
      <c r="M55" s="139"/>
      <c r="N55" s="187"/>
      <c r="O55" s="187"/>
      <c r="P55" s="187"/>
      <c r="Q55" s="187"/>
      <c r="R55" s="139"/>
    </row>
    <row r="56" spans="1:18" s="141" customFormat="1" ht="17.25" customHeight="1">
      <c r="A56" s="139"/>
      <c r="B56" s="139"/>
      <c r="C56" s="139"/>
      <c r="D56" s="139"/>
      <c r="E56" s="139"/>
      <c r="F56" s="139"/>
      <c r="G56" s="139"/>
      <c r="H56" s="139"/>
      <c r="I56" s="139"/>
      <c r="J56" s="139"/>
      <c r="K56" s="139"/>
      <c r="L56" s="139"/>
      <c r="M56" s="139"/>
      <c r="N56" s="187"/>
      <c r="O56" s="187"/>
      <c r="P56" s="187"/>
      <c r="Q56" s="187"/>
      <c r="R56" s="139"/>
    </row>
    <row r="57" spans="1:18" s="141" customFormat="1" ht="17.25" customHeight="1">
      <c r="A57" s="139"/>
      <c r="B57" s="139"/>
      <c r="C57" s="139"/>
      <c r="D57" s="139"/>
      <c r="E57" s="139"/>
      <c r="F57" s="139"/>
      <c r="G57" s="139"/>
      <c r="H57" s="139"/>
      <c r="I57" s="139"/>
      <c r="J57" s="139"/>
      <c r="K57" s="139"/>
      <c r="L57" s="139"/>
      <c r="M57" s="139"/>
      <c r="N57" s="187"/>
      <c r="O57" s="187"/>
      <c r="P57" s="187"/>
      <c r="Q57" s="187"/>
      <c r="R57" s="139"/>
    </row>
    <row r="58" spans="1:18" s="141" customFormat="1" ht="17.25" customHeight="1">
      <c r="A58" s="162"/>
      <c r="B58" s="162"/>
      <c r="C58" s="162"/>
      <c r="D58" s="162"/>
      <c r="E58" s="162"/>
      <c r="F58" s="162"/>
      <c r="G58" s="162"/>
      <c r="H58" s="162"/>
      <c r="I58" s="162"/>
      <c r="J58" s="162"/>
      <c r="K58" s="162"/>
      <c r="L58" s="162"/>
      <c r="M58" s="162"/>
      <c r="N58" s="189"/>
      <c r="O58" s="189"/>
      <c r="P58" s="189"/>
      <c r="Q58" s="189"/>
      <c r="R58" s="139"/>
    </row>
    <row r="59" spans="1:18" s="141" customFormat="1" ht="17.25" customHeight="1">
      <c r="A59" s="162"/>
      <c r="B59" s="162"/>
      <c r="C59" s="162"/>
      <c r="D59" s="162"/>
      <c r="E59" s="162"/>
      <c r="F59" s="162"/>
      <c r="G59" s="162"/>
      <c r="H59" s="162"/>
      <c r="I59" s="162"/>
      <c r="J59" s="162"/>
      <c r="K59" s="162"/>
      <c r="L59" s="162"/>
      <c r="M59" s="162"/>
      <c r="N59" s="189"/>
      <c r="O59" s="189"/>
      <c r="P59" s="189"/>
      <c r="Q59" s="189"/>
      <c r="R59" s="139"/>
    </row>
    <row r="60" spans="1:18" s="141" customFormat="1" ht="17.25" customHeight="1">
      <c r="A60" s="162"/>
      <c r="B60" s="162"/>
      <c r="C60" s="162"/>
      <c r="D60" s="162"/>
      <c r="E60" s="162"/>
      <c r="F60" s="162"/>
      <c r="G60" s="162"/>
      <c r="H60" s="162"/>
      <c r="I60" s="162"/>
      <c r="J60" s="162"/>
      <c r="K60" s="162"/>
      <c r="L60" s="162"/>
      <c r="M60" s="162"/>
      <c r="N60" s="189"/>
      <c r="O60" s="189"/>
      <c r="P60" s="189"/>
      <c r="Q60" s="189"/>
      <c r="R60" s="139"/>
    </row>
    <row r="61" spans="1:18" s="141" customFormat="1" ht="17.25" customHeight="1">
      <c r="A61" s="162"/>
      <c r="B61" s="162"/>
      <c r="C61" s="162"/>
      <c r="D61" s="162"/>
      <c r="E61" s="162"/>
      <c r="F61" s="162"/>
      <c r="G61" s="162"/>
      <c r="H61" s="162"/>
      <c r="I61" s="162"/>
      <c r="J61" s="162"/>
      <c r="K61" s="162"/>
      <c r="L61" s="162"/>
      <c r="M61" s="162"/>
      <c r="N61" s="189"/>
      <c r="O61" s="189"/>
      <c r="P61" s="189"/>
      <c r="Q61" s="189"/>
      <c r="R61" s="139"/>
    </row>
    <row r="62" spans="1:18" s="141" customFormat="1" ht="17.25" customHeight="1">
      <c r="A62" s="162"/>
      <c r="B62" s="162"/>
      <c r="C62" s="162"/>
      <c r="D62" s="162"/>
      <c r="E62" s="162"/>
      <c r="F62" s="162"/>
      <c r="G62" s="162"/>
      <c r="H62" s="162"/>
      <c r="I62" s="162"/>
      <c r="J62" s="162"/>
      <c r="K62" s="162"/>
      <c r="L62" s="162"/>
      <c r="M62" s="162"/>
      <c r="N62" s="189"/>
      <c r="O62" s="189"/>
      <c r="P62" s="189"/>
      <c r="Q62" s="189"/>
      <c r="R62" s="139"/>
    </row>
    <row r="63" spans="1:18" s="141" customFormat="1" ht="17.25" customHeight="1">
      <c r="A63" s="162"/>
      <c r="B63" s="162"/>
      <c r="C63" s="162"/>
      <c r="D63" s="162"/>
      <c r="E63" s="162"/>
      <c r="F63" s="162"/>
      <c r="G63" s="162"/>
      <c r="H63" s="162"/>
      <c r="I63" s="162"/>
      <c r="J63" s="162"/>
      <c r="K63" s="162"/>
      <c r="L63" s="162"/>
      <c r="M63" s="162"/>
      <c r="N63" s="189"/>
      <c r="O63" s="189"/>
      <c r="P63" s="189"/>
      <c r="Q63" s="189"/>
      <c r="R63" s="139"/>
    </row>
    <row r="64" spans="1:18" s="141" customFormat="1" ht="17.25" customHeight="1">
      <c r="A64" s="162"/>
      <c r="B64" s="162"/>
      <c r="C64" s="162"/>
      <c r="D64" s="162"/>
      <c r="E64" s="162"/>
      <c r="F64" s="162"/>
      <c r="G64" s="162"/>
      <c r="H64" s="162"/>
      <c r="I64" s="162"/>
      <c r="J64" s="162"/>
      <c r="K64" s="162"/>
      <c r="L64" s="162"/>
      <c r="M64" s="162"/>
      <c r="N64" s="189"/>
      <c r="O64" s="189"/>
      <c r="P64" s="189"/>
      <c r="Q64" s="189"/>
      <c r="R64" s="139"/>
    </row>
    <row r="65" spans="1:18" s="141" customFormat="1" ht="17.25" customHeight="1">
      <c r="A65" s="162"/>
      <c r="B65" s="162"/>
      <c r="C65" s="162"/>
      <c r="D65" s="162"/>
      <c r="E65" s="162"/>
      <c r="F65" s="162"/>
      <c r="G65" s="162"/>
      <c r="H65" s="162"/>
      <c r="I65" s="162"/>
      <c r="J65" s="162"/>
      <c r="K65" s="162"/>
      <c r="L65" s="162"/>
      <c r="M65" s="162"/>
      <c r="N65" s="189"/>
      <c r="O65" s="189"/>
      <c r="P65" s="189"/>
      <c r="Q65" s="189"/>
      <c r="R65" s="139"/>
    </row>
    <row r="66" spans="1:18" s="141" customFormat="1" ht="17.25" customHeight="1">
      <c r="A66" s="162"/>
      <c r="B66" s="162"/>
      <c r="C66" s="162"/>
      <c r="D66" s="162"/>
      <c r="E66" s="162"/>
      <c r="F66" s="162"/>
      <c r="G66" s="162"/>
      <c r="H66" s="162"/>
      <c r="I66" s="162"/>
      <c r="J66" s="162"/>
      <c r="K66" s="162"/>
      <c r="L66" s="162"/>
      <c r="M66" s="162"/>
      <c r="N66" s="189"/>
      <c r="O66" s="189"/>
      <c r="P66" s="189"/>
      <c r="Q66" s="189"/>
      <c r="R66" s="139"/>
    </row>
    <row r="67" spans="1:18" s="141" customFormat="1" ht="17.25" customHeight="1">
      <c r="A67" s="162"/>
      <c r="B67" s="162"/>
      <c r="C67" s="162"/>
      <c r="D67" s="162"/>
      <c r="E67" s="162"/>
      <c r="F67" s="162"/>
      <c r="G67" s="162"/>
      <c r="H67" s="162"/>
      <c r="I67" s="162"/>
      <c r="J67" s="162"/>
      <c r="K67" s="162"/>
      <c r="L67" s="162"/>
      <c r="M67" s="162"/>
      <c r="N67" s="189"/>
      <c r="O67" s="189"/>
      <c r="P67" s="189"/>
      <c r="Q67" s="189"/>
      <c r="R67" s="139"/>
    </row>
    <row r="68" spans="1:18" s="141" customFormat="1" ht="17.25" customHeight="1">
      <c r="A68" s="162"/>
      <c r="B68" s="162"/>
      <c r="C68" s="162"/>
      <c r="D68" s="162"/>
      <c r="E68" s="162"/>
      <c r="F68" s="162"/>
      <c r="G68" s="162"/>
      <c r="H68" s="162"/>
      <c r="I68" s="162"/>
      <c r="J68" s="162"/>
      <c r="K68" s="162"/>
      <c r="L68" s="162"/>
      <c r="M68" s="162"/>
      <c r="N68" s="189"/>
      <c r="O68" s="189"/>
      <c r="P68" s="189"/>
      <c r="Q68" s="189"/>
      <c r="R68" s="139"/>
    </row>
    <row r="69" spans="1:18" s="141" customFormat="1" ht="17.25" customHeight="1">
      <c r="A69" s="162"/>
      <c r="B69" s="162"/>
      <c r="C69" s="162"/>
      <c r="D69" s="162"/>
      <c r="E69" s="162"/>
      <c r="F69" s="162"/>
      <c r="G69" s="162"/>
      <c r="H69" s="162"/>
      <c r="I69" s="162"/>
      <c r="J69" s="162"/>
      <c r="K69" s="162"/>
      <c r="L69" s="162"/>
      <c r="M69" s="162"/>
      <c r="N69" s="189"/>
      <c r="O69" s="189"/>
      <c r="P69" s="189"/>
      <c r="Q69" s="189"/>
      <c r="R69" s="139"/>
    </row>
    <row r="70" spans="1:18" s="141" customFormat="1" ht="17.25" customHeight="1">
      <c r="A70" s="162"/>
      <c r="B70" s="162"/>
      <c r="C70" s="162"/>
      <c r="D70" s="162"/>
      <c r="E70" s="162"/>
      <c r="F70" s="162"/>
      <c r="G70" s="162"/>
      <c r="H70" s="162"/>
      <c r="I70" s="162"/>
      <c r="J70" s="162"/>
      <c r="K70" s="162"/>
      <c r="L70" s="162"/>
      <c r="M70" s="162"/>
      <c r="N70" s="189"/>
      <c r="O70" s="189"/>
      <c r="P70" s="189"/>
      <c r="Q70" s="189"/>
      <c r="R70" s="139"/>
    </row>
    <row r="71" spans="1:18" s="141" customFormat="1" ht="17.25" customHeight="1">
      <c r="A71" s="162"/>
      <c r="B71" s="162"/>
      <c r="C71" s="162"/>
      <c r="D71" s="162"/>
      <c r="E71" s="162"/>
      <c r="F71" s="162"/>
      <c r="G71" s="162"/>
      <c r="H71" s="162"/>
      <c r="I71" s="162"/>
      <c r="J71" s="162"/>
      <c r="K71" s="162"/>
      <c r="L71" s="162"/>
      <c r="M71" s="162"/>
      <c r="N71" s="189"/>
      <c r="O71" s="189"/>
      <c r="P71" s="189"/>
      <c r="Q71" s="189"/>
      <c r="R71" s="139"/>
    </row>
    <row r="72" spans="1:18" s="141" customFormat="1" ht="17.25" customHeight="1">
      <c r="A72" s="162"/>
      <c r="B72" s="162"/>
      <c r="C72" s="162"/>
      <c r="D72" s="162"/>
      <c r="E72" s="162"/>
      <c r="F72" s="162"/>
      <c r="G72" s="162"/>
      <c r="H72" s="162"/>
      <c r="I72" s="162"/>
      <c r="J72" s="162"/>
      <c r="K72" s="162"/>
      <c r="L72" s="162"/>
      <c r="M72" s="162"/>
      <c r="N72" s="189"/>
      <c r="O72" s="189"/>
      <c r="P72" s="189"/>
      <c r="Q72" s="189"/>
      <c r="R72" s="139"/>
    </row>
    <row r="73" spans="1:18" s="141" customFormat="1" ht="17.25" customHeight="1">
      <c r="A73" s="162"/>
      <c r="B73" s="162"/>
      <c r="C73" s="162"/>
      <c r="D73" s="162"/>
      <c r="E73" s="162"/>
      <c r="F73" s="162"/>
      <c r="G73" s="162"/>
      <c r="H73" s="162"/>
      <c r="I73" s="162"/>
      <c r="J73" s="162"/>
      <c r="K73" s="162"/>
      <c r="L73" s="162"/>
      <c r="M73" s="162"/>
      <c r="N73" s="189"/>
      <c r="O73" s="189"/>
      <c r="P73" s="189"/>
      <c r="Q73" s="189"/>
      <c r="R73" s="139"/>
    </row>
    <row r="74" spans="1:18" s="141" customFormat="1" ht="17.25" customHeight="1">
      <c r="A74" s="162"/>
      <c r="B74" s="162"/>
      <c r="C74" s="162"/>
      <c r="D74" s="162"/>
      <c r="E74" s="162"/>
      <c r="F74" s="162"/>
      <c r="G74" s="162"/>
      <c r="H74" s="162"/>
      <c r="I74" s="162"/>
      <c r="J74" s="162"/>
      <c r="K74" s="162"/>
      <c r="L74" s="162"/>
      <c r="M74" s="162"/>
      <c r="N74" s="189"/>
      <c r="O74" s="189"/>
      <c r="P74" s="189"/>
      <c r="Q74" s="189"/>
      <c r="R74" s="139"/>
    </row>
    <row r="75" spans="1:18" s="141" customFormat="1" ht="17.25" customHeight="1">
      <c r="A75" s="162"/>
      <c r="B75" s="162"/>
      <c r="C75" s="162"/>
      <c r="D75" s="162"/>
      <c r="E75" s="162"/>
      <c r="F75" s="162"/>
      <c r="G75" s="162"/>
      <c r="H75" s="162"/>
      <c r="I75" s="162"/>
      <c r="J75" s="162"/>
      <c r="K75" s="162"/>
      <c r="L75" s="162"/>
      <c r="M75" s="162"/>
      <c r="N75" s="189"/>
      <c r="O75" s="189"/>
      <c r="P75" s="189"/>
      <c r="Q75" s="189"/>
      <c r="R75" s="139"/>
    </row>
    <row r="76" spans="1:18" s="141" customFormat="1" ht="17.25" customHeight="1">
      <c r="A76" s="162"/>
      <c r="B76" s="162"/>
      <c r="C76" s="162"/>
      <c r="D76" s="162"/>
      <c r="E76" s="162"/>
      <c r="F76" s="162"/>
      <c r="G76" s="162"/>
      <c r="H76" s="162"/>
      <c r="I76" s="162"/>
      <c r="J76" s="162"/>
      <c r="K76" s="162"/>
      <c r="L76" s="162"/>
      <c r="M76" s="162"/>
      <c r="N76" s="189"/>
      <c r="O76" s="189"/>
      <c r="P76" s="189"/>
      <c r="Q76" s="189"/>
      <c r="R76" s="139"/>
    </row>
    <row r="77" spans="1:18" s="141" customFormat="1" ht="17.25" customHeight="1">
      <c r="A77" s="162"/>
      <c r="B77" s="162"/>
      <c r="C77" s="162"/>
      <c r="D77" s="162"/>
      <c r="E77" s="162"/>
      <c r="F77" s="162"/>
      <c r="G77" s="162"/>
      <c r="H77" s="162"/>
      <c r="I77" s="162"/>
      <c r="J77" s="162"/>
      <c r="K77" s="162"/>
      <c r="L77" s="162"/>
      <c r="M77" s="162"/>
      <c r="N77" s="189"/>
      <c r="O77" s="189"/>
      <c r="P77" s="189"/>
      <c r="Q77" s="189"/>
      <c r="R77" s="139"/>
    </row>
    <row r="78" spans="1:18" s="141" customFormat="1" ht="17.25" customHeight="1">
      <c r="A78" s="162"/>
      <c r="B78" s="162"/>
      <c r="C78" s="162"/>
      <c r="D78" s="162"/>
      <c r="E78" s="162"/>
      <c r="F78" s="162"/>
      <c r="G78" s="162"/>
      <c r="H78" s="162"/>
      <c r="I78" s="162"/>
      <c r="J78" s="162"/>
      <c r="K78" s="162"/>
      <c r="L78" s="162"/>
      <c r="M78" s="162"/>
      <c r="N78" s="189"/>
      <c r="O78" s="189"/>
      <c r="P78" s="189"/>
      <c r="Q78" s="189"/>
      <c r="R78" s="139"/>
    </row>
    <row r="79" spans="1:18" s="141" customFormat="1" ht="17.25" customHeight="1">
      <c r="A79" s="162"/>
      <c r="B79" s="162"/>
      <c r="C79" s="162"/>
      <c r="D79" s="162"/>
      <c r="E79" s="162"/>
      <c r="F79" s="162"/>
      <c r="G79" s="162"/>
      <c r="H79" s="162"/>
      <c r="I79" s="162"/>
      <c r="J79" s="162"/>
      <c r="K79" s="162"/>
      <c r="L79" s="162"/>
      <c r="M79" s="162"/>
      <c r="N79" s="189"/>
      <c r="O79" s="189"/>
      <c r="P79" s="189"/>
      <c r="Q79" s="189"/>
      <c r="R79" s="139"/>
    </row>
    <row r="80" spans="1:18" s="141" customFormat="1" ht="17.25" customHeight="1">
      <c r="A80" s="162"/>
      <c r="B80" s="162"/>
      <c r="C80" s="162"/>
      <c r="D80" s="162"/>
      <c r="E80" s="162"/>
      <c r="F80" s="162"/>
      <c r="G80" s="162"/>
      <c r="H80" s="162"/>
      <c r="I80" s="162"/>
      <c r="J80" s="162"/>
      <c r="K80" s="162"/>
      <c r="L80" s="162"/>
      <c r="M80" s="162"/>
      <c r="N80" s="189"/>
      <c r="O80" s="189"/>
      <c r="P80" s="189"/>
      <c r="Q80" s="189"/>
      <c r="R80" s="139"/>
    </row>
    <row r="81" spans="1:31" s="141" customFormat="1" ht="17.25" customHeight="1">
      <c r="A81" s="162"/>
      <c r="B81" s="162"/>
      <c r="C81" s="162"/>
      <c r="D81" s="162"/>
      <c r="E81" s="162"/>
      <c r="F81" s="162"/>
      <c r="G81" s="162"/>
      <c r="H81" s="162"/>
      <c r="I81" s="162"/>
      <c r="J81" s="162"/>
      <c r="K81" s="162"/>
      <c r="L81" s="162"/>
      <c r="M81" s="162"/>
      <c r="N81" s="189"/>
      <c r="O81" s="189"/>
      <c r="P81" s="189"/>
      <c r="Q81" s="189"/>
      <c r="R81" s="139"/>
    </row>
    <row r="82" spans="1:31" s="141" customFormat="1" ht="17.25" customHeight="1">
      <c r="A82" s="162"/>
      <c r="B82" s="162"/>
      <c r="C82" s="162"/>
      <c r="D82" s="162"/>
      <c r="E82" s="162"/>
      <c r="F82" s="162"/>
      <c r="G82" s="162"/>
      <c r="H82" s="162"/>
      <c r="I82" s="162"/>
      <c r="J82" s="162"/>
      <c r="K82" s="162"/>
      <c r="L82" s="162"/>
      <c r="M82" s="162"/>
      <c r="N82" s="189"/>
      <c r="O82" s="189"/>
      <c r="P82" s="189"/>
      <c r="Q82" s="189"/>
      <c r="R82" s="139"/>
    </row>
    <row r="83" spans="1:31" s="137" customFormat="1" ht="13.2">
      <c r="A83" s="162"/>
      <c r="B83" s="162"/>
      <c r="C83" s="162"/>
      <c r="D83" s="162"/>
      <c r="E83" s="162"/>
      <c r="F83" s="162"/>
      <c r="G83" s="162"/>
      <c r="H83" s="162"/>
      <c r="I83" s="162"/>
      <c r="J83" s="162"/>
      <c r="K83" s="162"/>
      <c r="L83" s="162"/>
      <c r="M83" s="162"/>
      <c r="N83" s="189"/>
      <c r="O83" s="189"/>
      <c r="P83" s="189"/>
      <c r="Q83" s="188"/>
      <c r="U83" s="140"/>
      <c r="V83" s="140"/>
      <c r="W83" s="140"/>
      <c r="X83" s="140"/>
      <c r="Y83" s="140"/>
      <c r="Z83" s="140"/>
      <c r="AA83" s="140"/>
      <c r="AB83" s="140"/>
      <c r="AC83" s="140"/>
      <c r="AD83" s="140"/>
      <c r="AE83" s="140"/>
    </row>
    <row r="84" spans="1:31" s="141" customFormat="1" ht="16.5" customHeight="1">
      <c r="A84" s="162"/>
      <c r="B84" s="162"/>
      <c r="C84" s="162"/>
      <c r="D84" s="162"/>
      <c r="E84" s="162"/>
      <c r="F84" s="162"/>
      <c r="G84" s="162"/>
      <c r="H84" s="162"/>
      <c r="I84" s="162"/>
      <c r="J84" s="162"/>
      <c r="K84" s="162"/>
      <c r="L84" s="162"/>
      <c r="M84" s="162"/>
      <c r="N84" s="189"/>
      <c r="O84" s="189"/>
      <c r="P84" s="189"/>
      <c r="Q84" s="188"/>
      <c r="U84" s="139"/>
      <c r="V84" s="139"/>
      <c r="W84" s="139"/>
      <c r="X84" s="139"/>
      <c r="Y84" s="139"/>
      <c r="Z84" s="139"/>
      <c r="AA84" s="139"/>
      <c r="AB84" s="139"/>
      <c r="AC84" s="139"/>
      <c r="AD84" s="139"/>
      <c r="AE84" s="139"/>
    </row>
    <row r="85" spans="1:31" s="141" customFormat="1" ht="16.5" customHeight="1">
      <c r="A85" s="162"/>
      <c r="B85" s="162"/>
      <c r="C85" s="162"/>
      <c r="D85" s="162"/>
      <c r="E85" s="162"/>
      <c r="F85" s="162"/>
      <c r="G85" s="162"/>
      <c r="H85" s="162"/>
      <c r="I85" s="162"/>
      <c r="J85" s="162"/>
      <c r="K85" s="162"/>
      <c r="L85" s="162"/>
      <c r="M85" s="162"/>
      <c r="N85" s="189"/>
      <c r="O85" s="189"/>
      <c r="P85" s="189"/>
      <c r="Q85" s="188"/>
      <c r="U85" s="139"/>
      <c r="V85" s="139"/>
      <c r="W85" s="139"/>
      <c r="X85" s="139"/>
      <c r="Y85" s="139"/>
      <c r="Z85" s="139"/>
      <c r="AA85" s="139"/>
      <c r="AB85" s="139"/>
      <c r="AC85" s="139"/>
      <c r="AD85" s="139"/>
      <c r="AE85" s="139"/>
    </row>
    <row r="86" spans="1:31" s="141" customFormat="1" ht="16.5" customHeight="1">
      <c r="A86" s="162"/>
      <c r="B86" s="162"/>
      <c r="C86" s="162"/>
      <c r="D86" s="162"/>
      <c r="E86" s="162"/>
      <c r="F86" s="162"/>
      <c r="G86" s="162"/>
      <c r="H86" s="162"/>
      <c r="I86" s="162"/>
      <c r="J86" s="162"/>
      <c r="K86" s="162"/>
      <c r="L86" s="162"/>
      <c r="M86" s="162"/>
      <c r="N86" s="189"/>
      <c r="O86" s="189"/>
      <c r="P86" s="189"/>
      <c r="Q86" s="188"/>
      <c r="U86" s="139"/>
      <c r="V86" s="139"/>
      <c r="W86" s="139"/>
      <c r="X86" s="139"/>
      <c r="Y86" s="139"/>
      <c r="Z86" s="139"/>
      <c r="AA86" s="139"/>
      <c r="AB86" s="139"/>
      <c r="AC86" s="139"/>
      <c r="AD86" s="139"/>
      <c r="AE86" s="139"/>
    </row>
    <row r="87" spans="1:31" s="141" customFormat="1" ht="16.5" customHeight="1">
      <c r="A87" s="162"/>
      <c r="B87" s="162"/>
      <c r="C87" s="162"/>
      <c r="D87" s="162"/>
      <c r="E87" s="162"/>
      <c r="F87" s="162"/>
      <c r="G87" s="162"/>
      <c r="H87" s="162"/>
      <c r="I87" s="162"/>
      <c r="J87" s="162"/>
      <c r="K87" s="162"/>
      <c r="L87" s="162"/>
      <c r="M87" s="162"/>
      <c r="N87" s="189"/>
      <c r="O87" s="189"/>
      <c r="P87" s="189"/>
      <c r="Q87" s="188"/>
      <c r="U87" s="139"/>
      <c r="V87" s="139"/>
      <c r="W87" s="139"/>
      <c r="X87" s="139"/>
      <c r="Y87" s="139"/>
      <c r="Z87" s="139"/>
      <c r="AA87" s="139"/>
      <c r="AB87" s="139"/>
      <c r="AC87" s="139"/>
      <c r="AD87" s="139"/>
      <c r="AE87" s="139"/>
    </row>
    <row r="88" spans="1:31" ht="17.25" customHeight="1">
      <c r="Q88" s="189"/>
      <c r="R88" s="139"/>
    </row>
    <row r="89" spans="1:31" ht="17.25" customHeight="1">
      <c r="Q89" s="189"/>
      <c r="R89" s="139"/>
    </row>
    <row r="90" spans="1:31" ht="17.25" customHeight="1">
      <c r="Q90" s="189"/>
      <c r="R90" s="139"/>
    </row>
    <row r="91" spans="1:31" ht="17.25" customHeight="1">
      <c r="Q91" s="189"/>
      <c r="R91" s="139"/>
    </row>
    <row r="92" spans="1:31" ht="17.25" customHeight="1">
      <c r="Q92" s="189"/>
      <c r="R92" s="139"/>
    </row>
    <row r="93" spans="1:31" ht="17.25" customHeight="1">
      <c r="Q93" s="189"/>
      <c r="R93" s="139"/>
    </row>
    <row r="94" spans="1:31" ht="17.25" customHeight="1">
      <c r="Q94" s="189"/>
      <c r="R94" s="139"/>
    </row>
    <row r="95" spans="1:31" ht="17.25" customHeight="1">
      <c r="Q95" s="189"/>
      <c r="R95" s="139"/>
    </row>
    <row r="96" spans="1:31" ht="17.25" customHeight="1">
      <c r="Q96" s="189"/>
      <c r="R96" s="139"/>
    </row>
    <row r="97" spans="17:18" ht="17.25" customHeight="1">
      <c r="Q97" s="189"/>
      <c r="R97" s="139"/>
    </row>
    <row r="98" spans="17:18" ht="17.25" customHeight="1">
      <c r="Q98" s="189"/>
      <c r="R98" s="139"/>
    </row>
    <row r="99" spans="17:18" ht="17.25" customHeight="1">
      <c r="Q99" s="189"/>
      <c r="R99" s="139"/>
    </row>
    <row r="100" spans="17:18" ht="17.25" customHeight="1">
      <c r="Q100" s="189"/>
      <c r="R100" s="139"/>
    </row>
    <row r="101" spans="17:18" ht="17.25" customHeight="1">
      <c r="Q101" s="189"/>
      <c r="R101" s="139"/>
    </row>
    <row r="102" spans="17:18" ht="17.25" customHeight="1">
      <c r="Q102" s="189"/>
      <c r="R102" s="139"/>
    </row>
    <row r="103" spans="17:18" ht="17.25" customHeight="1">
      <c r="Q103" s="189"/>
      <c r="R103" s="139"/>
    </row>
    <row r="104" spans="17:18" ht="17.25" customHeight="1">
      <c r="Q104" s="189"/>
      <c r="R104" s="139"/>
    </row>
    <row r="105" spans="17:18" ht="17.25" customHeight="1">
      <c r="Q105" s="189"/>
      <c r="R105" s="139"/>
    </row>
    <row r="106" spans="17:18" ht="17.25" customHeight="1">
      <c r="Q106" s="189"/>
      <c r="R106" s="139"/>
    </row>
    <row r="107" spans="17:18" ht="17.25" customHeight="1">
      <c r="Q107" s="189"/>
      <c r="R107" s="139"/>
    </row>
    <row r="108" spans="17:18" ht="17.25" customHeight="1">
      <c r="Q108" s="189"/>
      <c r="R108" s="139"/>
    </row>
    <row r="109" spans="17:18" ht="17.25" customHeight="1">
      <c r="Q109" s="189"/>
      <c r="R109" s="139"/>
    </row>
    <row r="110" spans="17:18" ht="17.25" customHeight="1">
      <c r="Q110" s="189"/>
      <c r="R110" s="139"/>
    </row>
    <row r="111" spans="17:18" ht="17.25" customHeight="1">
      <c r="Q111" s="189"/>
      <c r="R111" s="139"/>
    </row>
    <row r="112" spans="17:18" ht="17.25" customHeight="1">
      <c r="Q112" s="189"/>
      <c r="R112" s="139"/>
    </row>
    <row r="113" spans="1:31" ht="17.25" customHeight="1">
      <c r="Q113" s="189"/>
      <c r="R113" s="139"/>
    </row>
    <row r="114" spans="1:31" ht="17.25" customHeight="1">
      <c r="Q114" s="189"/>
      <c r="R114" s="139"/>
    </row>
    <row r="115" spans="1:31" ht="17.25" customHeight="1">
      <c r="Q115" s="189"/>
      <c r="R115" s="139"/>
    </row>
    <row r="116" spans="1:31" ht="17.25" customHeight="1">
      <c r="Q116" s="189"/>
      <c r="R116" s="139"/>
    </row>
    <row r="117" spans="1:31" ht="17.25" customHeight="1">
      <c r="Q117" s="189"/>
      <c r="R117" s="139"/>
    </row>
    <row r="118" spans="1:31" ht="17.25" customHeight="1">
      <c r="Q118" s="189"/>
      <c r="R118" s="139"/>
    </row>
    <row r="119" spans="1:31" ht="17.25" customHeight="1">
      <c r="Q119" s="189"/>
      <c r="R119" s="139"/>
    </row>
    <row r="120" spans="1:31" ht="17.25" customHeight="1">
      <c r="Q120" s="189"/>
      <c r="R120" s="139"/>
    </row>
    <row r="121" spans="1:31" ht="17.25" customHeight="1">
      <c r="Q121" s="189"/>
      <c r="R121" s="139"/>
    </row>
    <row r="122" spans="1:31" ht="17.25" customHeight="1">
      <c r="Q122" s="189"/>
      <c r="R122" s="139"/>
    </row>
    <row r="123" spans="1:31" ht="17.25" customHeight="1">
      <c r="Q123" s="189"/>
      <c r="R123" s="139"/>
    </row>
    <row r="124" spans="1:31" s="137" customFormat="1" ht="13.2">
      <c r="A124" s="162"/>
      <c r="B124" s="162"/>
      <c r="C124" s="162"/>
      <c r="D124" s="162"/>
      <c r="E124" s="162"/>
      <c r="F124" s="162" t="s">
        <v>311</v>
      </c>
      <c r="G124" s="162"/>
      <c r="H124" s="162"/>
      <c r="I124" s="162"/>
      <c r="J124" s="162"/>
      <c r="K124" s="162"/>
      <c r="L124" s="162"/>
      <c r="M124" s="162"/>
      <c r="N124" s="189"/>
      <c r="O124" s="189"/>
      <c r="P124" s="189"/>
      <c r="Q124" s="188"/>
      <c r="U124" s="140"/>
      <c r="V124" s="140"/>
      <c r="W124" s="140"/>
      <c r="X124" s="140"/>
      <c r="Y124" s="140"/>
      <c r="Z124" s="140"/>
      <c r="AA124" s="140"/>
      <c r="AB124" s="140"/>
      <c r="AC124" s="140"/>
      <c r="AD124" s="140"/>
      <c r="AE124" s="140"/>
    </row>
    <row r="125" spans="1:31" s="141" customFormat="1" ht="16.5" customHeight="1">
      <c r="A125" s="162"/>
      <c r="B125" s="162"/>
      <c r="C125" s="162"/>
      <c r="D125" s="162"/>
      <c r="E125" s="162"/>
      <c r="F125" s="162"/>
      <c r="G125" s="162"/>
      <c r="H125" s="162"/>
      <c r="I125" s="162"/>
      <c r="J125" s="162"/>
      <c r="K125" s="162"/>
      <c r="L125" s="162"/>
      <c r="M125" s="162"/>
      <c r="N125" s="189"/>
      <c r="O125" s="189"/>
      <c r="P125" s="189"/>
      <c r="Q125" s="188"/>
      <c r="U125" s="139"/>
      <c r="V125" s="139"/>
      <c r="W125" s="139"/>
      <c r="X125" s="139"/>
      <c r="Y125" s="139"/>
      <c r="Z125" s="139"/>
      <c r="AA125" s="139"/>
      <c r="AB125" s="139"/>
      <c r="AC125" s="139"/>
      <c r="AD125" s="139"/>
      <c r="AE125" s="139"/>
    </row>
    <row r="126" spans="1:31" s="141" customFormat="1" ht="16.5" customHeight="1">
      <c r="A126" s="162"/>
      <c r="B126" s="162"/>
      <c r="C126" s="162"/>
      <c r="D126" s="162"/>
      <c r="E126" s="162"/>
      <c r="F126" s="162"/>
      <c r="G126" s="162"/>
      <c r="H126" s="162"/>
      <c r="I126" s="162"/>
      <c r="J126" s="162"/>
      <c r="K126" s="162"/>
      <c r="L126" s="162"/>
      <c r="M126" s="162"/>
      <c r="N126" s="189"/>
      <c r="O126" s="189"/>
      <c r="P126" s="189"/>
      <c r="Q126" s="188"/>
      <c r="U126" s="139"/>
      <c r="V126" s="139"/>
      <c r="W126" s="139"/>
      <c r="X126" s="139"/>
      <c r="Y126" s="139"/>
      <c r="Z126" s="139"/>
      <c r="AA126" s="139"/>
      <c r="AB126" s="139"/>
      <c r="AC126" s="139"/>
      <c r="AD126" s="139"/>
      <c r="AE126" s="139"/>
    </row>
    <row r="127" spans="1:31" s="141" customFormat="1" ht="16.5" customHeight="1">
      <c r="A127" s="162"/>
      <c r="B127" s="162"/>
      <c r="C127" s="162"/>
      <c r="D127" s="162"/>
      <c r="E127" s="162"/>
      <c r="F127" s="162"/>
      <c r="G127" s="162"/>
      <c r="H127" s="162"/>
      <c r="I127" s="162"/>
      <c r="J127" s="162"/>
      <c r="K127" s="162"/>
      <c r="L127" s="162"/>
      <c r="M127" s="162"/>
      <c r="N127" s="189"/>
      <c r="O127" s="189"/>
      <c r="P127" s="189"/>
      <c r="Q127" s="188"/>
      <c r="U127" s="139"/>
      <c r="V127" s="139"/>
      <c r="W127" s="139"/>
      <c r="X127" s="139"/>
      <c r="Y127" s="139"/>
      <c r="Z127" s="139"/>
      <c r="AA127" s="139"/>
      <c r="AB127" s="139"/>
      <c r="AC127" s="139"/>
      <c r="AD127" s="139"/>
      <c r="AE127" s="139"/>
    </row>
    <row r="128" spans="1:31" s="141" customFormat="1" ht="16.5" customHeight="1">
      <c r="A128" s="162"/>
      <c r="B128" s="162"/>
      <c r="C128" s="162"/>
      <c r="D128" s="162"/>
      <c r="E128" s="162"/>
      <c r="F128" s="162"/>
      <c r="G128" s="162"/>
      <c r="H128" s="162"/>
      <c r="I128" s="162"/>
      <c r="J128" s="162"/>
      <c r="K128" s="162"/>
      <c r="L128" s="162"/>
      <c r="M128" s="162"/>
      <c r="N128" s="189"/>
      <c r="O128" s="189"/>
      <c r="P128" s="189"/>
      <c r="Q128" s="188"/>
      <c r="U128" s="139"/>
      <c r="V128" s="139"/>
      <c r="W128" s="139"/>
      <c r="X128" s="139"/>
      <c r="Y128" s="139"/>
      <c r="Z128" s="139"/>
      <c r="AA128" s="139"/>
      <c r="AB128" s="139"/>
      <c r="AC128" s="139"/>
      <c r="AD128" s="139"/>
      <c r="AE128" s="139"/>
    </row>
    <row r="129" spans="17:18" ht="17.25" customHeight="1">
      <c r="Q129" s="189"/>
      <c r="R129" s="139"/>
    </row>
    <row r="130" spans="17:18" ht="17.25" customHeight="1">
      <c r="Q130" s="189"/>
      <c r="R130" s="139"/>
    </row>
    <row r="131" spans="17:18" ht="17.25" customHeight="1">
      <c r="Q131" s="189"/>
      <c r="R131" s="139"/>
    </row>
    <row r="132" spans="17:18" ht="17.25" customHeight="1">
      <c r="Q132" s="189"/>
      <c r="R132" s="139"/>
    </row>
    <row r="133" spans="17:18" ht="17.25" customHeight="1">
      <c r="Q133" s="189"/>
      <c r="R133" s="139"/>
    </row>
    <row r="134" spans="17:18" ht="17.25" customHeight="1">
      <c r="Q134" s="189"/>
      <c r="R134" s="139"/>
    </row>
    <row r="135" spans="17:18" ht="17.25" customHeight="1">
      <c r="Q135" s="189"/>
      <c r="R135" s="139"/>
    </row>
    <row r="136" spans="17:18" ht="17.25" customHeight="1">
      <c r="Q136" s="189"/>
      <c r="R136" s="139"/>
    </row>
    <row r="137" spans="17:18" ht="17.25" customHeight="1">
      <c r="Q137" s="189"/>
      <c r="R137" s="139"/>
    </row>
    <row r="138" spans="17:18" ht="17.25" customHeight="1">
      <c r="Q138" s="189"/>
      <c r="R138" s="139"/>
    </row>
    <row r="139" spans="17:18" ht="17.25" customHeight="1">
      <c r="Q139" s="189"/>
      <c r="R139" s="139"/>
    </row>
    <row r="140" spans="17:18" ht="17.25" customHeight="1">
      <c r="Q140" s="189"/>
      <c r="R140" s="139"/>
    </row>
    <row r="141" spans="17:18" ht="17.25" customHeight="1">
      <c r="Q141" s="189"/>
      <c r="R141" s="139"/>
    </row>
    <row r="142" spans="17:18" ht="17.25" customHeight="1">
      <c r="Q142" s="189"/>
      <c r="R142" s="139"/>
    </row>
    <row r="143" spans="17:18" ht="17.25" customHeight="1">
      <c r="Q143" s="189"/>
      <c r="R143" s="139"/>
    </row>
    <row r="144" spans="17:18" ht="17.25" customHeight="1">
      <c r="Q144" s="189"/>
      <c r="R144" s="139"/>
    </row>
    <row r="145" spans="17:18" ht="17.25" customHeight="1">
      <c r="Q145" s="189"/>
      <c r="R145" s="139"/>
    </row>
    <row r="146" spans="17:18" ht="17.25" customHeight="1">
      <c r="Q146" s="189"/>
      <c r="R146" s="139"/>
    </row>
    <row r="147" spans="17:18" ht="17.25" customHeight="1">
      <c r="Q147" s="189"/>
      <c r="R147" s="139"/>
    </row>
    <row r="148" spans="17:18" ht="17.25" customHeight="1">
      <c r="Q148" s="189"/>
      <c r="R148" s="139"/>
    </row>
    <row r="149" spans="17:18" ht="17.25" customHeight="1">
      <c r="Q149" s="189"/>
      <c r="R149" s="139"/>
    </row>
    <row r="150" spans="17:18" ht="17.25" customHeight="1">
      <c r="Q150" s="189"/>
      <c r="R150" s="139"/>
    </row>
    <row r="151" spans="17:18" ht="17.25" customHeight="1">
      <c r="Q151" s="189"/>
      <c r="R151" s="139"/>
    </row>
    <row r="152" spans="17:18" ht="17.25" customHeight="1">
      <c r="Q152" s="189"/>
      <c r="R152" s="139"/>
    </row>
    <row r="153" spans="17:18" ht="17.25" customHeight="1">
      <c r="Q153" s="189"/>
      <c r="R153" s="139"/>
    </row>
    <row r="154" spans="17:18" ht="17.25" customHeight="1">
      <c r="Q154" s="189"/>
      <c r="R154" s="139"/>
    </row>
    <row r="155" spans="17:18" ht="17.25" customHeight="1">
      <c r="Q155" s="189"/>
      <c r="R155" s="139"/>
    </row>
    <row r="156" spans="17:18" ht="17.25" customHeight="1">
      <c r="Q156" s="189"/>
      <c r="R156" s="139"/>
    </row>
    <row r="157" spans="17:18" ht="17.25" customHeight="1">
      <c r="Q157" s="189"/>
      <c r="R157" s="139"/>
    </row>
    <row r="158" spans="17:18" ht="17.25" customHeight="1">
      <c r="Q158" s="189"/>
      <c r="R158" s="139"/>
    </row>
    <row r="159" spans="17:18" ht="17.25" customHeight="1">
      <c r="Q159" s="189"/>
      <c r="R159" s="139"/>
    </row>
    <row r="160" spans="17:18" ht="17.25" customHeight="1">
      <c r="Q160" s="189"/>
      <c r="R160" s="139"/>
    </row>
    <row r="161" spans="17:18" ht="17.25" customHeight="1">
      <c r="Q161" s="189"/>
      <c r="R161" s="139"/>
    </row>
    <row r="162" spans="17:18" ht="17.25" customHeight="1">
      <c r="Q162" s="189"/>
      <c r="R162" s="139"/>
    </row>
    <row r="163" spans="17:18" ht="17.25" customHeight="1">
      <c r="Q163" s="189"/>
      <c r="R163" s="139"/>
    </row>
    <row r="164" spans="17:18" ht="17.25" customHeight="1">
      <c r="Q164" s="189"/>
      <c r="R164" s="139"/>
    </row>
    <row r="165" spans="17:18" ht="17.25" customHeight="1">
      <c r="Q165" s="189"/>
      <c r="R165" s="139"/>
    </row>
    <row r="166" spans="17:18" ht="17.25" customHeight="1">
      <c r="Q166" s="189"/>
      <c r="R166" s="139"/>
    </row>
    <row r="167" spans="17:18" ht="17.25" customHeight="1">
      <c r="Q167" s="189"/>
      <c r="R167" s="139"/>
    </row>
    <row r="168" spans="17:18" ht="17.25" customHeight="1">
      <c r="Q168" s="189"/>
      <c r="R168" s="139"/>
    </row>
    <row r="169" spans="17:18" ht="17.25" customHeight="1">
      <c r="Q169" s="189"/>
      <c r="R169" s="139"/>
    </row>
    <row r="170" spans="17:18" ht="17.25" customHeight="1">
      <c r="Q170" s="189"/>
      <c r="R170" s="139"/>
    </row>
    <row r="171" spans="17:18" ht="17.25" customHeight="1">
      <c r="Q171" s="189"/>
      <c r="R171" s="139"/>
    </row>
    <row r="172" spans="17:18" ht="17.25" customHeight="1">
      <c r="Q172" s="189"/>
      <c r="R172" s="139"/>
    </row>
    <row r="173" spans="17:18" ht="17.25" customHeight="1">
      <c r="Q173" s="189"/>
      <c r="R173" s="139"/>
    </row>
    <row r="174" spans="17:18" ht="17.25" customHeight="1">
      <c r="Q174" s="189"/>
      <c r="R174" s="139"/>
    </row>
    <row r="175" spans="17:18" ht="17.25" customHeight="1">
      <c r="Q175" s="189"/>
      <c r="R175" s="139"/>
    </row>
    <row r="176" spans="17:18" ht="17.25" customHeight="1">
      <c r="Q176" s="189"/>
      <c r="R176" s="139"/>
    </row>
  </sheetData>
  <mergeCells count="5">
    <mergeCell ref="F1:J1"/>
    <mergeCell ref="G3:H3"/>
    <mergeCell ref="N3:O3"/>
    <mergeCell ref="P3:Q3"/>
    <mergeCell ref="F42:J42"/>
  </mergeCells>
  <phoneticPr fontId="3"/>
  <pageMargins left="0" right="0" top="0.78740157480314965" bottom="0.39370078740157483" header="0" footer="0"/>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E2595-ABB5-4E4B-9E01-7729AF407C09}">
  <dimension ref="A1:AQ129"/>
  <sheetViews>
    <sheetView showGridLines="0" view="pageBreakPreview" zoomScale="70" zoomScaleNormal="75" zoomScaleSheetLayoutView="70" workbookViewId="0">
      <pane xSplit="2" ySplit="6" topLeftCell="C106" activePane="bottomRight" state="frozenSplit"/>
      <selection pane="topRight" activeCell="K1" sqref="K1"/>
      <selection pane="bottomLeft" activeCell="J26" sqref="J26"/>
      <selection pane="bottomRight" activeCell="H128" sqref="H128"/>
    </sheetView>
  </sheetViews>
  <sheetFormatPr defaultColWidth="10.59765625" defaultRowHeight="14.4"/>
  <cols>
    <col min="1" max="1" width="22.59765625" style="344" customWidth="1"/>
    <col min="2" max="2" width="3.09765625" style="345" customWidth="1"/>
    <col min="3" max="3" width="10" style="344" customWidth="1"/>
    <col min="4" max="4" width="18.59765625" style="344" customWidth="1"/>
    <col min="5" max="5" width="6.59765625" style="344" customWidth="1"/>
    <col min="6" max="6" width="15.59765625" style="344" customWidth="1"/>
    <col min="7" max="7" width="6.59765625" style="344" customWidth="1"/>
    <col min="8" max="8" width="15.59765625" style="344" customWidth="1"/>
    <col min="9" max="9" width="8.59765625" style="344" customWidth="1"/>
    <col min="10" max="10" width="15.59765625" style="344" customWidth="1"/>
    <col min="11" max="11" width="6.59765625" style="344" customWidth="1"/>
    <col min="12" max="12" width="15.3984375" style="344" customWidth="1"/>
    <col min="13" max="13" width="5" style="344" customWidth="1"/>
    <col min="14" max="14" width="10.59765625" style="344" customWidth="1"/>
    <col min="15" max="15" width="5" style="344" customWidth="1"/>
    <col min="16" max="16" width="14.59765625" style="344" customWidth="1"/>
    <col min="17" max="17" width="7.59765625" style="344" customWidth="1"/>
    <col min="18" max="18" width="15.59765625" style="344" customWidth="1"/>
    <col min="19" max="19" width="7.59765625" style="344" customWidth="1"/>
    <col min="20" max="20" width="14.59765625" style="344" customWidth="1"/>
    <col min="21" max="21" width="10.59765625" style="344" customWidth="1"/>
    <col min="22" max="22" width="18.59765625" style="344" customWidth="1"/>
    <col min="23" max="23" width="1.59765625" style="344" customWidth="1"/>
    <col min="24" max="24" width="10.59765625" style="344"/>
    <col min="25" max="25" width="13.3984375" style="344" hidden="1" customWidth="1"/>
    <col min="26" max="26" width="12.8984375" style="344" hidden="1" customWidth="1"/>
    <col min="27" max="256" width="10.59765625" style="344"/>
    <col min="257" max="257" width="22.59765625" style="344" customWidth="1"/>
    <col min="258" max="258" width="3.09765625" style="344" customWidth="1"/>
    <col min="259" max="259" width="10" style="344" customWidth="1"/>
    <col min="260" max="260" width="18.59765625" style="344" customWidth="1"/>
    <col min="261" max="261" width="6.59765625" style="344" customWidth="1"/>
    <col min="262" max="262" width="15.59765625" style="344" customWidth="1"/>
    <col min="263" max="263" width="6.59765625" style="344" customWidth="1"/>
    <col min="264" max="264" width="15.59765625" style="344" customWidth="1"/>
    <col min="265" max="265" width="8.59765625" style="344" customWidth="1"/>
    <col min="266" max="266" width="15.59765625" style="344" customWidth="1"/>
    <col min="267" max="267" width="6.59765625" style="344" customWidth="1"/>
    <col min="268" max="268" width="15.3984375" style="344" customWidth="1"/>
    <col min="269" max="269" width="5" style="344" customWidth="1"/>
    <col min="270" max="270" width="10.59765625" style="344"/>
    <col min="271" max="271" width="5" style="344" customWidth="1"/>
    <col min="272" max="272" width="14.59765625" style="344" customWidth="1"/>
    <col min="273" max="273" width="7.59765625" style="344" customWidth="1"/>
    <col min="274" max="274" width="15.59765625" style="344" customWidth="1"/>
    <col min="275" max="275" width="7.59765625" style="344" customWidth="1"/>
    <col min="276" max="276" width="14.59765625" style="344" customWidth="1"/>
    <col min="277" max="277" width="10.59765625" style="344"/>
    <col min="278" max="278" width="18.59765625" style="344" customWidth="1"/>
    <col min="279" max="279" width="1.59765625" style="344" customWidth="1"/>
    <col min="280" max="512" width="10.59765625" style="344"/>
    <col min="513" max="513" width="22.59765625" style="344" customWidth="1"/>
    <col min="514" max="514" width="3.09765625" style="344" customWidth="1"/>
    <col min="515" max="515" width="10" style="344" customWidth="1"/>
    <col min="516" max="516" width="18.59765625" style="344" customWidth="1"/>
    <col min="517" max="517" width="6.59765625" style="344" customWidth="1"/>
    <col min="518" max="518" width="15.59765625" style="344" customWidth="1"/>
    <col min="519" max="519" width="6.59765625" style="344" customWidth="1"/>
    <col min="520" max="520" width="15.59765625" style="344" customWidth="1"/>
    <col min="521" max="521" width="8.59765625" style="344" customWidth="1"/>
    <col min="522" max="522" width="15.59765625" style="344" customWidth="1"/>
    <col min="523" max="523" width="6.59765625" style="344" customWidth="1"/>
    <col min="524" max="524" width="15.3984375" style="344" customWidth="1"/>
    <col min="525" max="525" width="5" style="344" customWidth="1"/>
    <col min="526" max="526" width="10.59765625" style="344"/>
    <col min="527" max="527" width="5" style="344" customWidth="1"/>
    <col min="528" max="528" width="14.59765625" style="344" customWidth="1"/>
    <col min="529" max="529" width="7.59765625" style="344" customWidth="1"/>
    <col min="530" max="530" width="15.59765625" style="344" customWidth="1"/>
    <col min="531" max="531" width="7.59765625" style="344" customWidth="1"/>
    <col min="532" max="532" width="14.59765625" style="344" customWidth="1"/>
    <col min="533" max="533" width="10.59765625" style="344"/>
    <col min="534" max="534" width="18.59765625" style="344" customWidth="1"/>
    <col min="535" max="535" width="1.59765625" style="344" customWidth="1"/>
    <col min="536" max="768" width="10.59765625" style="344"/>
    <col min="769" max="769" width="22.59765625" style="344" customWidth="1"/>
    <col min="770" max="770" width="3.09765625" style="344" customWidth="1"/>
    <col min="771" max="771" width="10" style="344" customWidth="1"/>
    <col min="772" max="772" width="18.59765625" style="344" customWidth="1"/>
    <col min="773" max="773" width="6.59765625" style="344" customWidth="1"/>
    <col min="774" max="774" width="15.59765625" style="344" customWidth="1"/>
    <col min="775" max="775" width="6.59765625" style="344" customWidth="1"/>
    <col min="776" max="776" width="15.59765625" style="344" customWidth="1"/>
    <col min="777" max="777" width="8.59765625" style="344" customWidth="1"/>
    <col min="778" max="778" width="15.59765625" style="344" customWidth="1"/>
    <col min="779" max="779" width="6.59765625" style="344" customWidth="1"/>
    <col min="780" max="780" width="15.3984375" style="344" customWidth="1"/>
    <col min="781" max="781" width="5" style="344" customWidth="1"/>
    <col min="782" max="782" width="10.59765625" style="344"/>
    <col min="783" max="783" width="5" style="344" customWidth="1"/>
    <col min="784" max="784" width="14.59765625" style="344" customWidth="1"/>
    <col min="785" max="785" width="7.59765625" style="344" customWidth="1"/>
    <col min="786" max="786" width="15.59765625" style="344" customWidth="1"/>
    <col min="787" max="787" width="7.59765625" style="344" customWidth="1"/>
    <col min="788" max="788" width="14.59765625" style="344" customWidth="1"/>
    <col min="789" max="789" width="10.59765625" style="344"/>
    <col min="790" max="790" width="18.59765625" style="344" customWidth="1"/>
    <col min="791" max="791" width="1.59765625" style="344" customWidth="1"/>
    <col min="792" max="1024" width="10.59765625" style="344"/>
    <col min="1025" max="1025" width="22.59765625" style="344" customWidth="1"/>
    <col min="1026" max="1026" width="3.09765625" style="344" customWidth="1"/>
    <col min="1027" max="1027" width="10" style="344" customWidth="1"/>
    <col min="1028" max="1028" width="18.59765625" style="344" customWidth="1"/>
    <col min="1029" max="1029" width="6.59765625" style="344" customWidth="1"/>
    <col min="1030" max="1030" width="15.59765625" style="344" customWidth="1"/>
    <col min="1031" max="1031" width="6.59765625" style="344" customWidth="1"/>
    <col min="1032" max="1032" width="15.59765625" style="344" customWidth="1"/>
    <col min="1033" max="1033" width="8.59765625" style="344" customWidth="1"/>
    <col min="1034" max="1034" width="15.59765625" style="344" customWidth="1"/>
    <col min="1035" max="1035" width="6.59765625" style="344" customWidth="1"/>
    <col min="1036" max="1036" width="15.3984375" style="344" customWidth="1"/>
    <col min="1037" max="1037" width="5" style="344" customWidth="1"/>
    <col min="1038" max="1038" width="10.59765625" style="344"/>
    <col min="1039" max="1039" width="5" style="344" customWidth="1"/>
    <col min="1040" max="1040" width="14.59765625" style="344" customWidth="1"/>
    <col min="1041" max="1041" width="7.59765625" style="344" customWidth="1"/>
    <col min="1042" max="1042" width="15.59765625" style="344" customWidth="1"/>
    <col min="1043" max="1043" width="7.59765625" style="344" customWidth="1"/>
    <col min="1044" max="1044" width="14.59765625" style="344" customWidth="1"/>
    <col min="1045" max="1045" width="10.59765625" style="344"/>
    <col min="1046" max="1046" width="18.59765625" style="344" customWidth="1"/>
    <col min="1047" max="1047" width="1.59765625" style="344" customWidth="1"/>
    <col min="1048" max="1280" width="10.59765625" style="344"/>
    <col min="1281" max="1281" width="22.59765625" style="344" customWidth="1"/>
    <col min="1282" max="1282" width="3.09765625" style="344" customWidth="1"/>
    <col min="1283" max="1283" width="10" style="344" customWidth="1"/>
    <col min="1284" max="1284" width="18.59765625" style="344" customWidth="1"/>
    <col min="1285" max="1285" width="6.59765625" style="344" customWidth="1"/>
    <col min="1286" max="1286" width="15.59765625" style="344" customWidth="1"/>
    <col min="1287" max="1287" width="6.59765625" style="344" customWidth="1"/>
    <col min="1288" max="1288" width="15.59765625" style="344" customWidth="1"/>
    <col min="1289" max="1289" width="8.59765625" style="344" customWidth="1"/>
    <col min="1290" max="1290" width="15.59765625" style="344" customWidth="1"/>
    <col min="1291" max="1291" width="6.59765625" style="344" customWidth="1"/>
    <col min="1292" max="1292" width="15.3984375" style="344" customWidth="1"/>
    <col min="1293" max="1293" width="5" style="344" customWidth="1"/>
    <col min="1294" max="1294" width="10.59765625" style="344"/>
    <col min="1295" max="1295" width="5" style="344" customWidth="1"/>
    <col min="1296" max="1296" width="14.59765625" style="344" customWidth="1"/>
    <col min="1297" max="1297" width="7.59765625" style="344" customWidth="1"/>
    <col min="1298" max="1298" width="15.59765625" style="344" customWidth="1"/>
    <col min="1299" max="1299" width="7.59765625" style="344" customWidth="1"/>
    <col min="1300" max="1300" width="14.59765625" style="344" customWidth="1"/>
    <col min="1301" max="1301" width="10.59765625" style="344"/>
    <col min="1302" max="1302" width="18.59765625" style="344" customWidth="1"/>
    <col min="1303" max="1303" width="1.59765625" style="344" customWidth="1"/>
    <col min="1304" max="1536" width="10.59765625" style="344"/>
    <col min="1537" max="1537" width="22.59765625" style="344" customWidth="1"/>
    <col min="1538" max="1538" width="3.09765625" style="344" customWidth="1"/>
    <col min="1539" max="1539" width="10" style="344" customWidth="1"/>
    <col min="1540" max="1540" width="18.59765625" style="344" customWidth="1"/>
    <col min="1541" max="1541" width="6.59765625" style="344" customWidth="1"/>
    <col min="1542" max="1542" width="15.59765625" style="344" customWidth="1"/>
    <col min="1543" max="1543" width="6.59765625" style="344" customWidth="1"/>
    <col min="1544" max="1544" width="15.59765625" style="344" customWidth="1"/>
    <col min="1545" max="1545" width="8.59765625" style="344" customWidth="1"/>
    <col min="1546" max="1546" width="15.59765625" style="344" customWidth="1"/>
    <col min="1547" max="1547" width="6.59765625" style="344" customWidth="1"/>
    <col min="1548" max="1548" width="15.3984375" style="344" customWidth="1"/>
    <col min="1549" max="1549" width="5" style="344" customWidth="1"/>
    <col min="1550" max="1550" width="10.59765625" style="344"/>
    <col min="1551" max="1551" width="5" style="344" customWidth="1"/>
    <col min="1552" max="1552" width="14.59765625" style="344" customWidth="1"/>
    <col min="1553" max="1553" width="7.59765625" style="344" customWidth="1"/>
    <col min="1554" max="1554" width="15.59765625" style="344" customWidth="1"/>
    <col min="1555" max="1555" width="7.59765625" style="344" customWidth="1"/>
    <col min="1556" max="1556" width="14.59765625" style="344" customWidth="1"/>
    <col min="1557" max="1557" width="10.59765625" style="344"/>
    <col min="1558" max="1558" width="18.59765625" style="344" customWidth="1"/>
    <col min="1559" max="1559" width="1.59765625" style="344" customWidth="1"/>
    <col min="1560" max="1792" width="10.59765625" style="344"/>
    <col min="1793" max="1793" width="22.59765625" style="344" customWidth="1"/>
    <col min="1794" max="1794" width="3.09765625" style="344" customWidth="1"/>
    <col min="1795" max="1795" width="10" style="344" customWidth="1"/>
    <col min="1796" max="1796" width="18.59765625" style="344" customWidth="1"/>
    <col min="1797" max="1797" width="6.59765625" style="344" customWidth="1"/>
    <col min="1798" max="1798" width="15.59765625" style="344" customWidth="1"/>
    <col min="1799" max="1799" width="6.59765625" style="344" customWidth="1"/>
    <col min="1800" max="1800" width="15.59765625" style="344" customWidth="1"/>
    <col min="1801" max="1801" width="8.59765625" style="344" customWidth="1"/>
    <col min="1802" max="1802" width="15.59765625" style="344" customWidth="1"/>
    <col min="1803" max="1803" width="6.59765625" style="344" customWidth="1"/>
    <col min="1804" max="1804" width="15.3984375" style="344" customWidth="1"/>
    <col min="1805" max="1805" width="5" style="344" customWidth="1"/>
    <col min="1806" max="1806" width="10.59765625" style="344"/>
    <col min="1807" max="1807" width="5" style="344" customWidth="1"/>
    <col min="1808" max="1808" width="14.59765625" style="344" customWidth="1"/>
    <col min="1809" max="1809" width="7.59765625" style="344" customWidth="1"/>
    <col min="1810" max="1810" width="15.59765625" style="344" customWidth="1"/>
    <col min="1811" max="1811" width="7.59765625" style="344" customWidth="1"/>
    <col min="1812" max="1812" width="14.59765625" style="344" customWidth="1"/>
    <col min="1813" max="1813" width="10.59765625" style="344"/>
    <col min="1814" max="1814" width="18.59765625" style="344" customWidth="1"/>
    <col min="1815" max="1815" width="1.59765625" style="344" customWidth="1"/>
    <col min="1816" max="2048" width="10.59765625" style="344"/>
    <col min="2049" max="2049" width="22.59765625" style="344" customWidth="1"/>
    <col min="2050" max="2050" width="3.09765625" style="344" customWidth="1"/>
    <col min="2051" max="2051" width="10" style="344" customWidth="1"/>
    <col min="2052" max="2052" width="18.59765625" style="344" customWidth="1"/>
    <col min="2053" max="2053" width="6.59765625" style="344" customWidth="1"/>
    <col min="2054" max="2054" width="15.59765625" style="344" customWidth="1"/>
    <col min="2055" max="2055" width="6.59765625" style="344" customWidth="1"/>
    <col min="2056" max="2056" width="15.59765625" style="344" customWidth="1"/>
    <col min="2057" max="2057" width="8.59765625" style="344" customWidth="1"/>
    <col min="2058" max="2058" width="15.59765625" style="344" customWidth="1"/>
    <col min="2059" max="2059" width="6.59765625" style="344" customWidth="1"/>
    <col min="2060" max="2060" width="15.3984375" style="344" customWidth="1"/>
    <col min="2061" max="2061" width="5" style="344" customWidth="1"/>
    <col min="2062" max="2062" width="10.59765625" style="344"/>
    <col min="2063" max="2063" width="5" style="344" customWidth="1"/>
    <col min="2064" max="2064" width="14.59765625" style="344" customWidth="1"/>
    <col min="2065" max="2065" width="7.59765625" style="344" customWidth="1"/>
    <col min="2066" max="2066" width="15.59765625" style="344" customWidth="1"/>
    <col min="2067" max="2067" width="7.59765625" style="344" customWidth="1"/>
    <col min="2068" max="2068" width="14.59765625" style="344" customWidth="1"/>
    <col min="2069" max="2069" width="10.59765625" style="344"/>
    <col min="2070" max="2070" width="18.59765625" style="344" customWidth="1"/>
    <col min="2071" max="2071" width="1.59765625" style="344" customWidth="1"/>
    <col min="2072" max="2304" width="10.59765625" style="344"/>
    <col min="2305" max="2305" width="22.59765625" style="344" customWidth="1"/>
    <col min="2306" max="2306" width="3.09765625" style="344" customWidth="1"/>
    <col min="2307" max="2307" width="10" style="344" customWidth="1"/>
    <col min="2308" max="2308" width="18.59765625" style="344" customWidth="1"/>
    <col min="2309" max="2309" width="6.59765625" style="344" customWidth="1"/>
    <col min="2310" max="2310" width="15.59765625" style="344" customWidth="1"/>
    <col min="2311" max="2311" width="6.59765625" style="344" customWidth="1"/>
    <col min="2312" max="2312" width="15.59765625" style="344" customWidth="1"/>
    <col min="2313" max="2313" width="8.59765625" style="344" customWidth="1"/>
    <col min="2314" max="2314" width="15.59765625" style="344" customWidth="1"/>
    <col min="2315" max="2315" width="6.59765625" style="344" customWidth="1"/>
    <col min="2316" max="2316" width="15.3984375" style="344" customWidth="1"/>
    <col min="2317" max="2317" width="5" style="344" customWidth="1"/>
    <col min="2318" max="2318" width="10.59765625" style="344"/>
    <col min="2319" max="2319" width="5" style="344" customWidth="1"/>
    <col min="2320" max="2320" width="14.59765625" style="344" customWidth="1"/>
    <col min="2321" max="2321" width="7.59765625" style="344" customWidth="1"/>
    <col min="2322" max="2322" width="15.59765625" style="344" customWidth="1"/>
    <col min="2323" max="2323" width="7.59765625" style="344" customWidth="1"/>
    <col min="2324" max="2324" width="14.59765625" style="344" customWidth="1"/>
    <col min="2325" max="2325" width="10.59765625" style="344"/>
    <col min="2326" max="2326" width="18.59765625" style="344" customWidth="1"/>
    <col min="2327" max="2327" width="1.59765625" style="344" customWidth="1"/>
    <col min="2328" max="2560" width="10.59765625" style="344"/>
    <col min="2561" max="2561" width="22.59765625" style="344" customWidth="1"/>
    <col min="2562" max="2562" width="3.09765625" style="344" customWidth="1"/>
    <col min="2563" max="2563" width="10" style="344" customWidth="1"/>
    <col min="2564" max="2564" width="18.59765625" style="344" customWidth="1"/>
    <col min="2565" max="2565" width="6.59765625" style="344" customWidth="1"/>
    <col min="2566" max="2566" width="15.59765625" style="344" customWidth="1"/>
    <col min="2567" max="2567" width="6.59765625" style="344" customWidth="1"/>
    <col min="2568" max="2568" width="15.59765625" style="344" customWidth="1"/>
    <col min="2569" max="2569" width="8.59765625" style="344" customWidth="1"/>
    <col min="2570" max="2570" width="15.59765625" style="344" customWidth="1"/>
    <col min="2571" max="2571" width="6.59765625" style="344" customWidth="1"/>
    <col min="2572" max="2572" width="15.3984375" style="344" customWidth="1"/>
    <col min="2573" max="2573" width="5" style="344" customWidth="1"/>
    <col min="2574" max="2574" width="10.59765625" style="344"/>
    <col min="2575" max="2575" width="5" style="344" customWidth="1"/>
    <col min="2576" max="2576" width="14.59765625" style="344" customWidth="1"/>
    <col min="2577" max="2577" width="7.59765625" style="344" customWidth="1"/>
    <col min="2578" max="2578" width="15.59765625" style="344" customWidth="1"/>
    <col min="2579" max="2579" width="7.59765625" style="344" customWidth="1"/>
    <col min="2580" max="2580" width="14.59765625" style="344" customWidth="1"/>
    <col min="2581" max="2581" width="10.59765625" style="344"/>
    <col min="2582" max="2582" width="18.59765625" style="344" customWidth="1"/>
    <col min="2583" max="2583" width="1.59765625" style="344" customWidth="1"/>
    <col min="2584" max="2816" width="10.59765625" style="344"/>
    <col min="2817" max="2817" width="22.59765625" style="344" customWidth="1"/>
    <col min="2818" max="2818" width="3.09765625" style="344" customWidth="1"/>
    <col min="2819" max="2819" width="10" style="344" customWidth="1"/>
    <col min="2820" max="2820" width="18.59765625" style="344" customWidth="1"/>
    <col min="2821" max="2821" width="6.59765625" style="344" customWidth="1"/>
    <col min="2822" max="2822" width="15.59765625" style="344" customWidth="1"/>
    <col min="2823" max="2823" width="6.59765625" style="344" customWidth="1"/>
    <col min="2824" max="2824" width="15.59765625" style="344" customWidth="1"/>
    <col min="2825" max="2825" width="8.59765625" style="344" customWidth="1"/>
    <col min="2826" max="2826" width="15.59765625" style="344" customWidth="1"/>
    <col min="2827" max="2827" width="6.59765625" style="344" customWidth="1"/>
    <col min="2828" max="2828" width="15.3984375" style="344" customWidth="1"/>
    <col min="2829" max="2829" width="5" style="344" customWidth="1"/>
    <col min="2830" max="2830" width="10.59765625" style="344"/>
    <col min="2831" max="2831" width="5" style="344" customWidth="1"/>
    <col min="2832" max="2832" width="14.59765625" style="344" customWidth="1"/>
    <col min="2833" max="2833" width="7.59765625" style="344" customWidth="1"/>
    <col min="2834" max="2834" width="15.59765625" style="344" customWidth="1"/>
    <col min="2835" max="2835" width="7.59765625" style="344" customWidth="1"/>
    <col min="2836" max="2836" width="14.59765625" style="344" customWidth="1"/>
    <col min="2837" max="2837" width="10.59765625" style="344"/>
    <col min="2838" max="2838" width="18.59765625" style="344" customWidth="1"/>
    <col min="2839" max="2839" width="1.59765625" style="344" customWidth="1"/>
    <col min="2840" max="3072" width="10.59765625" style="344"/>
    <col min="3073" max="3073" width="22.59765625" style="344" customWidth="1"/>
    <col min="3074" max="3074" width="3.09765625" style="344" customWidth="1"/>
    <col min="3075" max="3075" width="10" style="344" customWidth="1"/>
    <col min="3076" max="3076" width="18.59765625" style="344" customWidth="1"/>
    <col min="3077" max="3077" width="6.59765625" style="344" customWidth="1"/>
    <col min="3078" max="3078" width="15.59765625" style="344" customWidth="1"/>
    <col min="3079" max="3079" width="6.59765625" style="344" customWidth="1"/>
    <col min="3080" max="3080" width="15.59765625" style="344" customWidth="1"/>
    <col min="3081" max="3081" width="8.59765625" style="344" customWidth="1"/>
    <col min="3082" max="3082" width="15.59765625" style="344" customWidth="1"/>
    <col min="3083" max="3083" width="6.59765625" style="344" customWidth="1"/>
    <col min="3084" max="3084" width="15.3984375" style="344" customWidth="1"/>
    <col min="3085" max="3085" width="5" style="344" customWidth="1"/>
    <col min="3086" max="3086" width="10.59765625" style="344"/>
    <col min="3087" max="3087" width="5" style="344" customWidth="1"/>
    <col min="3088" max="3088" width="14.59765625" style="344" customWidth="1"/>
    <col min="3089" max="3089" width="7.59765625" style="344" customWidth="1"/>
    <col min="3090" max="3090" width="15.59765625" style="344" customWidth="1"/>
    <col min="3091" max="3091" width="7.59765625" style="344" customWidth="1"/>
    <col min="3092" max="3092" width="14.59765625" style="344" customWidth="1"/>
    <col min="3093" max="3093" width="10.59765625" style="344"/>
    <col min="3094" max="3094" width="18.59765625" style="344" customWidth="1"/>
    <col min="3095" max="3095" width="1.59765625" style="344" customWidth="1"/>
    <col min="3096" max="3328" width="10.59765625" style="344"/>
    <col min="3329" max="3329" width="22.59765625" style="344" customWidth="1"/>
    <col min="3330" max="3330" width="3.09765625" style="344" customWidth="1"/>
    <col min="3331" max="3331" width="10" style="344" customWidth="1"/>
    <col min="3332" max="3332" width="18.59765625" style="344" customWidth="1"/>
    <col min="3333" max="3333" width="6.59765625" style="344" customWidth="1"/>
    <col min="3334" max="3334" width="15.59765625" style="344" customWidth="1"/>
    <col min="3335" max="3335" width="6.59765625" style="344" customWidth="1"/>
    <col min="3336" max="3336" width="15.59765625" style="344" customWidth="1"/>
    <col min="3337" max="3337" width="8.59765625" style="344" customWidth="1"/>
    <col min="3338" max="3338" width="15.59765625" style="344" customWidth="1"/>
    <col min="3339" max="3339" width="6.59765625" style="344" customWidth="1"/>
    <col min="3340" max="3340" width="15.3984375" style="344" customWidth="1"/>
    <col min="3341" max="3341" width="5" style="344" customWidth="1"/>
    <col min="3342" max="3342" width="10.59765625" style="344"/>
    <col min="3343" max="3343" width="5" style="344" customWidth="1"/>
    <col min="3344" max="3344" width="14.59765625" style="344" customWidth="1"/>
    <col min="3345" max="3345" width="7.59765625" style="344" customWidth="1"/>
    <col min="3346" max="3346" width="15.59765625" style="344" customWidth="1"/>
    <col min="3347" max="3347" width="7.59765625" style="344" customWidth="1"/>
    <col min="3348" max="3348" width="14.59765625" style="344" customWidth="1"/>
    <col min="3349" max="3349" width="10.59765625" style="344"/>
    <col min="3350" max="3350" width="18.59765625" style="344" customWidth="1"/>
    <col min="3351" max="3351" width="1.59765625" style="344" customWidth="1"/>
    <col min="3352" max="3584" width="10.59765625" style="344"/>
    <col min="3585" max="3585" width="22.59765625" style="344" customWidth="1"/>
    <col min="3586" max="3586" width="3.09765625" style="344" customWidth="1"/>
    <col min="3587" max="3587" width="10" style="344" customWidth="1"/>
    <col min="3588" max="3588" width="18.59765625" style="344" customWidth="1"/>
    <col min="3589" max="3589" width="6.59765625" style="344" customWidth="1"/>
    <col min="3590" max="3590" width="15.59765625" style="344" customWidth="1"/>
    <col min="3591" max="3591" width="6.59765625" style="344" customWidth="1"/>
    <col min="3592" max="3592" width="15.59765625" style="344" customWidth="1"/>
    <col min="3593" max="3593" width="8.59765625" style="344" customWidth="1"/>
    <col min="3594" max="3594" width="15.59765625" style="344" customWidth="1"/>
    <col min="3595" max="3595" width="6.59765625" style="344" customWidth="1"/>
    <col min="3596" max="3596" width="15.3984375" style="344" customWidth="1"/>
    <col min="3597" max="3597" width="5" style="344" customWidth="1"/>
    <col min="3598" max="3598" width="10.59765625" style="344"/>
    <col min="3599" max="3599" width="5" style="344" customWidth="1"/>
    <col min="3600" max="3600" width="14.59765625" style="344" customWidth="1"/>
    <col min="3601" max="3601" width="7.59765625" style="344" customWidth="1"/>
    <col min="3602" max="3602" width="15.59765625" style="344" customWidth="1"/>
    <col min="3603" max="3603" width="7.59765625" style="344" customWidth="1"/>
    <col min="3604" max="3604" width="14.59765625" style="344" customWidth="1"/>
    <col min="3605" max="3605" width="10.59765625" style="344"/>
    <col min="3606" max="3606" width="18.59765625" style="344" customWidth="1"/>
    <col min="3607" max="3607" width="1.59765625" style="344" customWidth="1"/>
    <col min="3608" max="3840" width="10.59765625" style="344"/>
    <col min="3841" max="3841" width="22.59765625" style="344" customWidth="1"/>
    <col min="3842" max="3842" width="3.09765625" style="344" customWidth="1"/>
    <col min="3843" max="3843" width="10" style="344" customWidth="1"/>
    <col min="3844" max="3844" width="18.59765625" style="344" customWidth="1"/>
    <col min="3845" max="3845" width="6.59765625" style="344" customWidth="1"/>
    <col min="3846" max="3846" width="15.59765625" style="344" customWidth="1"/>
    <col min="3847" max="3847" width="6.59765625" style="344" customWidth="1"/>
    <col min="3848" max="3848" width="15.59765625" style="344" customWidth="1"/>
    <col min="3849" max="3849" width="8.59765625" style="344" customWidth="1"/>
    <col min="3850" max="3850" width="15.59765625" style="344" customWidth="1"/>
    <col min="3851" max="3851" width="6.59765625" style="344" customWidth="1"/>
    <col min="3852" max="3852" width="15.3984375" style="344" customWidth="1"/>
    <col min="3853" max="3853" width="5" style="344" customWidth="1"/>
    <col min="3854" max="3854" width="10.59765625" style="344"/>
    <col min="3855" max="3855" width="5" style="344" customWidth="1"/>
    <col min="3856" max="3856" width="14.59765625" style="344" customWidth="1"/>
    <col min="3857" max="3857" width="7.59765625" style="344" customWidth="1"/>
    <col min="3858" max="3858" width="15.59765625" style="344" customWidth="1"/>
    <col min="3859" max="3859" width="7.59765625" style="344" customWidth="1"/>
    <col min="3860" max="3860" width="14.59765625" style="344" customWidth="1"/>
    <col min="3861" max="3861" width="10.59765625" style="344"/>
    <col min="3862" max="3862" width="18.59765625" style="344" customWidth="1"/>
    <col min="3863" max="3863" width="1.59765625" style="344" customWidth="1"/>
    <col min="3864" max="4096" width="10.59765625" style="344"/>
    <col min="4097" max="4097" width="22.59765625" style="344" customWidth="1"/>
    <col min="4098" max="4098" width="3.09765625" style="344" customWidth="1"/>
    <col min="4099" max="4099" width="10" style="344" customWidth="1"/>
    <col min="4100" max="4100" width="18.59765625" style="344" customWidth="1"/>
    <col min="4101" max="4101" width="6.59765625" style="344" customWidth="1"/>
    <col min="4102" max="4102" width="15.59765625" style="344" customWidth="1"/>
    <col min="4103" max="4103" width="6.59765625" style="344" customWidth="1"/>
    <col min="4104" max="4104" width="15.59765625" style="344" customWidth="1"/>
    <col min="4105" max="4105" width="8.59765625" style="344" customWidth="1"/>
    <col min="4106" max="4106" width="15.59765625" style="344" customWidth="1"/>
    <col min="4107" max="4107" width="6.59765625" style="344" customWidth="1"/>
    <col min="4108" max="4108" width="15.3984375" style="344" customWidth="1"/>
    <col min="4109" max="4109" width="5" style="344" customWidth="1"/>
    <col min="4110" max="4110" width="10.59765625" style="344"/>
    <col min="4111" max="4111" width="5" style="344" customWidth="1"/>
    <col min="4112" max="4112" width="14.59765625" style="344" customWidth="1"/>
    <col min="4113" max="4113" width="7.59765625" style="344" customWidth="1"/>
    <col min="4114" max="4114" width="15.59765625" style="344" customWidth="1"/>
    <col min="4115" max="4115" width="7.59765625" style="344" customWidth="1"/>
    <col min="4116" max="4116" width="14.59765625" style="344" customWidth="1"/>
    <col min="4117" max="4117" width="10.59765625" style="344"/>
    <col min="4118" max="4118" width="18.59765625" style="344" customWidth="1"/>
    <col min="4119" max="4119" width="1.59765625" style="344" customWidth="1"/>
    <col min="4120" max="4352" width="10.59765625" style="344"/>
    <col min="4353" max="4353" width="22.59765625" style="344" customWidth="1"/>
    <col min="4354" max="4354" width="3.09765625" style="344" customWidth="1"/>
    <col min="4355" max="4355" width="10" style="344" customWidth="1"/>
    <col min="4356" max="4356" width="18.59765625" style="344" customWidth="1"/>
    <col min="4357" max="4357" width="6.59765625" style="344" customWidth="1"/>
    <col min="4358" max="4358" width="15.59765625" style="344" customWidth="1"/>
    <col min="4359" max="4359" width="6.59765625" style="344" customWidth="1"/>
    <col min="4360" max="4360" width="15.59765625" style="344" customWidth="1"/>
    <col min="4361" max="4361" width="8.59765625" style="344" customWidth="1"/>
    <col min="4362" max="4362" width="15.59765625" style="344" customWidth="1"/>
    <col min="4363" max="4363" width="6.59765625" style="344" customWidth="1"/>
    <col min="4364" max="4364" width="15.3984375" style="344" customWidth="1"/>
    <col min="4365" max="4365" width="5" style="344" customWidth="1"/>
    <col min="4366" max="4366" width="10.59765625" style="344"/>
    <col min="4367" max="4367" width="5" style="344" customWidth="1"/>
    <col min="4368" max="4368" width="14.59765625" style="344" customWidth="1"/>
    <col min="4369" max="4369" width="7.59765625" style="344" customWidth="1"/>
    <col min="4370" max="4370" width="15.59765625" style="344" customWidth="1"/>
    <col min="4371" max="4371" width="7.59765625" style="344" customWidth="1"/>
    <col min="4372" max="4372" width="14.59765625" style="344" customWidth="1"/>
    <col min="4373" max="4373" width="10.59765625" style="344"/>
    <col min="4374" max="4374" width="18.59765625" style="344" customWidth="1"/>
    <col min="4375" max="4375" width="1.59765625" style="344" customWidth="1"/>
    <col min="4376" max="4608" width="10.59765625" style="344"/>
    <col min="4609" max="4609" width="22.59765625" style="344" customWidth="1"/>
    <col min="4610" max="4610" width="3.09765625" style="344" customWidth="1"/>
    <col min="4611" max="4611" width="10" style="344" customWidth="1"/>
    <col min="4612" max="4612" width="18.59765625" style="344" customWidth="1"/>
    <col min="4613" max="4613" width="6.59765625" style="344" customWidth="1"/>
    <col min="4614" max="4614" width="15.59765625" style="344" customWidth="1"/>
    <col min="4615" max="4615" width="6.59765625" style="344" customWidth="1"/>
    <col min="4616" max="4616" width="15.59765625" style="344" customWidth="1"/>
    <col min="4617" max="4617" width="8.59765625" style="344" customWidth="1"/>
    <col min="4618" max="4618" width="15.59765625" style="344" customWidth="1"/>
    <col min="4619" max="4619" width="6.59765625" style="344" customWidth="1"/>
    <col min="4620" max="4620" width="15.3984375" style="344" customWidth="1"/>
    <col min="4621" max="4621" width="5" style="344" customWidth="1"/>
    <col min="4622" max="4622" width="10.59765625" style="344"/>
    <col min="4623" max="4623" width="5" style="344" customWidth="1"/>
    <col min="4624" max="4624" width="14.59765625" style="344" customWidth="1"/>
    <col min="4625" max="4625" width="7.59765625" style="344" customWidth="1"/>
    <col min="4626" max="4626" width="15.59765625" style="344" customWidth="1"/>
    <col min="4627" max="4627" width="7.59765625" style="344" customWidth="1"/>
    <col min="4628" max="4628" width="14.59765625" style="344" customWidth="1"/>
    <col min="4629" max="4629" width="10.59765625" style="344"/>
    <col min="4630" max="4630" width="18.59765625" style="344" customWidth="1"/>
    <col min="4631" max="4631" width="1.59765625" style="344" customWidth="1"/>
    <col min="4632" max="4864" width="10.59765625" style="344"/>
    <col min="4865" max="4865" width="22.59765625" style="344" customWidth="1"/>
    <col min="4866" max="4866" width="3.09765625" style="344" customWidth="1"/>
    <col min="4867" max="4867" width="10" style="344" customWidth="1"/>
    <col min="4868" max="4868" width="18.59765625" style="344" customWidth="1"/>
    <col min="4869" max="4869" width="6.59765625" style="344" customWidth="1"/>
    <col min="4870" max="4870" width="15.59765625" style="344" customWidth="1"/>
    <col min="4871" max="4871" width="6.59765625" style="344" customWidth="1"/>
    <col min="4872" max="4872" width="15.59765625" style="344" customWidth="1"/>
    <col min="4873" max="4873" width="8.59765625" style="344" customWidth="1"/>
    <col min="4874" max="4874" width="15.59765625" style="344" customWidth="1"/>
    <col min="4875" max="4875" width="6.59765625" style="344" customWidth="1"/>
    <col min="4876" max="4876" width="15.3984375" style="344" customWidth="1"/>
    <col min="4877" max="4877" width="5" style="344" customWidth="1"/>
    <col min="4878" max="4878" width="10.59765625" style="344"/>
    <col min="4879" max="4879" width="5" style="344" customWidth="1"/>
    <col min="4880" max="4880" width="14.59765625" style="344" customWidth="1"/>
    <col min="4881" max="4881" width="7.59765625" style="344" customWidth="1"/>
    <col min="4882" max="4882" width="15.59765625" style="344" customWidth="1"/>
    <col min="4883" max="4883" width="7.59765625" style="344" customWidth="1"/>
    <col min="4884" max="4884" width="14.59765625" style="344" customWidth="1"/>
    <col min="4885" max="4885" width="10.59765625" style="344"/>
    <col min="4886" max="4886" width="18.59765625" style="344" customWidth="1"/>
    <col min="4887" max="4887" width="1.59765625" style="344" customWidth="1"/>
    <col min="4888" max="5120" width="10.59765625" style="344"/>
    <col min="5121" max="5121" width="22.59765625" style="344" customWidth="1"/>
    <col min="5122" max="5122" width="3.09765625" style="344" customWidth="1"/>
    <col min="5123" max="5123" width="10" style="344" customWidth="1"/>
    <col min="5124" max="5124" width="18.59765625" style="344" customWidth="1"/>
    <col min="5125" max="5125" width="6.59765625" style="344" customWidth="1"/>
    <col min="5126" max="5126" width="15.59765625" style="344" customWidth="1"/>
    <col min="5127" max="5127" width="6.59765625" style="344" customWidth="1"/>
    <col min="5128" max="5128" width="15.59765625" style="344" customWidth="1"/>
    <col min="5129" max="5129" width="8.59765625" style="344" customWidth="1"/>
    <col min="5130" max="5130" width="15.59765625" style="344" customWidth="1"/>
    <col min="5131" max="5131" width="6.59765625" style="344" customWidth="1"/>
    <col min="5132" max="5132" width="15.3984375" style="344" customWidth="1"/>
    <col min="5133" max="5133" width="5" style="344" customWidth="1"/>
    <col min="5134" max="5134" width="10.59765625" style="344"/>
    <col min="5135" max="5135" width="5" style="344" customWidth="1"/>
    <col min="5136" max="5136" width="14.59765625" style="344" customWidth="1"/>
    <col min="5137" max="5137" width="7.59765625" style="344" customWidth="1"/>
    <col min="5138" max="5138" width="15.59765625" style="344" customWidth="1"/>
    <col min="5139" max="5139" width="7.59765625" style="344" customWidth="1"/>
    <col min="5140" max="5140" width="14.59765625" style="344" customWidth="1"/>
    <col min="5141" max="5141" width="10.59765625" style="344"/>
    <col min="5142" max="5142" width="18.59765625" style="344" customWidth="1"/>
    <col min="5143" max="5143" width="1.59765625" style="344" customWidth="1"/>
    <col min="5144" max="5376" width="10.59765625" style="344"/>
    <col min="5377" max="5377" width="22.59765625" style="344" customWidth="1"/>
    <col min="5378" max="5378" width="3.09765625" style="344" customWidth="1"/>
    <col min="5379" max="5379" width="10" style="344" customWidth="1"/>
    <col min="5380" max="5380" width="18.59765625" style="344" customWidth="1"/>
    <col min="5381" max="5381" width="6.59765625" style="344" customWidth="1"/>
    <col min="5382" max="5382" width="15.59765625" style="344" customWidth="1"/>
    <col min="5383" max="5383" width="6.59765625" style="344" customWidth="1"/>
    <col min="5384" max="5384" width="15.59765625" style="344" customWidth="1"/>
    <col min="5385" max="5385" width="8.59765625" style="344" customWidth="1"/>
    <col min="5386" max="5386" width="15.59765625" style="344" customWidth="1"/>
    <col min="5387" max="5387" width="6.59765625" style="344" customWidth="1"/>
    <col min="5388" max="5388" width="15.3984375" style="344" customWidth="1"/>
    <col min="5389" max="5389" width="5" style="344" customWidth="1"/>
    <col min="5390" max="5390" width="10.59765625" style="344"/>
    <col min="5391" max="5391" width="5" style="344" customWidth="1"/>
    <col min="5392" max="5392" width="14.59765625" style="344" customWidth="1"/>
    <col min="5393" max="5393" width="7.59765625" style="344" customWidth="1"/>
    <col min="5394" max="5394" width="15.59765625" style="344" customWidth="1"/>
    <col min="5395" max="5395" width="7.59765625" style="344" customWidth="1"/>
    <col min="5396" max="5396" width="14.59765625" style="344" customWidth="1"/>
    <col min="5397" max="5397" width="10.59765625" style="344"/>
    <col min="5398" max="5398" width="18.59765625" style="344" customWidth="1"/>
    <col min="5399" max="5399" width="1.59765625" style="344" customWidth="1"/>
    <col min="5400" max="5632" width="10.59765625" style="344"/>
    <col min="5633" max="5633" width="22.59765625" style="344" customWidth="1"/>
    <col min="5634" max="5634" width="3.09765625" style="344" customWidth="1"/>
    <col min="5635" max="5635" width="10" style="344" customWidth="1"/>
    <col min="5636" max="5636" width="18.59765625" style="344" customWidth="1"/>
    <col min="5637" max="5637" width="6.59765625" style="344" customWidth="1"/>
    <col min="5638" max="5638" width="15.59765625" style="344" customWidth="1"/>
    <col min="5639" max="5639" width="6.59765625" style="344" customWidth="1"/>
    <col min="5640" max="5640" width="15.59765625" style="344" customWidth="1"/>
    <col min="5641" max="5641" width="8.59765625" style="344" customWidth="1"/>
    <col min="5642" max="5642" width="15.59765625" style="344" customWidth="1"/>
    <col min="5643" max="5643" width="6.59765625" style="344" customWidth="1"/>
    <col min="5644" max="5644" width="15.3984375" style="344" customWidth="1"/>
    <col min="5645" max="5645" width="5" style="344" customWidth="1"/>
    <col min="5646" max="5646" width="10.59765625" style="344"/>
    <col min="5647" max="5647" width="5" style="344" customWidth="1"/>
    <col min="5648" max="5648" width="14.59765625" style="344" customWidth="1"/>
    <col min="5649" max="5649" width="7.59765625" style="344" customWidth="1"/>
    <col min="5650" max="5650" width="15.59765625" style="344" customWidth="1"/>
    <col min="5651" max="5651" width="7.59765625" style="344" customWidth="1"/>
    <col min="5652" max="5652" width="14.59765625" style="344" customWidth="1"/>
    <col min="5653" max="5653" width="10.59765625" style="344"/>
    <col min="5654" max="5654" width="18.59765625" style="344" customWidth="1"/>
    <col min="5655" max="5655" width="1.59765625" style="344" customWidth="1"/>
    <col min="5656" max="5888" width="10.59765625" style="344"/>
    <col min="5889" max="5889" width="22.59765625" style="344" customWidth="1"/>
    <col min="5890" max="5890" width="3.09765625" style="344" customWidth="1"/>
    <col min="5891" max="5891" width="10" style="344" customWidth="1"/>
    <col min="5892" max="5892" width="18.59765625" style="344" customWidth="1"/>
    <col min="5893" max="5893" width="6.59765625" style="344" customWidth="1"/>
    <col min="5894" max="5894" width="15.59765625" style="344" customWidth="1"/>
    <col min="5895" max="5895" width="6.59765625" style="344" customWidth="1"/>
    <col min="5896" max="5896" width="15.59765625" style="344" customWidth="1"/>
    <col min="5897" max="5897" width="8.59765625" style="344" customWidth="1"/>
    <col min="5898" max="5898" width="15.59765625" style="344" customWidth="1"/>
    <col min="5899" max="5899" width="6.59765625" style="344" customWidth="1"/>
    <col min="5900" max="5900" width="15.3984375" style="344" customWidth="1"/>
    <col min="5901" max="5901" width="5" style="344" customWidth="1"/>
    <col min="5902" max="5902" width="10.59765625" style="344"/>
    <col min="5903" max="5903" width="5" style="344" customWidth="1"/>
    <col min="5904" max="5904" width="14.59765625" style="344" customWidth="1"/>
    <col min="5905" max="5905" width="7.59765625" style="344" customWidth="1"/>
    <col min="5906" max="5906" width="15.59765625" style="344" customWidth="1"/>
    <col min="5907" max="5907" width="7.59765625" style="344" customWidth="1"/>
    <col min="5908" max="5908" width="14.59765625" style="344" customWidth="1"/>
    <col min="5909" max="5909" width="10.59765625" style="344"/>
    <col min="5910" max="5910" width="18.59765625" style="344" customWidth="1"/>
    <col min="5911" max="5911" width="1.59765625" style="344" customWidth="1"/>
    <col min="5912" max="6144" width="10.59765625" style="344"/>
    <col min="6145" max="6145" width="22.59765625" style="344" customWidth="1"/>
    <col min="6146" max="6146" width="3.09765625" style="344" customWidth="1"/>
    <col min="6147" max="6147" width="10" style="344" customWidth="1"/>
    <col min="6148" max="6148" width="18.59765625" style="344" customWidth="1"/>
    <col min="6149" max="6149" width="6.59765625" style="344" customWidth="1"/>
    <col min="6150" max="6150" width="15.59765625" style="344" customWidth="1"/>
    <col min="6151" max="6151" width="6.59765625" style="344" customWidth="1"/>
    <col min="6152" max="6152" width="15.59765625" style="344" customWidth="1"/>
    <col min="6153" max="6153" width="8.59765625" style="344" customWidth="1"/>
    <col min="6154" max="6154" width="15.59765625" style="344" customWidth="1"/>
    <col min="6155" max="6155" width="6.59765625" style="344" customWidth="1"/>
    <col min="6156" max="6156" width="15.3984375" style="344" customWidth="1"/>
    <col min="6157" max="6157" width="5" style="344" customWidth="1"/>
    <col min="6158" max="6158" width="10.59765625" style="344"/>
    <col min="6159" max="6159" width="5" style="344" customWidth="1"/>
    <col min="6160" max="6160" width="14.59765625" style="344" customWidth="1"/>
    <col min="6161" max="6161" width="7.59765625" style="344" customWidth="1"/>
    <col min="6162" max="6162" width="15.59765625" style="344" customWidth="1"/>
    <col min="6163" max="6163" width="7.59765625" style="344" customWidth="1"/>
    <col min="6164" max="6164" width="14.59765625" style="344" customWidth="1"/>
    <col min="6165" max="6165" width="10.59765625" style="344"/>
    <col min="6166" max="6166" width="18.59765625" style="344" customWidth="1"/>
    <col min="6167" max="6167" width="1.59765625" style="344" customWidth="1"/>
    <col min="6168" max="6400" width="10.59765625" style="344"/>
    <col min="6401" max="6401" width="22.59765625" style="344" customWidth="1"/>
    <col min="6402" max="6402" width="3.09765625" style="344" customWidth="1"/>
    <col min="6403" max="6403" width="10" style="344" customWidth="1"/>
    <col min="6404" max="6404" width="18.59765625" style="344" customWidth="1"/>
    <col min="6405" max="6405" width="6.59765625" style="344" customWidth="1"/>
    <col min="6406" max="6406" width="15.59765625" style="344" customWidth="1"/>
    <col min="6407" max="6407" width="6.59765625" style="344" customWidth="1"/>
    <col min="6408" max="6408" width="15.59765625" style="344" customWidth="1"/>
    <col min="6409" max="6409" width="8.59765625" style="344" customWidth="1"/>
    <col min="6410" max="6410" width="15.59765625" style="344" customWidth="1"/>
    <col min="6411" max="6411" width="6.59765625" style="344" customWidth="1"/>
    <col min="6412" max="6412" width="15.3984375" style="344" customWidth="1"/>
    <col min="6413" max="6413" width="5" style="344" customWidth="1"/>
    <col min="6414" max="6414" width="10.59765625" style="344"/>
    <col min="6415" max="6415" width="5" style="344" customWidth="1"/>
    <col min="6416" max="6416" width="14.59765625" style="344" customWidth="1"/>
    <col min="6417" max="6417" width="7.59765625" style="344" customWidth="1"/>
    <col min="6418" max="6418" width="15.59765625" style="344" customWidth="1"/>
    <col min="6419" max="6419" width="7.59765625" style="344" customWidth="1"/>
    <col min="6420" max="6420" width="14.59765625" style="344" customWidth="1"/>
    <col min="6421" max="6421" width="10.59765625" style="344"/>
    <col min="6422" max="6422" width="18.59765625" style="344" customWidth="1"/>
    <col min="6423" max="6423" width="1.59765625" style="344" customWidth="1"/>
    <col min="6424" max="6656" width="10.59765625" style="344"/>
    <col min="6657" max="6657" width="22.59765625" style="344" customWidth="1"/>
    <col min="6658" max="6658" width="3.09765625" style="344" customWidth="1"/>
    <col min="6659" max="6659" width="10" style="344" customWidth="1"/>
    <col min="6660" max="6660" width="18.59765625" style="344" customWidth="1"/>
    <col min="6661" max="6661" width="6.59765625" style="344" customWidth="1"/>
    <col min="6662" max="6662" width="15.59765625" style="344" customWidth="1"/>
    <col min="6663" max="6663" width="6.59765625" style="344" customWidth="1"/>
    <col min="6664" max="6664" width="15.59765625" style="344" customWidth="1"/>
    <col min="6665" max="6665" width="8.59765625" style="344" customWidth="1"/>
    <col min="6666" max="6666" width="15.59765625" style="344" customWidth="1"/>
    <col min="6667" max="6667" width="6.59765625" style="344" customWidth="1"/>
    <col min="6668" max="6668" width="15.3984375" style="344" customWidth="1"/>
    <col min="6669" max="6669" width="5" style="344" customWidth="1"/>
    <col min="6670" max="6670" width="10.59765625" style="344"/>
    <col min="6671" max="6671" width="5" style="344" customWidth="1"/>
    <col min="6672" max="6672" width="14.59765625" style="344" customWidth="1"/>
    <col min="6673" max="6673" width="7.59765625" style="344" customWidth="1"/>
    <col min="6674" max="6674" width="15.59765625" style="344" customWidth="1"/>
    <col min="6675" max="6675" width="7.59765625" style="344" customWidth="1"/>
    <col min="6676" max="6676" width="14.59765625" style="344" customWidth="1"/>
    <col min="6677" max="6677" width="10.59765625" style="344"/>
    <col min="6678" max="6678" width="18.59765625" style="344" customWidth="1"/>
    <col min="6679" max="6679" width="1.59765625" style="344" customWidth="1"/>
    <col min="6680" max="6912" width="10.59765625" style="344"/>
    <col min="6913" max="6913" width="22.59765625" style="344" customWidth="1"/>
    <col min="6914" max="6914" width="3.09765625" style="344" customWidth="1"/>
    <col min="6915" max="6915" width="10" style="344" customWidth="1"/>
    <col min="6916" max="6916" width="18.59765625" style="344" customWidth="1"/>
    <col min="6917" max="6917" width="6.59765625" style="344" customWidth="1"/>
    <col min="6918" max="6918" width="15.59765625" style="344" customWidth="1"/>
    <col min="6919" max="6919" width="6.59765625" style="344" customWidth="1"/>
    <col min="6920" max="6920" width="15.59765625" style="344" customWidth="1"/>
    <col min="6921" max="6921" width="8.59765625" style="344" customWidth="1"/>
    <col min="6922" max="6922" width="15.59765625" style="344" customWidth="1"/>
    <col min="6923" max="6923" width="6.59765625" style="344" customWidth="1"/>
    <col min="6924" max="6924" width="15.3984375" style="344" customWidth="1"/>
    <col min="6925" max="6925" width="5" style="344" customWidth="1"/>
    <col min="6926" max="6926" width="10.59765625" style="344"/>
    <col min="6927" max="6927" width="5" style="344" customWidth="1"/>
    <col min="6928" max="6928" width="14.59765625" style="344" customWidth="1"/>
    <col min="6929" max="6929" width="7.59765625" style="344" customWidth="1"/>
    <col min="6930" max="6930" width="15.59765625" style="344" customWidth="1"/>
    <col min="6931" max="6931" width="7.59765625" style="344" customWidth="1"/>
    <col min="6932" max="6932" width="14.59765625" style="344" customWidth="1"/>
    <col min="6933" max="6933" width="10.59765625" style="344"/>
    <col min="6934" max="6934" width="18.59765625" style="344" customWidth="1"/>
    <col min="6935" max="6935" width="1.59765625" style="344" customWidth="1"/>
    <col min="6936" max="7168" width="10.59765625" style="344"/>
    <col min="7169" max="7169" width="22.59765625" style="344" customWidth="1"/>
    <col min="7170" max="7170" width="3.09765625" style="344" customWidth="1"/>
    <col min="7171" max="7171" width="10" style="344" customWidth="1"/>
    <col min="7172" max="7172" width="18.59765625" style="344" customWidth="1"/>
    <col min="7173" max="7173" width="6.59765625" style="344" customWidth="1"/>
    <col min="7174" max="7174" width="15.59765625" style="344" customWidth="1"/>
    <col min="7175" max="7175" width="6.59765625" style="344" customWidth="1"/>
    <col min="7176" max="7176" width="15.59765625" style="344" customWidth="1"/>
    <col min="7177" max="7177" width="8.59765625" style="344" customWidth="1"/>
    <col min="7178" max="7178" width="15.59765625" style="344" customWidth="1"/>
    <col min="7179" max="7179" width="6.59765625" style="344" customWidth="1"/>
    <col min="7180" max="7180" width="15.3984375" style="344" customWidth="1"/>
    <col min="7181" max="7181" width="5" style="344" customWidth="1"/>
    <col min="7182" max="7182" width="10.59765625" style="344"/>
    <col min="7183" max="7183" width="5" style="344" customWidth="1"/>
    <col min="7184" max="7184" width="14.59765625" style="344" customWidth="1"/>
    <col min="7185" max="7185" width="7.59765625" style="344" customWidth="1"/>
    <col min="7186" max="7186" width="15.59765625" style="344" customWidth="1"/>
    <col min="7187" max="7187" width="7.59765625" style="344" customWidth="1"/>
    <col min="7188" max="7188" width="14.59765625" style="344" customWidth="1"/>
    <col min="7189" max="7189" width="10.59765625" style="344"/>
    <col min="7190" max="7190" width="18.59765625" style="344" customWidth="1"/>
    <col min="7191" max="7191" width="1.59765625" style="344" customWidth="1"/>
    <col min="7192" max="7424" width="10.59765625" style="344"/>
    <col min="7425" max="7425" width="22.59765625" style="344" customWidth="1"/>
    <col min="7426" max="7426" width="3.09765625" style="344" customWidth="1"/>
    <col min="7427" max="7427" width="10" style="344" customWidth="1"/>
    <col min="7428" max="7428" width="18.59765625" style="344" customWidth="1"/>
    <col min="7429" max="7429" width="6.59765625" style="344" customWidth="1"/>
    <col min="7430" max="7430" width="15.59765625" style="344" customWidth="1"/>
    <col min="7431" max="7431" width="6.59765625" style="344" customWidth="1"/>
    <col min="7432" max="7432" width="15.59765625" style="344" customWidth="1"/>
    <col min="7433" max="7433" width="8.59765625" style="344" customWidth="1"/>
    <col min="7434" max="7434" width="15.59765625" style="344" customWidth="1"/>
    <col min="7435" max="7435" width="6.59765625" style="344" customWidth="1"/>
    <col min="7436" max="7436" width="15.3984375" style="344" customWidth="1"/>
    <col min="7437" max="7437" width="5" style="344" customWidth="1"/>
    <col min="7438" max="7438" width="10.59765625" style="344"/>
    <col min="7439" max="7439" width="5" style="344" customWidth="1"/>
    <col min="7440" max="7440" width="14.59765625" style="344" customWidth="1"/>
    <col min="7441" max="7441" width="7.59765625" style="344" customWidth="1"/>
    <col min="7442" max="7442" width="15.59765625" style="344" customWidth="1"/>
    <col min="7443" max="7443" width="7.59765625" style="344" customWidth="1"/>
    <col min="7444" max="7444" width="14.59765625" style="344" customWidth="1"/>
    <col min="7445" max="7445" width="10.59765625" style="344"/>
    <col min="7446" max="7446" width="18.59765625" style="344" customWidth="1"/>
    <col min="7447" max="7447" width="1.59765625" style="344" customWidth="1"/>
    <col min="7448" max="7680" width="10.59765625" style="344"/>
    <col min="7681" max="7681" width="22.59765625" style="344" customWidth="1"/>
    <col min="7682" max="7682" width="3.09765625" style="344" customWidth="1"/>
    <col min="7683" max="7683" width="10" style="344" customWidth="1"/>
    <col min="7684" max="7684" width="18.59765625" style="344" customWidth="1"/>
    <col min="7685" max="7685" width="6.59765625" style="344" customWidth="1"/>
    <col min="7686" max="7686" width="15.59765625" style="344" customWidth="1"/>
    <col min="7687" max="7687" width="6.59765625" style="344" customWidth="1"/>
    <col min="7688" max="7688" width="15.59765625" style="344" customWidth="1"/>
    <col min="7689" max="7689" width="8.59765625" style="344" customWidth="1"/>
    <col min="7690" max="7690" width="15.59765625" style="344" customWidth="1"/>
    <col min="7691" max="7691" width="6.59765625" style="344" customWidth="1"/>
    <col min="7692" max="7692" width="15.3984375" style="344" customWidth="1"/>
    <col min="7693" max="7693" width="5" style="344" customWidth="1"/>
    <col min="7694" max="7694" width="10.59765625" style="344"/>
    <col min="7695" max="7695" width="5" style="344" customWidth="1"/>
    <col min="7696" max="7696" width="14.59765625" style="344" customWidth="1"/>
    <col min="7697" max="7697" width="7.59765625" style="344" customWidth="1"/>
    <col min="7698" max="7698" width="15.59765625" style="344" customWidth="1"/>
    <col min="7699" max="7699" width="7.59765625" style="344" customWidth="1"/>
    <col min="7700" max="7700" width="14.59765625" style="344" customWidth="1"/>
    <col min="7701" max="7701" width="10.59765625" style="344"/>
    <col min="7702" max="7702" width="18.59765625" style="344" customWidth="1"/>
    <col min="7703" max="7703" width="1.59765625" style="344" customWidth="1"/>
    <col min="7704" max="7936" width="10.59765625" style="344"/>
    <col min="7937" max="7937" width="22.59765625" style="344" customWidth="1"/>
    <col min="7938" max="7938" width="3.09765625" style="344" customWidth="1"/>
    <col min="7939" max="7939" width="10" style="344" customWidth="1"/>
    <col min="7940" max="7940" width="18.59765625" style="344" customWidth="1"/>
    <col min="7941" max="7941" width="6.59765625" style="344" customWidth="1"/>
    <col min="7942" max="7942" width="15.59765625" style="344" customWidth="1"/>
    <col min="7943" max="7943" width="6.59765625" style="344" customWidth="1"/>
    <col min="7944" max="7944" width="15.59765625" style="344" customWidth="1"/>
    <col min="7945" max="7945" width="8.59765625" style="344" customWidth="1"/>
    <col min="7946" max="7946" width="15.59765625" style="344" customWidth="1"/>
    <col min="7947" max="7947" width="6.59765625" style="344" customWidth="1"/>
    <col min="7948" max="7948" width="15.3984375" style="344" customWidth="1"/>
    <col min="7949" max="7949" width="5" style="344" customWidth="1"/>
    <col min="7950" max="7950" width="10.59765625" style="344"/>
    <col min="7951" max="7951" width="5" style="344" customWidth="1"/>
    <col min="7952" max="7952" width="14.59765625" style="344" customWidth="1"/>
    <col min="7953" max="7953" width="7.59765625" style="344" customWidth="1"/>
    <col min="7954" max="7954" width="15.59765625" style="344" customWidth="1"/>
    <col min="7955" max="7955" width="7.59765625" style="344" customWidth="1"/>
    <col min="7956" max="7956" width="14.59765625" style="344" customWidth="1"/>
    <col min="7957" max="7957" width="10.59765625" style="344"/>
    <col min="7958" max="7958" width="18.59765625" style="344" customWidth="1"/>
    <col min="7959" max="7959" width="1.59765625" style="344" customWidth="1"/>
    <col min="7960" max="8192" width="10.59765625" style="344"/>
    <col min="8193" max="8193" width="22.59765625" style="344" customWidth="1"/>
    <col min="8194" max="8194" width="3.09765625" style="344" customWidth="1"/>
    <col min="8195" max="8195" width="10" style="344" customWidth="1"/>
    <col min="8196" max="8196" width="18.59765625" style="344" customWidth="1"/>
    <col min="8197" max="8197" width="6.59765625" style="344" customWidth="1"/>
    <col min="8198" max="8198" width="15.59765625" style="344" customWidth="1"/>
    <col min="8199" max="8199" width="6.59765625" style="344" customWidth="1"/>
    <col min="8200" max="8200" width="15.59765625" style="344" customWidth="1"/>
    <col min="8201" max="8201" width="8.59765625" style="344" customWidth="1"/>
    <col min="8202" max="8202" width="15.59765625" style="344" customWidth="1"/>
    <col min="8203" max="8203" width="6.59765625" style="344" customWidth="1"/>
    <col min="8204" max="8204" width="15.3984375" style="344" customWidth="1"/>
    <col min="8205" max="8205" width="5" style="344" customWidth="1"/>
    <col min="8206" max="8206" width="10.59765625" style="344"/>
    <col min="8207" max="8207" width="5" style="344" customWidth="1"/>
    <col min="8208" max="8208" width="14.59765625" style="344" customWidth="1"/>
    <col min="8209" max="8209" width="7.59765625" style="344" customWidth="1"/>
    <col min="8210" max="8210" width="15.59765625" style="344" customWidth="1"/>
    <col min="8211" max="8211" width="7.59765625" style="344" customWidth="1"/>
    <col min="8212" max="8212" width="14.59765625" style="344" customWidth="1"/>
    <col min="8213" max="8213" width="10.59765625" style="344"/>
    <col min="8214" max="8214" width="18.59765625" style="344" customWidth="1"/>
    <col min="8215" max="8215" width="1.59765625" style="344" customWidth="1"/>
    <col min="8216" max="8448" width="10.59765625" style="344"/>
    <col min="8449" max="8449" width="22.59765625" style="344" customWidth="1"/>
    <col min="8450" max="8450" width="3.09765625" style="344" customWidth="1"/>
    <col min="8451" max="8451" width="10" style="344" customWidth="1"/>
    <col min="8452" max="8452" width="18.59765625" style="344" customWidth="1"/>
    <col min="8453" max="8453" width="6.59765625" style="344" customWidth="1"/>
    <col min="8454" max="8454" width="15.59765625" style="344" customWidth="1"/>
    <col min="8455" max="8455" width="6.59765625" style="344" customWidth="1"/>
    <col min="8456" max="8456" width="15.59765625" style="344" customWidth="1"/>
    <col min="8457" max="8457" width="8.59765625" style="344" customWidth="1"/>
    <col min="8458" max="8458" width="15.59765625" style="344" customWidth="1"/>
    <col min="8459" max="8459" width="6.59765625" style="344" customWidth="1"/>
    <col min="8460" max="8460" width="15.3984375" style="344" customWidth="1"/>
    <col min="8461" max="8461" width="5" style="344" customWidth="1"/>
    <col min="8462" max="8462" width="10.59765625" style="344"/>
    <col min="8463" max="8463" width="5" style="344" customWidth="1"/>
    <col min="8464" max="8464" width="14.59765625" style="344" customWidth="1"/>
    <col min="8465" max="8465" width="7.59765625" style="344" customWidth="1"/>
    <col min="8466" max="8466" width="15.59765625" style="344" customWidth="1"/>
    <col min="8467" max="8467" width="7.59765625" style="344" customWidth="1"/>
    <col min="8468" max="8468" width="14.59765625" style="344" customWidth="1"/>
    <col min="8469" max="8469" width="10.59765625" style="344"/>
    <col min="8470" max="8470" width="18.59765625" style="344" customWidth="1"/>
    <col min="8471" max="8471" width="1.59765625" style="344" customWidth="1"/>
    <col min="8472" max="8704" width="10.59765625" style="344"/>
    <col min="8705" max="8705" width="22.59765625" style="344" customWidth="1"/>
    <col min="8706" max="8706" width="3.09765625" style="344" customWidth="1"/>
    <col min="8707" max="8707" width="10" style="344" customWidth="1"/>
    <col min="8708" max="8708" width="18.59765625" style="344" customWidth="1"/>
    <col min="8709" max="8709" width="6.59765625" style="344" customWidth="1"/>
    <col min="8710" max="8710" width="15.59765625" style="344" customWidth="1"/>
    <col min="8711" max="8711" width="6.59765625" style="344" customWidth="1"/>
    <col min="8712" max="8712" width="15.59765625" style="344" customWidth="1"/>
    <col min="8713" max="8713" width="8.59765625" style="344" customWidth="1"/>
    <col min="8714" max="8714" width="15.59765625" style="344" customWidth="1"/>
    <col min="8715" max="8715" width="6.59765625" style="344" customWidth="1"/>
    <col min="8716" max="8716" width="15.3984375" style="344" customWidth="1"/>
    <col min="8717" max="8717" width="5" style="344" customWidth="1"/>
    <col min="8718" max="8718" width="10.59765625" style="344"/>
    <col min="8719" max="8719" width="5" style="344" customWidth="1"/>
    <col min="8720" max="8720" width="14.59765625" style="344" customWidth="1"/>
    <col min="8721" max="8721" width="7.59765625" style="344" customWidth="1"/>
    <col min="8722" max="8722" width="15.59765625" style="344" customWidth="1"/>
    <col min="8723" max="8723" width="7.59765625" style="344" customWidth="1"/>
    <col min="8724" max="8724" width="14.59765625" style="344" customWidth="1"/>
    <col min="8725" max="8725" width="10.59765625" style="344"/>
    <col min="8726" max="8726" width="18.59765625" style="344" customWidth="1"/>
    <col min="8727" max="8727" width="1.59765625" style="344" customWidth="1"/>
    <col min="8728" max="8960" width="10.59765625" style="344"/>
    <col min="8961" max="8961" width="22.59765625" style="344" customWidth="1"/>
    <col min="8962" max="8962" width="3.09765625" style="344" customWidth="1"/>
    <col min="8963" max="8963" width="10" style="344" customWidth="1"/>
    <col min="8964" max="8964" width="18.59765625" style="344" customWidth="1"/>
    <col min="8965" max="8965" width="6.59765625" style="344" customWidth="1"/>
    <col min="8966" max="8966" width="15.59765625" style="344" customWidth="1"/>
    <col min="8967" max="8967" width="6.59765625" style="344" customWidth="1"/>
    <col min="8968" max="8968" width="15.59765625" style="344" customWidth="1"/>
    <col min="8969" max="8969" width="8.59765625" style="344" customWidth="1"/>
    <col min="8970" max="8970" width="15.59765625" style="344" customWidth="1"/>
    <col min="8971" max="8971" width="6.59765625" style="344" customWidth="1"/>
    <col min="8972" max="8972" width="15.3984375" style="344" customWidth="1"/>
    <col min="8973" max="8973" width="5" style="344" customWidth="1"/>
    <col min="8974" max="8974" width="10.59765625" style="344"/>
    <col min="8975" max="8975" width="5" style="344" customWidth="1"/>
    <col min="8976" max="8976" width="14.59765625" style="344" customWidth="1"/>
    <col min="8977" max="8977" width="7.59765625" style="344" customWidth="1"/>
    <col min="8978" max="8978" width="15.59765625" style="344" customWidth="1"/>
    <col min="8979" max="8979" width="7.59765625" style="344" customWidth="1"/>
    <col min="8980" max="8980" width="14.59765625" style="344" customWidth="1"/>
    <col min="8981" max="8981" width="10.59765625" style="344"/>
    <col min="8982" max="8982" width="18.59765625" style="344" customWidth="1"/>
    <col min="8983" max="8983" width="1.59765625" style="344" customWidth="1"/>
    <col min="8984" max="9216" width="10.59765625" style="344"/>
    <col min="9217" max="9217" width="22.59765625" style="344" customWidth="1"/>
    <col min="9218" max="9218" width="3.09765625" style="344" customWidth="1"/>
    <col min="9219" max="9219" width="10" style="344" customWidth="1"/>
    <col min="9220" max="9220" width="18.59765625" style="344" customWidth="1"/>
    <col min="9221" max="9221" width="6.59765625" style="344" customWidth="1"/>
    <col min="9222" max="9222" width="15.59765625" style="344" customWidth="1"/>
    <col min="9223" max="9223" width="6.59765625" style="344" customWidth="1"/>
    <col min="9224" max="9224" width="15.59765625" style="344" customWidth="1"/>
    <col min="9225" max="9225" width="8.59765625" style="344" customWidth="1"/>
    <col min="9226" max="9226" width="15.59765625" style="344" customWidth="1"/>
    <col min="9227" max="9227" width="6.59765625" style="344" customWidth="1"/>
    <col min="9228" max="9228" width="15.3984375" style="344" customWidth="1"/>
    <col min="9229" max="9229" width="5" style="344" customWidth="1"/>
    <col min="9230" max="9230" width="10.59765625" style="344"/>
    <col min="9231" max="9231" width="5" style="344" customWidth="1"/>
    <col min="9232" max="9232" width="14.59765625" style="344" customWidth="1"/>
    <col min="9233" max="9233" width="7.59765625" style="344" customWidth="1"/>
    <col min="9234" max="9234" width="15.59765625" style="344" customWidth="1"/>
    <col min="9235" max="9235" width="7.59765625" style="344" customWidth="1"/>
    <col min="9236" max="9236" width="14.59765625" style="344" customWidth="1"/>
    <col min="9237" max="9237" width="10.59765625" style="344"/>
    <col min="9238" max="9238" width="18.59765625" style="344" customWidth="1"/>
    <col min="9239" max="9239" width="1.59765625" style="344" customWidth="1"/>
    <col min="9240" max="9472" width="10.59765625" style="344"/>
    <col min="9473" max="9473" width="22.59765625" style="344" customWidth="1"/>
    <col min="9474" max="9474" width="3.09765625" style="344" customWidth="1"/>
    <col min="9475" max="9475" width="10" style="344" customWidth="1"/>
    <col min="9476" max="9476" width="18.59765625" style="344" customWidth="1"/>
    <col min="9477" max="9477" width="6.59765625" style="344" customWidth="1"/>
    <col min="9478" max="9478" width="15.59765625" style="344" customWidth="1"/>
    <col min="9479" max="9479" width="6.59765625" style="344" customWidth="1"/>
    <col min="9480" max="9480" width="15.59765625" style="344" customWidth="1"/>
    <col min="9481" max="9481" width="8.59765625" style="344" customWidth="1"/>
    <col min="9482" max="9482" width="15.59765625" style="344" customWidth="1"/>
    <col min="9483" max="9483" width="6.59765625" style="344" customWidth="1"/>
    <col min="9484" max="9484" width="15.3984375" style="344" customWidth="1"/>
    <col min="9485" max="9485" width="5" style="344" customWidth="1"/>
    <col min="9486" max="9486" width="10.59765625" style="344"/>
    <col min="9487" max="9487" width="5" style="344" customWidth="1"/>
    <col min="9488" max="9488" width="14.59765625" style="344" customWidth="1"/>
    <col min="9489" max="9489" width="7.59765625" style="344" customWidth="1"/>
    <col min="9490" max="9490" width="15.59765625" style="344" customWidth="1"/>
    <col min="9491" max="9491" width="7.59765625" style="344" customWidth="1"/>
    <col min="9492" max="9492" width="14.59765625" style="344" customWidth="1"/>
    <col min="9493" max="9493" width="10.59765625" style="344"/>
    <col min="9494" max="9494" width="18.59765625" style="344" customWidth="1"/>
    <col min="9495" max="9495" width="1.59765625" style="344" customWidth="1"/>
    <col min="9496" max="9728" width="10.59765625" style="344"/>
    <col min="9729" max="9729" width="22.59765625" style="344" customWidth="1"/>
    <col min="9730" max="9730" width="3.09765625" style="344" customWidth="1"/>
    <col min="9731" max="9731" width="10" style="344" customWidth="1"/>
    <col min="9732" max="9732" width="18.59765625" style="344" customWidth="1"/>
    <col min="9733" max="9733" width="6.59765625" style="344" customWidth="1"/>
    <col min="9734" max="9734" width="15.59765625" style="344" customWidth="1"/>
    <col min="9735" max="9735" width="6.59765625" style="344" customWidth="1"/>
    <col min="9736" max="9736" width="15.59765625" style="344" customWidth="1"/>
    <col min="9737" max="9737" width="8.59765625" style="344" customWidth="1"/>
    <col min="9738" max="9738" width="15.59765625" style="344" customWidth="1"/>
    <col min="9739" max="9739" width="6.59765625" style="344" customWidth="1"/>
    <col min="9740" max="9740" width="15.3984375" style="344" customWidth="1"/>
    <col min="9741" max="9741" width="5" style="344" customWidth="1"/>
    <col min="9742" max="9742" width="10.59765625" style="344"/>
    <col min="9743" max="9743" width="5" style="344" customWidth="1"/>
    <col min="9744" max="9744" width="14.59765625" style="344" customWidth="1"/>
    <col min="9745" max="9745" width="7.59765625" style="344" customWidth="1"/>
    <col min="9746" max="9746" width="15.59765625" style="344" customWidth="1"/>
    <col min="9747" max="9747" width="7.59765625" style="344" customWidth="1"/>
    <col min="9748" max="9748" width="14.59765625" style="344" customWidth="1"/>
    <col min="9749" max="9749" width="10.59765625" style="344"/>
    <col min="9750" max="9750" width="18.59765625" style="344" customWidth="1"/>
    <col min="9751" max="9751" width="1.59765625" style="344" customWidth="1"/>
    <col min="9752" max="9984" width="10.59765625" style="344"/>
    <col min="9985" max="9985" width="22.59765625" style="344" customWidth="1"/>
    <col min="9986" max="9986" width="3.09765625" style="344" customWidth="1"/>
    <col min="9987" max="9987" width="10" style="344" customWidth="1"/>
    <col min="9988" max="9988" width="18.59765625" style="344" customWidth="1"/>
    <col min="9989" max="9989" width="6.59765625" style="344" customWidth="1"/>
    <col min="9990" max="9990" width="15.59765625" style="344" customWidth="1"/>
    <col min="9991" max="9991" width="6.59765625" style="344" customWidth="1"/>
    <col min="9992" max="9992" width="15.59765625" style="344" customWidth="1"/>
    <col min="9993" max="9993" width="8.59765625" style="344" customWidth="1"/>
    <col min="9994" max="9994" width="15.59765625" style="344" customWidth="1"/>
    <col min="9995" max="9995" width="6.59765625" style="344" customWidth="1"/>
    <col min="9996" max="9996" width="15.3984375" style="344" customWidth="1"/>
    <col min="9997" max="9997" width="5" style="344" customWidth="1"/>
    <col min="9998" max="9998" width="10.59765625" style="344"/>
    <col min="9999" max="9999" width="5" style="344" customWidth="1"/>
    <col min="10000" max="10000" width="14.59765625" style="344" customWidth="1"/>
    <col min="10001" max="10001" width="7.59765625" style="344" customWidth="1"/>
    <col min="10002" max="10002" width="15.59765625" style="344" customWidth="1"/>
    <col min="10003" max="10003" width="7.59765625" style="344" customWidth="1"/>
    <col min="10004" max="10004" width="14.59765625" style="344" customWidth="1"/>
    <col min="10005" max="10005" width="10.59765625" style="344"/>
    <col min="10006" max="10006" width="18.59765625" style="344" customWidth="1"/>
    <col min="10007" max="10007" width="1.59765625" style="344" customWidth="1"/>
    <col min="10008" max="10240" width="10.59765625" style="344"/>
    <col min="10241" max="10241" width="22.59765625" style="344" customWidth="1"/>
    <col min="10242" max="10242" width="3.09765625" style="344" customWidth="1"/>
    <col min="10243" max="10243" width="10" style="344" customWidth="1"/>
    <col min="10244" max="10244" width="18.59765625" style="344" customWidth="1"/>
    <col min="10245" max="10245" width="6.59765625" style="344" customWidth="1"/>
    <col min="10246" max="10246" width="15.59765625" style="344" customWidth="1"/>
    <col min="10247" max="10247" width="6.59765625" style="344" customWidth="1"/>
    <col min="10248" max="10248" width="15.59765625" style="344" customWidth="1"/>
    <col min="10249" max="10249" width="8.59765625" style="344" customWidth="1"/>
    <col min="10250" max="10250" width="15.59765625" style="344" customWidth="1"/>
    <col min="10251" max="10251" width="6.59765625" style="344" customWidth="1"/>
    <col min="10252" max="10252" width="15.3984375" style="344" customWidth="1"/>
    <col min="10253" max="10253" width="5" style="344" customWidth="1"/>
    <col min="10254" max="10254" width="10.59765625" style="344"/>
    <col min="10255" max="10255" width="5" style="344" customWidth="1"/>
    <col min="10256" max="10256" width="14.59765625" style="344" customWidth="1"/>
    <col min="10257" max="10257" width="7.59765625" style="344" customWidth="1"/>
    <col min="10258" max="10258" width="15.59765625" style="344" customWidth="1"/>
    <col min="10259" max="10259" width="7.59765625" style="344" customWidth="1"/>
    <col min="10260" max="10260" width="14.59765625" style="344" customWidth="1"/>
    <col min="10261" max="10261" width="10.59765625" style="344"/>
    <col min="10262" max="10262" width="18.59765625" style="344" customWidth="1"/>
    <col min="10263" max="10263" width="1.59765625" style="344" customWidth="1"/>
    <col min="10264" max="10496" width="10.59765625" style="344"/>
    <col min="10497" max="10497" width="22.59765625" style="344" customWidth="1"/>
    <col min="10498" max="10498" width="3.09765625" style="344" customWidth="1"/>
    <col min="10499" max="10499" width="10" style="344" customWidth="1"/>
    <col min="10500" max="10500" width="18.59765625" style="344" customWidth="1"/>
    <col min="10501" max="10501" width="6.59765625" style="344" customWidth="1"/>
    <col min="10502" max="10502" width="15.59765625" style="344" customWidth="1"/>
    <col min="10503" max="10503" width="6.59765625" style="344" customWidth="1"/>
    <col min="10504" max="10504" width="15.59765625" style="344" customWidth="1"/>
    <col min="10505" max="10505" width="8.59765625" style="344" customWidth="1"/>
    <col min="10506" max="10506" width="15.59765625" style="344" customWidth="1"/>
    <col min="10507" max="10507" width="6.59765625" style="344" customWidth="1"/>
    <col min="10508" max="10508" width="15.3984375" style="344" customWidth="1"/>
    <col min="10509" max="10509" width="5" style="344" customWidth="1"/>
    <col min="10510" max="10510" width="10.59765625" style="344"/>
    <col min="10511" max="10511" width="5" style="344" customWidth="1"/>
    <col min="10512" max="10512" width="14.59765625" style="344" customWidth="1"/>
    <col min="10513" max="10513" width="7.59765625" style="344" customWidth="1"/>
    <col min="10514" max="10514" width="15.59765625" style="344" customWidth="1"/>
    <col min="10515" max="10515" width="7.59765625" style="344" customWidth="1"/>
    <col min="10516" max="10516" width="14.59765625" style="344" customWidth="1"/>
    <col min="10517" max="10517" width="10.59765625" style="344"/>
    <col min="10518" max="10518" width="18.59765625" style="344" customWidth="1"/>
    <col min="10519" max="10519" width="1.59765625" style="344" customWidth="1"/>
    <col min="10520" max="10752" width="10.59765625" style="344"/>
    <col min="10753" max="10753" width="22.59765625" style="344" customWidth="1"/>
    <col min="10754" max="10754" width="3.09765625" style="344" customWidth="1"/>
    <col min="10755" max="10755" width="10" style="344" customWidth="1"/>
    <col min="10756" max="10756" width="18.59765625" style="344" customWidth="1"/>
    <col min="10757" max="10757" width="6.59765625" style="344" customWidth="1"/>
    <col min="10758" max="10758" width="15.59765625" style="344" customWidth="1"/>
    <col min="10759" max="10759" width="6.59765625" style="344" customWidth="1"/>
    <col min="10760" max="10760" width="15.59765625" style="344" customWidth="1"/>
    <col min="10761" max="10761" width="8.59765625" style="344" customWidth="1"/>
    <col min="10762" max="10762" width="15.59765625" style="344" customWidth="1"/>
    <col min="10763" max="10763" width="6.59765625" style="344" customWidth="1"/>
    <col min="10764" max="10764" width="15.3984375" style="344" customWidth="1"/>
    <col min="10765" max="10765" width="5" style="344" customWidth="1"/>
    <col min="10766" max="10766" width="10.59765625" style="344"/>
    <col min="10767" max="10767" width="5" style="344" customWidth="1"/>
    <col min="10768" max="10768" width="14.59765625" style="344" customWidth="1"/>
    <col min="10769" max="10769" width="7.59765625" style="344" customWidth="1"/>
    <col min="10770" max="10770" width="15.59765625" style="344" customWidth="1"/>
    <col min="10771" max="10771" width="7.59765625" style="344" customWidth="1"/>
    <col min="10772" max="10772" width="14.59765625" style="344" customWidth="1"/>
    <col min="10773" max="10773" width="10.59765625" style="344"/>
    <col min="10774" max="10774" width="18.59765625" style="344" customWidth="1"/>
    <col min="10775" max="10775" width="1.59765625" style="344" customWidth="1"/>
    <col min="10776" max="11008" width="10.59765625" style="344"/>
    <col min="11009" max="11009" width="22.59765625" style="344" customWidth="1"/>
    <col min="11010" max="11010" width="3.09765625" style="344" customWidth="1"/>
    <col min="11011" max="11011" width="10" style="344" customWidth="1"/>
    <col min="11012" max="11012" width="18.59765625" style="344" customWidth="1"/>
    <col min="11013" max="11013" width="6.59765625" style="344" customWidth="1"/>
    <col min="11014" max="11014" width="15.59765625" style="344" customWidth="1"/>
    <col min="11015" max="11015" width="6.59765625" style="344" customWidth="1"/>
    <col min="11016" max="11016" width="15.59765625" style="344" customWidth="1"/>
    <col min="11017" max="11017" width="8.59765625" style="344" customWidth="1"/>
    <col min="11018" max="11018" width="15.59765625" style="344" customWidth="1"/>
    <col min="11019" max="11019" width="6.59765625" style="344" customWidth="1"/>
    <col min="11020" max="11020" width="15.3984375" style="344" customWidth="1"/>
    <col min="11021" max="11021" width="5" style="344" customWidth="1"/>
    <col min="11022" max="11022" width="10.59765625" style="344"/>
    <col min="11023" max="11023" width="5" style="344" customWidth="1"/>
    <col min="11024" max="11024" width="14.59765625" style="344" customWidth="1"/>
    <col min="11025" max="11025" width="7.59765625" style="344" customWidth="1"/>
    <col min="11026" max="11026" width="15.59765625" style="344" customWidth="1"/>
    <col min="11027" max="11027" width="7.59765625" style="344" customWidth="1"/>
    <col min="11028" max="11028" width="14.59765625" style="344" customWidth="1"/>
    <col min="11029" max="11029" width="10.59765625" style="344"/>
    <col min="11030" max="11030" width="18.59765625" style="344" customWidth="1"/>
    <col min="11031" max="11031" width="1.59765625" style="344" customWidth="1"/>
    <col min="11032" max="11264" width="10.59765625" style="344"/>
    <col min="11265" max="11265" width="22.59765625" style="344" customWidth="1"/>
    <col min="11266" max="11266" width="3.09765625" style="344" customWidth="1"/>
    <col min="11267" max="11267" width="10" style="344" customWidth="1"/>
    <col min="11268" max="11268" width="18.59765625" style="344" customWidth="1"/>
    <col min="11269" max="11269" width="6.59765625" style="344" customWidth="1"/>
    <col min="11270" max="11270" width="15.59765625" style="344" customWidth="1"/>
    <col min="11271" max="11271" width="6.59765625" style="344" customWidth="1"/>
    <col min="11272" max="11272" width="15.59765625" style="344" customWidth="1"/>
    <col min="11273" max="11273" width="8.59765625" style="344" customWidth="1"/>
    <col min="11274" max="11274" width="15.59765625" style="344" customWidth="1"/>
    <col min="11275" max="11275" width="6.59765625" style="344" customWidth="1"/>
    <col min="11276" max="11276" width="15.3984375" style="344" customWidth="1"/>
    <col min="11277" max="11277" width="5" style="344" customWidth="1"/>
    <col min="11278" max="11278" width="10.59765625" style="344"/>
    <col min="11279" max="11279" width="5" style="344" customWidth="1"/>
    <col min="11280" max="11280" width="14.59765625" style="344" customWidth="1"/>
    <col min="11281" max="11281" width="7.59765625" style="344" customWidth="1"/>
    <col min="11282" max="11282" width="15.59765625" style="344" customWidth="1"/>
    <col min="11283" max="11283" width="7.59765625" style="344" customWidth="1"/>
    <col min="11284" max="11284" width="14.59765625" style="344" customWidth="1"/>
    <col min="11285" max="11285" width="10.59765625" style="344"/>
    <col min="11286" max="11286" width="18.59765625" style="344" customWidth="1"/>
    <col min="11287" max="11287" width="1.59765625" style="344" customWidth="1"/>
    <col min="11288" max="11520" width="10.59765625" style="344"/>
    <col min="11521" max="11521" width="22.59765625" style="344" customWidth="1"/>
    <col min="11522" max="11522" width="3.09765625" style="344" customWidth="1"/>
    <col min="11523" max="11523" width="10" style="344" customWidth="1"/>
    <col min="11524" max="11524" width="18.59765625" style="344" customWidth="1"/>
    <col min="11525" max="11525" width="6.59765625" style="344" customWidth="1"/>
    <col min="11526" max="11526" width="15.59765625" style="344" customWidth="1"/>
    <col min="11527" max="11527" width="6.59765625" style="344" customWidth="1"/>
    <col min="11528" max="11528" width="15.59765625" style="344" customWidth="1"/>
    <col min="11529" max="11529" width="8.59765625" style="344" customWidth="1"/>
    <col min="11530" max="11530" width="15.59765625" style="344" customWidth="1"/>
    <col min="11531" max="11531" width="6.59765625" style="344" customWidth="1"/>
    <col min="11532" max="11532" width="15.3984375" style="344" customWidth="1"/>
    <col min="11533" max="11533" width="5" style="344" customWidth="1"/>
    <col min="11534" max="11534" width="10.59765625" style="344"/>
    <col min="11535" max="11535" width="5" style="344" customWidth="1"/>
    <col min="11536" max="11536" width="14.59765625" style="344" customWidth="1"/>
    <col min="11537" max="11537" width="7.59765625" style="344" customWidth="1"/>
    <col min="11538" max="11538" width="15.59765625" style="344" customWidth="1"/>
    <col min="11539" max="11539" width="7.59765625" style="344" customWidth="1"/>
    <col min="11540" max="11540" width="14.59765625" style="344" customWidth="1"/>
    <col min="11541" max="11541" width="10.59765625" style="344"/>
    <col min="11542" max="11542" width="18.59765625" style="344" customWidth="1"/>
    <col min="11543" max="11543" width="1.59765625" style="344" customWidth="1"/>
    <col min="11544" max="11776" width="10.59765625" style="344"/>
    <col min="11777" max="11777" width="22.59765625" style="344" customWidth="1"/>
    <col min="11778" max="11778" width="3.09765625" style="344" customWidth="1"/>
    <col min="11779" max="11779" width="10" style="344" customWidth="1"/>
    <col min="11780" max="11780" width="18.59765625" style="344" customWidth="1"/>
    <col min="11781" max="11781" width="6.59765625" style="344" customWidth="1"/>
    <col min="11782" max="11782" width="15.59765625" style="344" customWidth="1"/>
    <col min="11783" max="11783" width="6.59765625" style="344" customWidth="1"/>
    <col min="11784" max="11784" width="15.59765625" style="344" customWidth="1"/>
    <col min="11785" max="11785" width="8.59765625" style="344" customWidth="1"/>
    <col min="11786" max="11786" width="15.59765625" style="344" customWidth="1"/>
    <col min="11787" max="11787" width="6.59765625" style="344" customWidth="1"/>
    <col min="11788" max="11788" width="15.3984375" style="344" customWidth="1"/>
    <col min="11789" max="11789" width="5" style="344" customWidth="1"/>
    <col min="11790" max="11790" width="10.59765625" style="344"/>
    <col min="11791" max="11791" width="5" style="344" customWidth="1"/>
    <col min="11792" max="11792" width="14.59765625" style="344" customWidth="1"/>
    <col min="11793" max="11793" width="7.59765625" style="344" customWidth="1"/>
    <col min="11794" max="11794" width="15.59765625" style="344" customWidth="1"/>
    <col min="11795" max="11795" width="7.59765625" style="344" customWidth="1"/>
    <col min="11796" max="11796" width="14.59765625" style="344" customWidth="1"/>
    <col min="11797" max="11797" width="10.59765625" style="344"/>
    <col min="11798" max="11798" width="18.59765625" style="344" customWidth="1"/>
    <col min="11799" max="11799" width="1.59765625" style="344" customWidth="1"/>
    <col min="11800" max="12032" width="10.59765625" style="344"/>
    <col min="12033" max="12033" width="22.59765625" style="344" customWidth="1"/>
    <col min="12034" max="12034" width="3.09765625" style="344" customWidth="1"/>
    <col min="12035" max="12035" width="10" style="344" customWidth="1"/>
    <col min="12036" max="12036" width="18.59765625" style="344" customWidth="1"/>
    <col min="12037" max="12037" width="6.59765625" style="344" customWidth="1"/>
    <col min="12038" max="12038" width="15.59765625" style="344" customWidth="1"/>
    <col min="12039" max="12039" width="6.59765625" style="344" customWidth="1"/>
    <col min="12040" max="12040" width="15.59765625" style="344" customWidth="1"/>
    <col min="12041" max="12041" width="8.59765625" style="344" customWidth="1"/>
    <col min="12042" max="12042" width="15.59765625" style="344" customWidth="1"/>
    <col min="12043" max="12043" width="6.59765625" style="344" customWidth="1"/>
    <col min="12044" max="12044" width="15.3984375" style="344" customWidth="1"/>
    <col min="12045" max="12045" width="5" style="344" customWidth="1"/>
    <col min="12046" max="12046" width="10.59765625" style="344"/>
    <col min="12047" max="12047" width="5" style="344" customWidth="1"/>
    <col min="12048" max="12048" width="14.59765625" style="344" customWidth="1"/>
    <col min="12049" max="12049" width="7.59765625" style="344" customWidth="1"/>
    <col min="12050" max="12050" width="15.59765625" style="344" customWidth="1"/>
    <col min="12051" max="12051" width="7.59765625" style="344" customWidth="1"/>
    <col min="12052" max="12052" width="14.59765625" style="344" customWidth="1"/>
    <col min="12053" max="12053" width="10.59765625" style="344"/>
    <col min="12054" max="12054" width="18.59765625" style="344" customWidth="1"/>
    <col min="12055" max="12055" width="1.59765625" style="344" customWidth="1"/>
    <col min="12056" max="12288" width="10.59765625" style="344"/>
    <col min="12289" max="12289" width="22.59765625" style="344" customWidth="1"/>
    <col min="12290" max="12290" width="3.09765625" style="344" customWidth="1"/>
    <col min="12291" max="12291" width="10" style="344" customWidth="1"/>
    <col min="12292" max="12292" width="18.59765625" style="344" customWidth="1"/>
    <col min="12293" max="12293" width="6.59765625" style="344" customWidth="1"/>
    <col min="12294" max="12294" width="15.59765625" style="344" customWidth="1"/>
    <col min="12295" max="12295" width="6.59765625" style="344" customWidth="1"/>
    <col min="12296" max="12296" width="15.59765625" style="344" customWidth="1"/>
    <col min="12297" max="12297" width="8.59765625" style="344" customWidth="1"/>
    <col min="12298" max="12298" width="15.59765625" style="344" customWidth="1"/>
    <col min="12299" max="12299" width="6.59765625" style="344" customWidth="1"/>
    <col min="12300" max="12300" width="15.3984375" style="344" customWidth="1"/>
    <col min="12301" max="12301" width="5" style="344" customWidth="1"/>
    <col min="12302" max="12302" width="10.59765625" style="344"/>
    <col min="12303" max="12303" width="5" style="344" customWidth="1"/>
    <col min="12304" max="12304" width="14.59765625" style="344" customWidth="1"/>
    <col min="12305" max="12305" width="7.59765625" style="344" customWidth="1"/>
    <col min="12306" max="12306" width="15.59765625" style="344" customWidth="1"/>
    <col min="12307" max="12307" width="7.59765625" style="344" customWidth="1"/>
    <col min="12308" max="12308" width="14.59765625" style="344" customWidth="1"/>
    <col min="12309" max="12309" width="10.59765625" style="344"/>
    <col min="12310" max="12310" width="18.59765625" style="344" customWidth="1"/>
    <col min="12311" max="12311" width="1.59765625" style="344" customWidth="1"/>
    <col min="12312" max="12544" width="10.59765625" style="344"/>
    <col min="12545" max="12545" width="22.59765625" style="344" customWidth="1"/>
    <col min="12546" max="12546" width="3.09765625" style="344" customWidth="1"/>
    <col min="12547" max="12547" width="10" style="344" customWidth="1"/>
    <col min="12548" max="12548" width="18.59765625" style="344" customWidth="1"/>
    <col min="12549" max="12549" width="6.59765625" style="344" customWidth="1"/>
    <col min="12550" max="12550" width="15.59765625" style="344" customWidth="1"/>
    <col min="12551" max="12551" width="6.59765625" style="344" customWidth="1"/>
    <col min="12552" max="12552" width="15.59765625" style="344" customWidth="1"/>
    <col min="12553" max="12553" width="8.59765625" style="344" customWidth="1"/>
    <col min="12554" max="12554" width="15.59765625" style="344" customWidth="1"/>
    <col min="12555" max="12555" width="6.59765625" style="344" customWidth="1"/>
    <col min="12556" max="12556" width="15.3984375" style="344" customWidth="1"/>
    <col min="12557" max="12557" width="5" style="344" customWidth="1"/>
    <col min="12558" max="12558" width="10.59765625" style="344"/>
    <col min="12559" max="12559" width="5" style="344" customWidth="1"/>
    <col min="12560" max="12560" width="14.59765625" style="344" customWidth="1"/>
    <col min="12561" max="12561" width="7.59765625" style="344" customWidth="1"/>
    <col min="12562" max="12562" width="15.59765625" style="344" customWidth="1"/>
    <col min="12563" max="12563" width="7.59765625" style="344" customWidth="1"/>
    <col min="12564" max="12564" width="14.59765625" style="344" customWidth="1"/>
    <col min="12565" max="12565" width="10.59765625" style="344"/>
    <col min="12566" max="12566" width="18.59765625" style="344" customWidth="1"/>
    <col min="12567" max="12567" width="1.59765625" style="344" customWidth="1"/>
    <col min="12568" max="12800" width="10.59765625" style="344"/>
    <col min="12801" max="12801" width="22.59765625" style="344" customWidth="1"/>
    <col min="12802" max="12802" width="3.09765625" style="344" customWidth="1"/>
    <col min="12803" max="12803" width="10" style="344" customWidth="1"/>
    <col min="12804" max="12804" width="18.59765625" style="344" customWidth="1"/>
    <col min="12805" max="12805" width="6.59765625" style="344" customWidth="1"/>
    <col min="12806" max="12806" width="15.59765625" style="344" customWidth="1"/>
    <col min="12807" max="12807" width="6.59765625" style="344" customWidth="1"/>
    <col min="12808" max="12808" width="15.59765625" style="344" customWidth="1"/>
    <col min="12809" max="12809" width="8.59765625" style="344" customWidth="1"/>
    <col min="12810" max="12810" width="15.59765625" style="344" customWidth="1"/>
    <col min="12811" max="12811" width="6.59765625" style="344" customWidth="1"/>
    <col min="12812" max="12812" width="15.3984375" style="344" customWidth="1"/>
    <col min="12813" max="12813" width="5" style="344" customWidth="1"/>
    <col min="12814" max="12814" width="10.59765625" style="344"/>
    <col min="12815" max="12815" width="5" style="344" customWidth="1"/>
    <col min="12816" max="12816" width="14.59765625" style="344" customWidth="1"/>
    <col min="12817" max="12817" width="7.59765625" style="344" customWidth="1"/>
    <col min="12818" max="12818" width="15.59765625" style="344" customWidth="1"/>
    <col min="12819" max="12819" width="7.59765625" style="344" customWidth="1"/>
    <col min="12820" max="12820" width="14.59765625" style="344" customWidth="1"/>
    <col min="12821" max="12821" width="10.59765625" style="344"/>
    <col min="12822" max="12822" width="18.59765625" style="344" customWidth="1"/>
    <col min="12823" max="12823" width="1.59765625" style="344" customWidth="1"/>
    <col min="12824" max="13056" width="10.59765625" style="344"/>
    <col min="13057" max="13057" width="22.59765625" style="344" customWidth="1"/>
    <col min="13058" max="13058" width="3.09765625" style="344" customWidth="1"/>
    <col min="13059" max="13059" width="10" style="344" customWidth="1"/>
    <col min="13060" max="13060" width="18.59765625" style="344" customWidth="1"/>
    <col min="13061" max="13061" width="6.59765625" style="344" customWidth="1"/>
    <col min="13062" max="13062" width="15.59765625" style="344" customWidth="1"/>
    <col min="13063" max="13063" width="6.59765625" style="344" customWidth="1"/>
    <col min="13064" max="13064" width="15.59765625" style="344" customWidth="1"/>
    <col min="13065" max="13065" width="8.59765625" style="344" customWidth="1"/>
    <col min="13066" max="13066" width="15.59765625" style="344" customWidth="1"/>
    <col min="13067" max="13067" width="6.59765625" style="344" customWidth="1"/>
    <col min="13068" max="13068" width="15.3984375" style="344" customWidth="1"/>
    <col min="13069" max="13069" width="5" style="344" customWidth="1"/>
    <col min="13070" max="13070" width="10.59765625" style="344"/>
    <col min="13071" max="13071" width="5" style="344" customWidth="1"/>
    <col min="13072" max="13072" width="14.59765625" style="344" customWidth="1"/>
    <col min="13073" max="13073" width="7.59765625" style="344" customWidth="1"/>
    <col min="13074" max="13074" width="15.59765625" style="344" customWidth="1"/>
    <col min="13075" max="13075" width="7.59765625" style="344" customWidth="1"/>
    <col min="13076" max="13076" width="14.59765625" style="344" customWidth="1"/>
    <col min="13077" max="13077" width="10.59765625" style="344"/>
    <col min="13078" max="13078" width="18.59765625" style="344" customWidth="1"/>
    <col min="13079" max="13079" width="1.59765625" style="344" customWidth="1"/>
    <col min="13080" max="13312" width="10.59765625" style="344"/>
    <col min="13313" max="13313" width="22.59765625" style="344" customWidth="1"/>
    <col min="13314" max="13314" width="3.09765625" style="344" customWidth="1"/>
    <col min="13315" max="13315" width="10" style="344" customWidth="1"/>
    <col min="13316" max="13316" width="18.59765625" style="344" customWidth="1"/>
    <col min="13317" max="13317" width="6.59765625" style="344" customWidth="1"/>
    <col min="13318" max="13318" width="15.59765625" style="344" customWidth="1"/>
    <col min="13319" max="13319" width="6.59765625" style="344" customWidth="1"/>
    <col min="13320" max="13320" width="15.59765625" style="344" customWidth="1"/>
    <col min="13321" max="13321" width="8.59765625" style="344" customWidth="1"/>
    <col min="13322" max="13322" width="15.59765625" style="344" customWidth="1"/>
    <col min="13323" max="13323" width="6.59765625" style="344" customWidth="1"/>
    <col min="13324" max="13324" width="15.3984375" style="344" customWidth="1"/>
    <col min="13325" max="13325" width="5" style="344" customWidth="1"/>
    <col min="13326" max="13326" width="10.59765625" style="344"/>
    <col min="13327" max="13327" width="5" style="344" customWidth="1"/>
    <col min="13328" max="13328" width="14.59765625" style="344" customWidth="1"/>
    <col min="13329" max="13329" width="7.59765625" style="344" customWidth="1"/>
    <col min="13330" max="13330" width="15.59765625" style="344" customWidth="1"/>
    <col min="13331" max="13331" width="7.59765625" style="344" customWidth="1"/>
    <col min="13332" max="13332" width="14.59765625" style="344" customWidth="1"/>
    <col min="13333" max="13333" width="10.59765625" style="344"/>
    <col min="13334" max="13334" width="18.59765625" style="344" customWidth="1"/>
    <col min="13335" max="13335" width="1.59765625" style="344" customWidth="1"/>
    <col min="13336" max="13568" width="10.59765625" style="344"/>
    <col min="13569" max="13569" width="22.59765625" style="344" customWidth="1"/>
    <col min="13570" max="13570" width="3.09765625" style="344" customWidth="1"/>
    <col min="13571" max="13571" width="10" style="344" customWidth="1"/>
    <col min="13572" max="13572" width="18.59765625" style="344" customWidth="1"/>
    <col min="13573" max="13573" width="6.59765625" style="344" customWidth="1"/>
    <col min="13574" max="13574" width="15.59765625" style="344" customWidth="1"/>
    <col min="13575" max="13575" width="6.59765625" style="344" customWidth="1"/>
    <col min="13576" max="13576" width="15.59765625" style="344" customWidth="1"/>
    <col min="13577" max="13577" width="8.59765625" style="344" customWidth="1"/>
    <col min="13578" max="13578" width="15.59765625" style="344" customWidth="1"/>
    <col min="13579" max="13579" width="6.59765625" style="344" customWidth="1"/>
    <col min="13580" max="13580" width="15.3984375" style="344" customWidth="1"/>
    <col min="13581" max="13581" width="5" style="344" customWidth="1"/>
    <col min="13582" max="13582" width="10.59765625" style="344"/>
    <col min="13583" max="13583" width="5" style="344" customWidth="1"/>
    <col min="13584" max="13584" width="14.59765625" style="344" customWidth="1"/>
    <col min="13585" max="13585" width="7.59765625" style="344" customWidth="1"/>
    <col min="13586" max="13586" width="15.59765625" style="344" customWidth="1"/>
    <col min="13587" max="13587" width="7.59765625" style="344" customWidth="1"/>
    <col min="13588" max="13588" width="14.59765625" style="344" customWidth="1"/>
    <col min="13589" max="13589" width="10.59765625" style="344"/>
    <col min="13590" max="13590" width="18.59765625" style="344" customWidth="1"/>
    <col min="13591" max="13591" width="1.59765625" style="344" customWidth="1"/>
    <col min="13592" max="13824" width="10.59765625" style="344"/>
    <col min="13825" max="13825" width="22.59765625" style="344" customWidth="1"/>
    <col min="13826" max="13826" width="3.09765625" style="344" customWidth="1"/>
    <col min="13827" max="13827" width="10" style="344" customWidth="1"/>
    <col min="13828" max="13828" width="18.59765625" style="344" customWidth="1"/>
    <col min="13829" max="13829" width="6.59765625" style="344" customWidth="1"/>
    <col min="13830" max="13830" width="15.59765625" style="344" customWidth="1"/>
    <col min="13831" max="13831" width="6.59765625" style="344" customWidth="1"/>
    <col min="13832" max="13832" width="15.59765625" style="344" customWidth="1"/>
    <col min="13833" max="13833" width="8.59765625" style="344" customWidth="1"/>
    <col min="13834" max="13834" width="15.59765625" style="344" customWidth="1"/>
    <col min="13835" max="13835" width="6.59765625" style="344" customWidth="1"/>
    <col min="13836" max="13836" width="15.3984375" style="344" customWidth="1"/>
    <col min="13837" max="13837" width="5" style="344" customWidth="1"/>
    <col min="13838" max="13838" width="10.59765625" style="344"/>
    <col min="13839" max="13839" width="5" style="344" customWidth="1"/>
    <col min="13840" max="13840" width="14.59765625" style="344" customWidth="1"/>
    <col min="13841" max="13841" width="7.59765625" style="344" customWidth="1"/>
    <col min="13842" max="13842" width="15.59765625" style="344" customWidth="1"/>
    <col min="13843" max="13843" width="7.59765625" style="344" customWidth="1"/>
    <col min="13844" max="13844" width="14.59765625" style="344" customWidth="1"/>
    <col min="13845" max="13845" width="10.59765625" style="344"/>
    <col min="13846" max="13846" width="18.59765625" style="344" customWidth="1"/>
    <col min="13847" max="13847" width="1.59765625" style="344" customWidth="1"/>
    <col min="13848" max="14080" width="10.59765625" style="344"/>
    <col min="14081" max="14081" width="22.59765625" style="344" customWidth="1"/>
    <col min="14082" max="14082" width="3.09765625" style="344" customWidth="1"/>
    <col min="14083" max="14083" width="10" style="344" customWidth="1"/>
    <col min="14084" max="14084" width="18.59765625" style="344" customWidth="1"/>
    <col min="14085" max="14085" width="6.59765625" style="344" customWidth="1"/>
    <col min="14086" max="14086" width="15.59765625" style="344" customWidth="1"/>
    <col min="14087" max="14087" width="6.59765625" style="344" customWidth="1"/>
    <col min="14088" max="14088" width="15.59765625" style="344" customWidth="1"/>
    <col min="14089" max="14089" width="8.59765625" style="344" customWidth="1"/>
    <col min="14090" max="14090" width="15.59765625" style="344" customWidth="1"/>
    <col min="14091" max="14091" width="6.59765625" style="344" customWidth="1"/>
    <col min="14092" max="14092" width="15.3984375" style="344" customWidth="1"/>
    <col min="14093" max="14093" width="5" style="344" customWidth="1"/>
    <col min="14094" max="14094" width="10.59765625" style="344"/>
    <col min="14095" max="14095" width="5" style="344" customWidth="1"/>
    <col min="14096" max="14096" width="14.59765625" style="344" customWidth="1"/>
    <col min="14097" max="14097" width="7.59765625" style="344" customWidth="1"/>
    <col min="14098" max="14098" width="15.59765625" style="344" customWidth="1"/>
    <col min="14099" max="14099" width="7.59765625" style="344" customWidth="1"/>
    <col min="14100" max="14100" width="14.59765625" style="344" customWidth="1"/>
    <col min="14101" max="14101" width="10.59765625" style="344"/>
    <col min="14102" max="14102" width="18.59765625" style="344" customWidth="1"/>
    <col min="14103" max="14103" width="1.59765625" style="344" customWidth="1"/>
    <col min="14104" max="14336" width="10.59765625" style="344"/>
    <col min="14337" max="14337" width="22.59765625" style="344" customWidth="1"/>
    <col min="14338" max="14338" width="3.09765625" style="344" customWidth="1"/>
    <col min="14339" max="14339" width="10" style="344" customWidth="1"/>
    <col min="14340" max="14340" width="18.59765625" style="344" customWidth="1"/>
    <col min="14341" max="14341" width="6.59765625" style="344" customWidth="1"/>
    <col min="14342" max="14342" width="15.59765625" style="344" customWidth="1"/>
    <col min="14343" max="14343" width="6.59765625" style="344" customWidth="1"/>
    <col min="14344" max="14344" width="15.59765625" style="344" customWidth="1"/>
    <col min="14345" max="14345" width="8.59765625" style="344" customWidth="1"/>
    <col min="14346" max="14346" width="15.59765625" style="344" customWidth="1"/>
    <col min="14347" max="14347" width="6.59765625" style="344" customWidth="1"/>
    <col min="14348" max="14348" width="15.3984375" style="344" customWidth="1"/>
    <col min="14349" max="14349" width="5" style="344" customWidth="1"/>
    <col min="14350" max="14350" width="10.59765625" style="344"/>
    <col min="14351" max="14351" width="5" style="344" customWidth="1"/>
    <col min="14352" max="14352" width="14.59765625" style="344" customWidth="1"/>
    <col min="14353" max="14353" width="7.59765625" style="344" customWidth="1"/>
    <col min="14354" max="14354" width="15.59765625" style="344" customWidth="1"/>
    <col min="14355" max="14355" width="7.59765625" style="344" customWidth="1"/>
    <col min="14356" max="14356" width="14.59765625" style="344" customWidth="1"/>
    <col min="14357" max="14357" width="10.59765625" style="344"/>
    <col min="14358" max="14358" width="18.59765625" style="344" customWidth="1"/>
    <col min="14359" max="14359" width="1.59765625" style="344" customWidth="1"/>
    <col min="14360" max="14592" width="10.59765625" style="344"/>
    <col min="14593" max="14593" width="22.59765625" style="344" customWidth="1"/>
    <col min="14594" max="14594" width="3.09765625" style="344" customWidth="1"/>
    <col min="14595" max="14595" width="10" style="344" customWidth="1"/>
    <col min="14596" max="14596" width="18.59765625" style="344" customWidth="1"/>
    <col min="14597" max="14597" width="6.59765625" style="344" customWidth="1"/>
    <col min="14598" max="14598" width="15.59765625" style="344" customWidth="1"/>
    <col min="14599" max="14599" width="6.59765625" style="344" customWidth="1"/>
    <col min="14600" max="14600" width="15.59765625" style="344" customWidth="1"/>
    <col min="14601" max="14601" width="8.59765625" style="344" customWidth="1"/>
    <col min="14602" max="14602" width="15.59765625" style="344" customWidth="1"/>
    <col min="14603" max="14603" width="6.59765625" style="344" customWidth="1"/>
    <col min="14604" max="14604" width="15.3984375" style="344" customWidth="1"/>
    <col min="14605" max="14605" width="5" style="344" customWidth="1"/>
    <col min="14606" max="14606" width="10.59765625" style="344"/>
    <col min="14607" max="14607" width="5" style="344" customWidth="1"/>
    <col min="14608" max="14608" width="14.59765625" style="344" customWidth="1"/>
    <col min="14609" max="14609" width="7.59765625" style="344" customWidth="1"/>
    <col min="14610" max="14610" width="15.59765625" style="344" customWidth="1"/>
    <col min="14611" max="14611" width="7.59765625" style="344" customWidth="1"/>
    <col min="14612" max="14612" width="14.59765625" style="344" customWidth="1"/>
    <col min="14613" max="14613" width="10.59765625" style="344"/>
    <col min="14614" max="14614" width="18.59765625" style="344" customWidth="1"/>
    <col min="14615" max="14615" width="1.59765625" style="344" customWidth="1"/>
    <col min="14616" max="14848" width="10.59765625" style="344"/>
    <col min="14849" max="14849" width="22.59765625" style="344" customWidth="1"/>
    <col min="14850" max="14850" width="3.09765625" style="344" customWidth="1"/>
    <col min="14851" max="14851" width="10" style="344" customWidth="1"/>
    <col min="14852" max="14852" width="18.59765625" style="344" customWidth="1"/>
    <col min="14853" max="14853" width="6.59765625" style="344" customWidth="1"/>
    <col min="14854" max="14854" width="15.59765625" style="344" customWidth="1"/>
    <col min="14855" max="14855" width="6.59765625" style="344" customWidth="1"/>
    <col min="14856" max="14856" width="15.59765625" style="344" customWidth="1"/>
    <col min="14857" max="14857" width="8.59765625" style="344" customWidth="1"/>
    <col min="14858" max="14858" width="15.59765625" style="344" customWidth="1"/>
    <col min="14859" max="14859" width="6.59765625" style="344" customWidth="1"/>
    <col min="14860" max="14860" width="15.3984375" style="344" customWidth="1"/>
    <col min="14861" max="14861" width="5" style="344" customWidth="1"/>
    <col min="14862" max="14862" width="10.59765625" style="344"/>
    <col min="14863" max="14863" width="5" style="344" customWidth="1"/>
    <col min="14864" max="14864" width="14.59765625" style="344" customWidth="1"/>
    <col min="14865" max="14865" width="7.59765625" style="344" customWidth="1"/>
    <col min="14866" max="14866" width="15.59765625" style="344" customWidth="1"/>
    <col min="14867" max="14867" width="7.59765625" style="344" customWidth="1"/>
    <col min="14868" max="14868" width="14.59765625" style="344" customWidth="1"/>
    <col min="14869" max="14869" width="10.59765625" style="344"/>
    <col min="14870" max="14870" width="18.59765625" style="344" customWidth="1"/>
    <col min="14871" max="14871" width="1.59765625" style="344" customWidth="1"/>
    <col min="14872" max="15104" width="10.59765625" style="344"/>
    <col min="15105" max="15105" width="22.59765625" style="344" customWidth="1"/>
    <col min="15106" max="15106" width="3.09765625" style="344" customWidth="1"/>
    <col min="15107" max="15107" width="10" style="344" customWidth="1"/>
    <col min="15108" max="15108" width="18.59765625" style="344" customWidth="1"/>
    <col min="15109" max="15109" width="6.59765625" style="344" customWidth="1"/>
    <col min="15110" max="15110" width="15.59765625" style="344" customWidth="1"/>
    <col min="15111" max="15111" width="6.59765625" style="344" customWidth="1"/>
    <col min="15112" max="15112" width="15.59765625" style="344" customWidth="1"/>
    <col min="15113" max="15113" width="8.59765625" style="344" customWidth="1"/>
    <col min="15114" max="15114" width="15.59765625" style="344" customWidth="1"/>
    <col min="15115" max="15115" width="6.59765625" style="344" customWidth="1"/>
    <col min="15116" max="15116" width="15.3984375" style="344" customWidth="1"/>
    <col min="15117" max="15117" width="5" style="344" customWidth="1"/>
    <col min="15118" max="15118" width="10.59765625" style="344"/>
    <col min="15119" max="15119" width="5" style="344" customWidth="1"/>
    <col min="15120" max="15120" width="14.59765625" style="344" customWidth="1"/>
    <col min="15121" max="15121" width="7.59765625" style="344" customWidth="1"/>
    <col min="15122" max="15122" width="15.59765625" style="344" customWidth="1"/>
    <col min="15123" max="15123" width="7.59765625" style="344" customWidth="1"/>
    <col min="15124" max="15124" width="14.59765625" style="344" customWidth="1"/>
    <col min="15125" max="15125" width="10.59765625" style="344"/>
    <col min="15126" max="15126" width="18.59765625" style="344" customWidth="1"/>
    <col min="15127" max="15127" width="1.59765625" style="344" customWidth="1"/>
    <col min="15128" max="15360" width="10.59765625" style="344"/>
    <col min="15361" max="15361" width="22.59765625" style="344" customWidth="1"/>
    <col min="15362" max="15362" width="3.09765625" style="344" customWidth="1"/>
    <col min="15363" max="15363" width="10" style="344" customWidth="1"/>
    <col min="15364" max="15364" width="18.59765625" style="344" customWidth="1"/>
    <col min="15365" max="15365" width="6.59765625" style="344" customWidth="1"/>
    <col min="15366" max="15366" width="15.59765625" style="344" customWidth="1"/>
    <col min="15367" max="15367" width="6.59765625" style="344" customWidth="1"/>
    <col min="15368" max="15368" width="15.59765625" style="344" customWidth="1"/>
    <col min="15369" max="15369" width="8.59765625" style="344" customWidth="1"/>
    <col min="15370" max="15370" width="15.59765625" style="344" customWidth="1"/>
    <col min="15371" max="15371" width="6.59765625" style="344" customWidth="1"/>
    <col min="15372" max="15372" width="15.3984375" style="344" customWidth="1"/>
    <col min="15373" max="15373" width="5" style="344" customWidth="1"/>
    <col min="15374" max="15374" width="10.59765625" style="344"/>
    <col min="15375" max="15375" width="5" style="344" customWidth="1"/>
    <col min="15376" max="15376" width="14.59765625" style="344" customWidth="1"/>
    <col min="15377" max="15377" width="7.59765625" style="344" customWidth="1"/>
    <col min="15378" max="15378" width="15.59765625" style="344" customWidth="1"/>
    <col min="15379" max="15379" width="7.59765625" style="344" customWidth="1"/>
    <col min="15380" max="15380" width="14.59765625" style="344" customWidth="1"/>
    <col min="15381" max="15381" width="10.59765625" style="344"/>
    <col min="15382" max="15382" width="18.59765625" style="344" customWidth="1"/>
    <col min="15383" max="15383" width="1.59765625" style="344" customWidth="1"/>
    <col min="15384" max="15616" width="10.59765625" style="344"/>
    <col min="15617" max="15617" width="22.59765625" style="344" customWidth="1"/>
    <col min="15618" max="15618" width="3.09765625" style="344" customWidth="1"/>
    <col min="15619" max="15619" width="10" style="344" customWidth="1"/>
    <col min="15620" max="15620" width="18.59765625" style="344" customWidth="1"/>
    <col min="15621" max="15621" width="6.59765625" style="344" customWidth="1"/>
    <col min="15622" max="15622" width="15.59765625" style="344" customWidth="1"/>
    <col min="15623" max="15623" width="6.59765625" style="344" customWidth="1"/>
    <col min="15624" max="15624" width="15.59765625" style="344" customWidth="1"/>
    <col min="15625" max="15625" width="8.59765625" style="344" customWidth="1"/>
    <col min="15626" max="15626" width="15.59765625" style="344" customWidth="1"/>
    <col min="15627" max="15627" width="6.59765625" style="344" customWidth="1"/>
    <col min="15628" max="15628" width="15.3984375" style="344" customWidth="1"/>
    <col min="15629" max="15629" width="5" style="344" customWidth="1"/>
    <col min="15630" max="15630" width="10.59765625" style="344"/>
    <col min="15631" max="15631" width="5" style="344" customWidth="1"/>
    <col min="15632" max="15632" width="14.59765625" style="344" customWidth="1"/>
    <col min="15633" max="15633" width="7.59765625" style="344" customWidth="1"/>
    <col min="15634" max="15634" width="15.59765625" style="344" customWidth="1"/>
    <col min="15635" max="15635" width="7.59765625" style="344" customWidth="1"/>
    <col min="15636" max="15636" width="14.59765625" style="344" customWidth="1"/>
    <col min="15637" max="15637" width="10.59765625" style="344"/>
    <col min="15638" max="15638" width="18.59765625" style="344" customWidth="1"/>
    <col min="15639" max="15639" width="1.59765625" style="344" customWidth="1"/>
    <col min="15640" max="15872" width="10.59765625" style="344"/>
    <col min="15873" max="15873" width="22.59765625" style="344" customWidth="1"/>
    <col min="15874" max="15874" width="3.09765625" style="344" customWidth="1"/>
    <col min="15875" max="15875" width="10" style="344" customWidth="1"/>
    <col min="15876" max="15876" width="18.59765625" style="344" customWidth="1"/>
    <col min="15877" max="15877" width="6.59765625" style="344" customWidth="1"/>
    <col min="15878" max="15878" width="15.59765625" style="344" customWidth="1"/>
    <col min="15879" max="15879" width="6.59765625" style="344" customWidth="1"/>
    <col min="15880" max="15880" width="15.59765625" style="344" customWidth="1"/>
    <col min="15881" max="15881" width="8.59765625" style="344" customWidth="1"/>
    <col min="15882" max="15882" width="15.59765625" style="344" customWidth="1"/>
    <col min="15883" max="15883" width="6.59765625" style="344" customWidth="1"/>
    <col min="15884" max="15884" width="15.3984375" style="344" customWidth="1"/>
    <col min="15885" max="15885" width="5" style="344" customWidth="1"/>
    <col min="15886" max="15886" width="10.59765625" style="344"/>
    <col min="15887" max="15887" width="5" style="344" customWidth="1"/>
    <col min="15888" max="15888" width="14.59765625" style="344" customWidth="1"/>
    <col min="15889" max="15889" width="7.59765625" style="344" customWidth="1"/>
    <col min="15890" max="15890" width="15.59765625" style="344" customWidth="1"/>
    <col min="15891" max="15891" width="7.59765625" style="344" customWidth="1"/>
    <col min="15892" max="15892" width="14.59765625" style="344" customWidth="1"/>
    <col min="15893" max="15893" width="10.59765625" style="344"/>
    <col min="15894" max="15894" width="18.59765625" style="344" customWidth="1"/>
    <col min="15895" max="15895" width="1.59765625" style="344" customWidth="1"/>
    <col min="15896" max="16128" width="10.59765625" style="344"/>
    <col min="16129" max="16129" width="22.59765625" style="344" customWidth="1"/>
    <col min="16130" max="16130" width="3.09765625" style="344" customWidth="1"/>
    <col min="16131" max="16131" width="10" style="344" customWidth="1"/>
    <col min="16132" max="16132" width="18.59765625" style="344" customWidth="1"/>
    <col min="16133" max="16133" width="6.59765625" style="344" customWidth="1"/>
    <col min="16134" max="16134" width="15.59765625" style="344" customWidth="1"/>
    <col min="16135" max="16135" width="6.59765625" style="344" customWidth="1"/>
    <col min="16136" max="16136" width="15.59765625" style="344" customWidth="1"/>
    <col min="16137" max="16137" width="8.59765625" style="344" customWidth="1"/>
    <col min="16138" max="16138" width="15.59765625" style="344" customWidth="1"/>
    <col min="16139" max="16139" width="6.59765625" style="344" customWidth="1"/>
    <col min="16140" max="16140" width="15.3984375" style="344" customWidth="1"/>
    <col min="16141" max="16141" width="5" style="344" customWidth="1"/>
    <col min="16142" max="16142" width="10.59765625" style="344"/>
    <col min="16143" max="16143" width="5" style="344" customWidth="1"/>
    <col min="16144" max="16144" width="14.59765625" style="344" customWidth="1"/>
    <col min="16145" max="16145" width="7.59765625" style="344" customWidth="1"/>
    <col min="16146" max="16146" width="15.59765625" style="344" customWidth="1"/>
    <col min="16147" max="16147" width="7.59765625" style="344" customWidth="1"/>
    <col min="16148" max="16148" width="14.59765625" style="344" customWidth="1"/>
    <col min="16149" max="16149" width="10.59765625" style="344"/>
    <col min="16150" max="16150" width="18.59765625" style="344" customWidth="1"/>
    <col min="16151" max="16151" width="1.59765625" style="344" customWidth="1"/>
    <col min="16152" max="16384" width="10.59765625" style="344"/>
  </cols>
  <sheetData>
    <row r="1" spans="1:26" ht="19.5" customHeight="1"/>
    <row r="2" spans="1:26" ht="30" customHeight="1">
      <c r="A2" s="531" t="s">
        <v>262</v>
      </c>
      <c r="B2" s="531"/>
      <c r="C2" s="531"/>
      <c r="D2" s="531"/>
      <c r="E2" s="531"/>
      <c r="F2" s="531"/>
      <c r="G2" s="531"/>
      <c r="H2" s="531"/>
      <c r="I2" s="531"/>
      <c r="J2" s="531"/>
      <c r="K2" s="531"/>
      <c r="L2" s="531"/>
      <c r="M2" s="531"/>
      <c r="N2" s="531"/>
      <c r="O2" s="531"/>
      <c r="P2" s="531"/>
      <c r="Q2" s="531"/>
      <c r="R2" s="531"/>
      <c r="S2" s="531"/>
      <c r="T2" s="531"/>
      <c r="U2" s="531"/>
      <c r="V2" s="531"/>
    </row>
    <row r="3" spans="1:26" ht="30" customHeight="1">
      <c r="A3" s="346" t="s">
        <v>56</v>
      </c>
      <c r="B3" s="347"/>
      <c r="C3" s="348"/>
      <c r="D3" s="348"/>
      <c r="E3" s="348"/>
      <c r="F3" s="348"/>
      <c r="G3" s="348"/>
      <c r="H3" s="348"/>
      <c r="I3" s="348"/>
      <c r="J3" s="348"/>
      <c r="K3" s="348"/>
      <c r="L3" s="348"/>
      <c r="M3" s="348"/>
      <c r="N3" s="348"/>
      <c r="O3" s="348"/>
      <c r="P3" s="348"/>
      <c r="Q3" s="348"/>
      <c r="R3" s="348"/>
      <c r="S3" s="348"/>
      <c r="T3" s="348"/>
      <c r="U3" s="348"/>
      <c r="V3" s="349"/>
      <c r="W3" s="350"/>
    </row>
    <row r="4" spans="1:26" s="356" customFormat="1" ht="18" customHeight="1">
      <c r="A4" s="351"/>
      <c r="B4" s="352" t="s">
        <v>57</v>
      </c>
      <c r="C4" s="353" t="s">
        <v>199</v>
      </c>
      <c r="D4" s="354"/>
      <c r="E4" s="532" t="s">
        <v>200</v>
      </c>
      <c r="F4" s="533"/>
      <c r="G4" s="533"/>
      <c r="H4" s="533"/>
      <c r="I4" s="533"/>
      <c r="J4" s="533"/>
      <c r="K4" s="533"/>
      <c r="L4" s="533"/>
      <c r="M4" s="533"/>
      <c r="N4" s="533"/>
      <c r="O4" s="533"/>
      <c r="P4" s="533"/>
      <c r="Q4" s="533"/>
      <c r="R4" s="533"/>
      <c r="S4" s="533"/>
      <c r="T4" s="533"/>
      <c r="U4" s="533"/>
      <c r="V4" s="534"/>
      <c r="W4" s="355"/>
    </row>
    <row r="5" spans="1:26" s="356" customFormat="1" ht="18" customHeight="1">
      <c r="A5" s="357" t="s">
        <v>201</v>
      </c>
      <c r="B5" s="357"/>
      <c r="C5" s="358"/>
      <c r="D5" s="359"/>
      <c r="E5" s="360" t="s">
        <v>202</v>
      </c>
      <c r="F5" s="361"/>
      <c r="G5" s="360" t="s">
        <v>203</v>
      </c>
      <c r="H5" s="361"/>
      <c r="I5" s="360" t="s">
        <v>204</v>
      </c>
      <c r="J5" s="361"/>
      <c r="K5" s="360" t="s">
        <v>205</v>
      </c>
      <c r="L5" s="361"/>
      <c r="M5" s="360" t="s">
        <v>206</v>
      </c>
      <c r="N5" s="361"/>
      <c r="O5" s="360" t="s">
        <v>207</v>
      </c>
      <c r="P5" s="361"/>
      <c r="Q5" s="360" t="s">
        <v>208</v>
      </c>
      <c r="R5" s="361"/>
      <c r="S5" s="360" t="s">
        <v>209</v>
      </c>
      <c r="T5" s="361"/>
      <c r="U5" s="360" t="s">
        <v>210</v>
      </c>
      <c r="V5" s="361"/>
      <c r="W5" s="355"/>
    </row>
    <row r="6" spans="1:26" s="356" customFormat="1" ht="18" customHeight="1">
      <c r="A6" s="362"/>
      <c r="B6" s="363" t="s">
        <v>84</v>
      </c>
      <c r="C6" s="363" t="s">
        <v>89</v>
      </c>
      <c r="D6" s="363" t="s">
        <v>211</v>
      </c>
      <c r="E6" s="363" t="s">
        <v>212</v>
      </c>
      <c r="F6" s="363" t="s">
        <v>211</v>
      </c>
      <c r="G6" s="364" t="s">
        <v>89</v>
      </c>
      <c r="H6" s="363" t="s">
        <v>211</v>
      </c>
      <c r="I6" s="363" t="s">
        <v>89</v>
      </c>
      <c r="J6" s="365" t="s">
        <v>211</v>
      </c>
      <c r="K6" s="365" t="s">
        <v>89</v>
      </c>
      <c r="L6" s="365" t="s">
        <v>211</v>
      </c>
      <c r="M6" s="363" t="s">
        <v>89</v>
      </c>
      <c r="N6" s="366" t="s">
        <v>211</v>
      </c>
      <c r="O6" s="363" t="s">
        <v>89</v>
      </c>
      <c r="P6" s="366" t="s">
        <v>211</v>
      </c>
      <c r="Q6" s="367" t="s">
        <v>89</v>
      </c>
      <c r="R6" s="363" t="s">
        <v>211</v>
      </c>
      <c r="S6" s="363" t="s">
        <v>89</v>
      </c>
      <c r="T6" s="363" t="s">
        <v>211</v>
      </c>
      <c r="U6" s="363" t="s">
        <v>89</v>
      </c>
      <c r="V6" s="365" t="s">
        <v>211</v>
      </c>
      <c r="W6" s="355"/>
    </row>
    <row r="7" spans="1:26" s="375" customFormat="1" ht="18" customHeight="1">
      <c r="A7" s="368"/>
      <c r="B7" s="369"/>
      <c r="C7" s="370" t="s">
        <v>95</v>
      </c>
      <c r="D7" s="370" t="s">
        <v>94</v>
      </c>
      <c r="E7" s="370" t="s">
        <v>95</v>
      </c>
      <c r="F7" s="370" t="s">
        <v>94</v>
      </c>
      <c r="G7" s="370" t="s">
        <v>95</v>
      </c>
      <c r="H7" s="370" t="s">
        <v>94</v>
      </c>
      <c r="I7" s="370" t="s">
        <v>95</v>
      </c>
      <c r="J7" s="371" t="s">
        <v>94</v>
      </c>
      <c r="K7" s="371" t="s">
        <v>95</v>
      </c>
      <c r="L7" s="372" t="s">
        <v>94</v>
      </c>
      <c r="M7" s="372" t="s">
        <v>95</v>
      </c>
      <c r="N7" s="371" t="s">
        <v>94</v>
      </c>
      <c r="O7" s="370" t="s">
        <v>95</v>
      </c>
      <c r="P7" s="371" t="s">
        <v>94</v>
      </c>
      <c r="Q7" s="373" t="s">
        <v>95</v>
      </c>
      <c r="R7" s="370" t="s">
        <v>94</v>
      </c>
      <c r="S7" s="370" t="s">
        <v>95</v>
      </c>
      <c r="T7" s="370" t="s">
        <v>94</v>
      </c>
      <c r="U7" s="370" t="s">
        <v>95</v>
      </c>
      <c r="V7" s="372" t="s">
        <v>94</v>
      </c>
      <c r="W7" s="374"/>
    </row>
    <row r="8" spans="1:26" s="375" customFormat="1" ht="19.5" customHeight="1">
      <c r="A8" s="355"/>
      <c r="B8" s="357" t="s">
        <v>101</v>
      </c>
      <c r="C8" s="376">
        <f>'（１）科目別 '!V6</f>
        <v>14008</v>
      </c>
      <c r="D8" s="376">
        <f>'（１）科目別 '!W6</f>
        <v>459398090</v>
      </c>
      <c r="E8" s="376">
        <f>決算様式9県計!E146</f>
        <v>49</v>
      </c>
      <c r="F8" s="376">
        <f t="shared" ref="F8:R8" si="0">F12+F104</f>
        <v>8058402</v>
      </c>
      <c r="G8" s="376">
        <f t="shared" si="0"/>
        <v>71</v>
      </c>
      <c r="H8" s="376">
        <f t="shared" si="0"/>
        <v>23102249</v>
      </c>
      <c r="I8" s="376">
        <f t="shared" si="0"/>
        <v>19</v>
      </c>
      <c r="J8" s="377">
        <f t="shared" si="0"/>
        <v>477972</v>
      </c>
      <c r="K8" s="377">
        <f t="shared" si="0"/>
        <v>15</v>
      </c>
      <c r="L8" s="377">
        <f t="shared" si="0"/>
        <v>19296500</v>
      </c>
      <c r="M8" s="377">
        <f t="shared" si="0"/>
        <v>0</v>
      </c>
      <c r="N8" s="376">
        <f t="shared" si="0"/>
        <v>0</v>
      </c>
      <c r="O8" s="376">
        <f t="shared" si="0"/>
        <v>35</v>
      </c>
      <c r="P8" s="377">
        <f t="shared" si="0"/>
        <v>761400</v>
      </c>
      <c r="Q8" s="378">
        <f t="shared" si="0"/>
        <v>402</v>
      </c>
      <c r="R8" s="376">
        <f t="shared" si="0"/>
        <v>27757908</v>
      </c>
      <c r="S8" s="376">
        <f>C8-Y8</f>
        <v>285</v>
      </c>
      <c r="T8" s="376">
        <f>D8-Z8</f>
        <v>22061093</v>
      </c>
      <c r="U8" s="376">
        <f>U12+U104</f>
        <v>13132</v>
      </c>
      <c r="V8" s="377">
        <f>V12+V104</f>
        <v>357882566</v>
      </c>
      <c r="W8" s="376"/>
      <c r="Y8" s="378">
        <f>SUM(E8,G8,I8,K8,M8,O8,Q8,U8)</f>
        <v>13723</v>
      </c>
      <c r="Z8" s="375">
        <f>SUM(F8,H8,J8,L8,N8,P8,R8,V8)</f>
        <v>437336997</v>
      </c>
    </row>
    <row r="9" spans="1:26" s="375" customFormat="1" ht="19.5" customHeight="1">
      <c r="A9" s="379" t="s">
        <v>213</v>
      </c>
      <c r="B9" s="357" t="s">
        <v>99</v>
      </c>
      <c r="C9" s="376">
        <f>'（１）科目別 '!V7</f>
        <v>22721</v>
      </c>
      <c r="D9" s="376">
        <f>'（１）科目別 '!W7</f>
        <v>692121724</v>
      </c>
      <c r="E9" s="376">
        <f>E13+E105</f>
        <v>76</v>
      </c>
      <c r="F9" s="376">
        <f t="shared" ref="F9:R9" si="1">F13+F105</f>
        <v>29693520</v>
      </c>
      <c r="G9" s="376">
        <f t="shared" si="1"/>
        <v>15</v>
      </c>
      <c r="H9" s="376">
        <f t="shared" si="1"/>
        <v>3461504</v>
      </c>
      <c r="I9" s="376">
        <f t="shared" si="1"/>
        <v>373</v>
      </c>
      <c r="J9" s="377">
        <f t="shared" si="1"/>
        <v>19563055</v>
      </c>
      <c r="K9" s="377">
        <f t="shared" si="1"/>
        <v>225</v>
      </c>
      <c r="L9" s="377">
        <f t="shared" si="1"/>
        <v>9921810</v>
      </c>
      <c r="M9" s="377">
        <f t="shared" si="1"/>
        <v>0</v>
      </c>
      <c r="N9" s="376">
        <f t="shared" si="1"/>
        <v>0</v>
      </c>
      <c r="O9" s="376">
        <f t="shared" si="1"/>
        <v>17</v>
      </c>
      <c r="P9" s="377">
        <f t="shared" si="1"/>
        <v>841437</v>
      </c>
      <c r="Q9" s="378">
        <f t="shared" si="1"/>
        <v>193</v>
      </c>
      <c r="R9" s="376">
        <f t="shared" si="1"/>
        <v>9691058</v>
      </c>
      <c r="S9" s="376">
        <f t="shared" ref="S9:S10" si="2">C9-Y9</f>
        <v>167</v>
      </c>
      <c r="T9" s="376">
        <f t="shared" ref="T9:T10" si="3">D9-Z9</f>
        <v>8593133</v>
      </c>
      <c r="U9" s="376">
        <f>U13+U105</f>
        <v>21655</v>
      </c>
      <c r="V9" s="377">
        <f>V13+V105</f>
        <v>610356207</v>
      </c>
      <c r="W9" s="376"/>
      <c r="Y9" s="378">
        <f t="shared" ref="Y9:Z72" si="4">SUM(E9,G9,I9,K9,M9,O9,Q9,U9)</f>
        <v>22554</v>
      </c>
      <c r="Z9" s="375">
        <f t="shared" si="4"/>
        <v>683528591</v>
      </c>
    </row>
    <row r="10" spans="1:26" s="375" customFormat="1" ht="20.100000000000001" customHeight="1">
      <c r="A10" s="355"/>
      <c r="B10" s="357" t="s">
        <v>100</v>
      </c>
      <c r="C10" s="376">
        <f>'（１）科目別 '!V8</f>
        <v>36729</v>
      </c>
      <c r="D10" s="376">
        <f>'（１）科目別 '!W8</f>
        <v>1151519814</v>
      </c>
      <c r="E10" s="376">
        <f t="shared" ref="E10:V10" si="5">SUM(E8:E9)</f>
        <v>125</v>
      </c>
      <c r="F10" s="376">
        <f t="shared" si="5"/>
        <v>37751922</v>
      </c>
      <c r="G10" s="376">
        <f t="shared" si="5"/>
        <v>86</v>
      </c>
      <c r="H10" s="376">
        <f t="shared" si="5"/>
        <v>26563753</v>
      </c>
      <c r="I10" s="376">
        <f t="shared" si="5"/>
        <v>392</v>
      </c>
      <c r="J10" s="377">
        <f t="shared" si="5"/>
        <v>20041027</v>
      </c>
      <c r="K10" s="377">
        <f>SUM(K8:K9)</f>
        <v>240</v>
      </c>
      <c r="L10" s="377">
        <f>SUM(L8:L9)</f>
        <v>29218310</v>
      </c>
      <c r="M10" s="377">
        <f t="shared" si="5"/>
        <v>0</v>
      </c>
      <c r="N10" s="376">
        <f t="shared" si="5"/>
        <v>0</v>
      </c>
      <c r="O10" s="376">
        <f t="shared" si="5"/>
        <v>52</v>
      </c>
      <c r="P10" s="377">
        <f t="shared" si="5"/>
        <v>1602837</v>
      </c>
      <c r="Q10" s="378">
        <f t="shared" si="5"/>
        <v>595</v>
      </c>
      <c r="R10" s="376">
        <f t="shared" si="5"/>
        <v>37448966</v>
      </c>
      <c r="S10" s="376">
        <f t="shared" si="2"/>
        <v>452</v>
      </c>
      <c r="T10" s="376">
        <f t="shared" si="3"/>
        <v>30654226</v>
      </c>
      <c r="U10" s="376">
        <f t="shared" si="5"/>
        <v>34787</v>
      </c>
      <c r="V10" s="377">
        <f t="shared" si="5"/>
        <v>968238773</v>
      </c>
      <c r="W10" s="376"/>
      <c r="Y10" s="378">
        <f t="shared" si="4"/>
        <v>36277</v>
      </c>
      <c r="Z10" s="375">
        <f t="shared" si="4"/>
        <v>1120865588</v>
      </c>
    </row>
    <row r="11" spans="1:26" s="375" customFormat="1" ht="20.100000000000001" customHeight="1">
      <c r="A11" s="368"/>
      <c r="B11" s="369"/>
      <c r="C11" s="374"/>
      <c r="D11" s="374"/>
      <c r="E11" s="374"/>
      <c r="F11" s="374"/>
      <c r="G11" s="374"/>
      <c r="H11" s="374"/>
      <c r="I11" s="374"/>
      <c r="J11" s="380"/>
      <c r="K11" s="380"/>
      <c r="L11" s="380"/>
      <c r="M11" s="380"/>
      <c r="N11" s="380"/>
      <c r="O11" s="374"/>
      <c r="P11" s="380"/>
      <c r="R11" s="374"/>
      <c r="S11" s="374"/>
      <c r="T11" s="374"/>
      <c r="U11" s="374"/>
      <c r="V11" s="380"/>
      <c r="W11" s="374"/>
      <c r="Y11" s="378">
        <f t="shared" si="4"/>
        <v>0</v>
      </c>
      <c r="Z11" s="375">
        <f t="shared" si="4"/>
        <v>0</v>
      </c>
    </row>
    <row r="12" spans="1:26" s="375" customFormat="1" ht="20.100000000000001" customHeight="1">
      <c r="A12" s="368"/>
      <c r="B12" s="357" t="s">
        <v>101</v>
      </c>
      <c r="C12" s="376">
        <f>'（１）科目別 '!V10</f>
        <v>14008</v>
      </c>
      <c r="D12" s="376">
        <f>'（１）科目別 '!W10</f>
        <v>459398090</v>
      </c>
      <c r="E12" s="376">
        <f>E16+E40+E52+E56+E60+E72+E84+E88+E92+E96+E100+E80</f>
        <v>49</v>
      </c>
      <c r="F12" s="376">
        <f>F16+F40+F52+F56+F60+F72+F80+F84+F88+F92+F96+F100</f>
        <v>8058402</v>
      </c>
      <c r="G12" s="376">
        <f>G16+G40+G52+G56+G60+G72+G84+G88+G92+G96+G100+G76+G80</f>
        <v>71</v>
      </c>
      <c r="H12" s="376">
        <f>H16+H40+H52+H56+H60+H72+H80+H84+H88+H92+H96+H100</f>
        <v>23102249</v>
      </c>
      <c r="I12" s="376">
        <f t="shared" ref="I12:U12" si="6">I16+I40+I52+I56+I60+I72+I84+I88+I92+I96+I100+I76+I80</f>
        <v>19</v>
      </c>
      <c r="J12" s="376">
        <f>J16+J40+J52+J56+J60+J72+J80+J84+J88+J92+J96+J100</f>
        <v>477972</v>
      </c>
      <c r="K12" s="377">
        <f>K16+K40+K52+K56+K60+K72+K84+K88+K92+K96+K100+K76+K80</f>
        <v>15</v>
      </c>
      <c r="L12" s="376">
        <f>L16+L40+L52+L56+L60+L72+L80+L84+L88+L92+L96+L100</f>
        <v>19296500</v>
      </c>
      <c r="M12" s="376">
        <f t="shared" si="6"/>
        <v>0</v>
      </c>
      <c r="N12" s="376">
        <f>N16+N40+N52+N56+N60+N72+N80+N84+N88+N92+N96+N100</f>
        <v>0</v>
      </c>
      <c r="O12" s="376">
        <f t="shared" si="6"/>
        <v>35</v>
      </c>
      <c r="P12" s="376">
        <f>P16+P40+P52+P56+P60+P72+P80+P84+P88+P92+P96+P100</f>
        <v>761400</v>
      </c>
      <c r="Q12" s="376">
        <f t="shared" si="6"/>
        <v>402</v>
      </c>
      <c r="R12" s="376">
        <f>R16+R40+R52+R56+R60+R72+R80+R84+R88+R92+R96+R100</f>
        <v>27757908</v>
      </c>
      <c r="S12" s="376">
        <f>C12-Y12</f>
        <v>285</v>
      </c>
      <c r="T12" s="376">
        <f>D12-Z12</f>
        <v>22061093</v>
      </c>
      <c r="U12" s="376">
        <f t="shared" si="6"/>
        <v>13132</v>
      </c>
      <c r="V12" s="377">
        <f>V16+V40+V52+V56+V60+V72+V80+V84+V88+V92+V96+V100</f>
        <v>357882566</v>
      </c>
      <c r="W12" s="374"/>
      <c r="Y12" s="378">
        <f t="shared" si="4"/>
        <v>13723</v>
      </c>
      <c r="Z12" s="375">
        <f t="shared" si="4"/>
        <v>437336997</v>
      </c>
    </row>
    <row r="13" spans="1:26" s="375" customFormat="1" ht="20.100000000000001" customHeight="1">
      <c r="A13" s="381" t="s">
        <v>214</v>
      </c>
      <c r="B13" s="357" t="s">
        <v>99</v>
      </c>
      <c r="C13" s="376">
        <f>'（１）科目別 '!V11</f>
        <v>22721</v>
      </c>
      <c r="D13" s="376">
        <f>'（１）科目別 '!W11</f>
        <v>692121724</v>
      </c>
      <c r="E13" s="376">
        <f>E17+E41+E53+E57+E61+E73+E81+E85+E89+E93+E97+E101</f>
        <v>76</v>
      </c>
      <c r="F13" s="376">
        <f>F17+F41+F53+F57+F61+F73+F81+F85+F89+F93+F97+F101</f>
        <v>29693520</v>
      </c>
      <c r="G13" s="376">
        <f t="shared" ref="G13:V13" si="7">G17+G41+G53+G57+G61+G73+G81+G85+G89+G93+G97+G101</f>
        <v>15</v>
      </c>
      <c r="H13" s="376">
        <f t="shared" si="7"/>
        <v>3461504</v>
      </c>
      <c r="I13" s="376">
        <f t="shared" si="7"/>
        <v>373</v>
      </c>
      <c r="J13" s="376">
        <f t="shared" si="7"/>
        <v>19563055</v>
      </c>
      <c r="K13" s="376">
        <f t="shared" si="7"/>
        <v>225</v>
      </c>
      <c r="L13" s="376">
        <f t="shared" si="7"/>
        <v>9921810</v>
      </c>
      <c r="M13" s="376">
        <f t="shared" si="7"/>
        <v>0</v>
      </c>
      <c r="N13" s="376">
        <f t="shared" si="7"/>
        <v>0</v>
      </c>
      <c r="O13" s="376">
        <f t="shared" si="7"/>
        <v>17</v>
      </c>
      <c r="P13" s="376">
        <f t="shared" si="7"/>
        <v>841437</v>
      </c>
      <c r="Q13" s="376">
        <f t="shared" si="7"/>
        <v>193</v>
      </c>
      <c r="R13" s="376">
        <f t="shared" si="7"/>
        <v>9691058</v>
      </c>
      <c r="S13" s="376">
        <f t="shared" ref="S13:S14" si="8">C13-Y13</f>
        <v>167</v>
      </c>
      <c r="T13" s="376">
        <f t="shared" ref="T13:T14" si="9">D13-Z13</f>
        <v>8593133</v>
      </c>
      <c r="U13" s="376">
        <f t="shared" si="7"/>
        <v>21655</v>
      </c>
      <c r="V13" s="377">
        <f t="shared" si="7"/>
        <v>610356207</v>
      </c>
      <c r="W13" s="374"/>
      <c r="Y13" s="378">
        <f t="shared" si="4"/>
        <v>22554</v>
      </c>
      <c r="Z13" s="375">
        <f t="shared" si="4"/>
        <v>683528591</v>
      </c>
    </row>
    <row r="14" spans="1:26" s="375" customFormat="1" ht="20.100000000000001" customHeight="1">
      <c r="A14" s="368"/>
      <c r="B14" s="357" t="s">
        <v>100</v>
      </c>
      <c r="C14" s="376">
        <f>'（１）科目別 '!V12</f>
        <v>36729</v>
      </c>
      <c r="D14" s="376">
        <f>'（１）科目別 '!W12</f>
        <v>1151519814</v>
      </c>
      <c r="E14" s="376">
        <f t="shared" ref="E14:V14" si="10">SUM(E12:E13)</f>
        <v>125</v>
      </c>
      <c r="F14" s="376">
        <f t="shared" si="10"/>
        <v>37751922</v>
      </c>
      <c r="G14" s="376">
        <f t="shared" si="10"/>
        <v>86</v>
      </c>
      <c r="H14" s="376">
        <f t="shared" si="10"/>
        <v>26563753</v>
      </c>
      <c r="I14" s="376">
        <f t="shared" si="10"/>
        <v>392</v>
      </c>
      <c r="J14" s="377">
        <f t="shared" si="10"/>
        <v>20041027</v>
      </c>
      <c r="K14" s="377">
        <f>SUM(K12:K13)</f>
        <v>240</v>
      </c>
      <c r="L14" s="377">
        <f>SUM(L12:L13)</f>
        <v>29218310</v>
      </c>
      <c r="M14" s="377">
        <f t="shared" si="10"/>
        <v>0</v>
      </c>
      <c r="N14" s="376">
        <f t="shared" si="10"/>
        <v>0</v>
      </c>
      <c r="O14" s="376">
        <f t="shared" si="10"/>
        <v>52</v>
      </c>
      <c r="P14" s="377">
        <f t="shared" si="10"/>
        <v>1602837</v>
      </c>
      <c r="Q14" s="378">
        <f t="shared" si="10"/>
        <v>595</v>
      </c>
      <c r="R14" s="376">
        <f t="shared" si="10"/>
        <v>37448966</v>
      </c>
      <c r="S14" s="376">
        <f t="shared" si="8"/>
        <v>452</v>
      </c>
      <c r="T14" s="376">
        <f t="shared" si="9"/>
        <v>30654226</v>
      </c>
      <c r="U14" s="376">
        <f t="shared" si="10"/>
        <v>34787</v>
      </c>
      <c r="V14" s="377">
        <f t="shared" si="10"/>
        <v>968238773</v>
      </c>
      <c r="W14" s="374"/>
      <c r="Y14" s="378">
        <f t="shared" si="4"/>
        <v>36277</v>
      </c>
      <c r="Z14" s="375">
        <f t="shared" si="4"/>
        <v>1120865588</v>
      </c>
    </row>
    <row r="15" spans="1:26" s="375" customFormat="1" ht="20.100000000000001" customHeight="1">
      <c r="A15" s="368"/>
      <c r="B15" s="369"/>
      <c r="C15" s="374"/>
      <c r="D15" s="374"/>
      <c r="E15" s="374"/>
      <c r="F15" s="374"/>
      <c r="G15" s="374"/>
      <c r="H15" s="374"/>
      <c r="I15" s="374"/>
      <c r="J15" s="380"/>
      <c r="K15" s="380"/>
      <c r="L15" s="380"/>
      <c r="M15" s="380"/>
      <c r="N15" s="380"/>
      <c r="O15" s="374"/>
      <c r="P15" s="380"/>
      <c r="R15" s="374"/>
      <c r="S15" s="374"/>
      <c r="T15" s="374"/>
      <c r="U15" s="374"/>
      <c r="V15" s="380"/>
      <c r="W15" s="374"/>
      <c r="Y15" s="378">
        <f t="shared" si="4"/>
        <v>0</v>
      </c>
      <c r="Z15" s="375">
        <f t="shared" si="4"/>
        <v>0</v>
      </c>
    </row>
    <row r="16" spans="1:26" s="375" customFormat="1" ht="20.100000000000001" customHeight="1">
      <c r="A16" s="368"/>
      <c r="B16" s="357" t="s">
        <v>101</v>
      </c>
      <c r="C16" s="376">
        <f>'（１）科目別 '!V14</f>
        <v>13341</v>
      </c>
      <c r="D16" s="376">
        <f>'（１）科目別 '!W14</f>
        <v>365034794</v>
      </c>
      <c r="E16" s="376">
        <f t="shared" ref="E16:V17" si="11">E20+E24+E28</f>
        <v>3</v>
      </c>
      <c r="F16" s="376">
        <f t="shared" si="11"/>
        <v>68100</v>
      </c>
      <c r="G16" s="376">
        <f t="shared" si="11"/>
        <v>14</v>
      </c>
      <c r="H16" s="376">
        <f t="shared" si="11"/>
        <v>2042800</v>
      </c>
      <c r="I16" s="376">
        <f t="shared" si="11"/>
        <v>6</v>
      </c>
      <c r="J16" s="377">
        <f t="shared" si="11"/>
        <v>79972</v>
      </c>
      <c r="K16" s="377">
        <f t="shared" si="11"/>
        <v>0</v>
      </c>
      <c r="L16" s="377">
        <f t="shared" si="11"/>
        <v>0</v>
      </c>
      <c r="M16" s="377">
        <f t="shared" si="11"/>
        <v>0</v>
      </c>
      <c r="N16" s="376">
        <f t="shared" si="11"/>
        <v>0</v>
      </c>
      <c r="O16" s="376">
        <f t="shared" si="11"/>
        <v>23</v>
      </c>
      <c r="P16" s="377">
        <f t="shared" si="11"/>
        <v>528200</v>
      </c>
      <c r="Q16" s="378">
        <f t="shared" si="11"/>
        <v>90</v>
      </c>
      <c r="R16" s="376">
        <f t="shared" si="11"/>
        <v>2202400</v>
      </c>
      <c r="S16" s="376">
        <f>C16-Y16</f>
        <v>73</v>
      </c>
      <c r="T16" s="376">
        <f>D16-Z16</f>
        <v>2230756</v>
      </c>
      <c r="U16" s="376">
        <f t="shared" si="11"/>
        <v>13132</v>
      </c>
      <c r="V16" s="377">
        <f t="shared" si="11"/>
        <v>357882566</v>
      </c>
      <c r="W16" s="374"/>
      <c r="Y16" s="378">
        <f t="shared" si="4"/>
        <v>13268</v>
      </c>
      <c r="Z16" s="375">
        <f t="shared" si="4"/>
        <v>362804038</v>
      </c>
    </row>
    <row r="17" spans="1:26" s="375" customFormat="1" ht="20.100000000000001" customHeight="1">
      <c r="A17" s="381" t="s">
        <v>215</v>
      </c>
      <c r="B17" s="357" t="s">
        <v>99</v>
      </c>
      <c r="C17" s="376">
        <f>'（１）科目別 '!V15</f>
        <v>21824</v>
      </c>
      <c r="D17" s="376">
        <f>'（１）科目別 '!W15</f>
        <v>615653957</v>
      </c>
      <c r="E17" s="376">
        <f t="shared" si="11"/>
        <v>8</v>
      </c>
      <c r="F17" s="376">
        <f t="shared" si="11"/>
        <v>406400</v>
      </c>
      <c r="G17" s="376">
        <f t="shared" si="11"/>
        <v>0</v>
      </c>
      <c r="H17" s="376">
        <f t="shared" si="11"/>
        <v>0</v>
      </c>
      <c r="I17" s="376">
        <f t="shared" si="11"/>
        <v>89</v>
      </c>
      <c r="J17" s="377">
        <f t="shared" si="11"/>
        <v>2607069</v>
      </c>
      <c r="K17" s="377">
        <f t="shared" si="11"/>
        <v>0</v>
      </c>
      <c r="L17" s="377">
        <f t="shared" si="11"/>
        <v>0</v>
      </c>
      <c r="M17" s="377">
        <f t="shared" si="11"/>
        <v>0</v>
      </c>
      <c r="N17" s="376">
        <f t="shared" si="11"/>
        <v>0</v>
      </c>
      <c r="O17" s="376">
        <f t="shared" si="11"/>
        <v>6</v>
      </c>
      <c r="P17" s="377">
        <f t="shared" si="11"/>
        <v>139127</v>
      </c>
      <c r="Q17" s="378">
        <f t="shared" si="11"/>
        <v>34</v>
      </c>
      <c r="R17" s="376">
        <f t="shared" si="11"/>
        <v>698800</v>
      </c>
      <c r="S17" s="376">
        <f t="shared" ref="S17:S18" si="12">C17-Y17</f>
        <v>32</v>
      </c>
      <c r="T17" s="376">
        <f t="shared" ref="T17:T18" si="13">D17-Z17</f>
        <v>1446354</v>
      </c>
      <c r="U17" s="376">
        <f t="shared" si="11"/>
        <v>21655</v>
      </c>
      <c r="V17" s="377">
        <f t="shared" si="11"/>
        <v>610356207</v>
      </c>
      <c r="W17" s="374"/>
      <c r="Y17" s="378">
        <f t="shared" si="4"/>
        <v>21792</v>
      </c>
      <c r="Z17" s="375">
        <f t="shared" si="4"/>
        <v>614207603</v>
      </c>
    </row>
    <row r="18" spans="1:26" s="375" customFormat="1" ht="20.100000000000001" customHeight="1">
      <c r="A18" s="368"/>
      <c r="B18" s="357" t="s">
        <v>100</v>
      </c>
      <c r="C18" s="376">
        <f>'（１）科目別 '!V16</f>
        <v>35165</v>
      </c>
      <c r="D18" s="376">
        <f>'（１）科目別 '!W16</f>
        <v>980688751</v>
      </c>
      <c r="E18" s="376">
        <f t="shared" ref="E18:V18" si="14">SUM(E16:E17)</f>
        <v>11</v>
      </c>
      <c r="F18" s="376">
        <f t="shared" si="14"/>
        <v>474500</v>
      </c>
      <c r="G18" s="376">
        <f t="shared" si="14"/>
        <v>14</v>
      </c>
      <c r="H18" s="376">
        <f t="shared" si="14"/>
        <v>2042800</v>
      </c>
      <c r="I18" s="376">
        <f t="shared" si="14"/>
        <v>95</v>
      </c>
      <c r="J18" s="377">
        <f t="shared" si="14"/>
        <v>2687041</v>
      </c>
      <c r="K18" s="377">
        <f t="shared" si="14"/>
        <v>0</v>
      </c>
      <c r="L18" s="377">
        <f t="shared" si="14"/>
        <v>0</v>
      </c>
      <c r="M18" s="377">
        <f t="shared" si="14"/>
        <v>0</v>
      </c>
      <c r="N18" s="376">
        <f t="shared" si="14"/>
        <v>0</v>
      </c>
      <c r="O18" s="376">
        <f t="shared" si="14"/>
        <v>29</v>
      </c>
      <c r="P18" s="377">
        <f t="shared" si="14"/>
        <v>667327</v>
      </c>
      <c r="Q18" s="378">
        <f t="shared" si="14"/>
        <v>124</v>
      </c>
      <c r="R18" s="376">
        <f t="shared" si="14"/>
        <v>2901200</v>
      </c>
      <c r="S18" s="376">
        <f t="shared" si="12"/>
        <v>105</v>
      </c>
      <c r="T18" s="376">
        <f t="shared" si="13"/>
        <v>3677110</v>
      </c>
      <c r="U18" s="376">
        <f t="shared" si="14"/>
        <v>34787</v>
      </c>
      <c r="V18" s="377">
        <f t="shared" si="14"/>
        <v>968238773</v>
      </c>
      <c r="W18" s="374"/>
      <c r="Y18" s="378">
        <f t="shared" si="4"/>
        <v>35060</v>
      </c>
      <c r="Z18" s="375">
        <f t="shared" si="4"/>
        <v>977011641</v>
      </c>
    </row>
    <row r="19" spans="1:26" s="375" customFormat="1" ht="20.100000000000001" customHeight="1">
      <c r="A19" s="368"/>
      <c r="B19" s="369"/>
      <c r="C19" s="374"/>
      <c r="D19" s="374"/>
      <c r="E19" s="374"/>
      <c r="F19" s="374"/>
      <c r="G19" s="374"/>
      <c r="H19" s="374"/>
      <c r="I19" s="374"/>
      <c r="J19" s="380"/>
      <c r="K19" s="380"/>
      <c r="L19" s="380"/>
      <c r="M19" s="380"/>
      <c r="N19" s="380"/>
      <c r="O19" s="374"/>
      <c r="P19" s="380"/>
      <c r="R19" s="374"/>
      <c r="S19" s="374"/>
      <c r="T19" s="374"/>
      <c r="U19" s="374"/>
      <c r="V19" s="380"/>
      <c r="W19" s="374"/>
      <c r="Y19" s="378">
        <f t="shared" si="4"/>
        <v>0</v>
      </c>
      <c r="Z19" s="375">
        <f t="shared" si="4"/>
        <v>0</v>
      </c>
    </row>
    <row r="20" spans="1:26" s="375" customFormat="1" ht="20.100000000000001" customHeight="1">
      <c r="A20" s="355"/>
      <c r="B20" s="357" t="s">
        <v>101</v>
      </c>
      <c r="C20" s="376">
        <f>'（１）科目別 '!V18</f>
        <v>13132</v>
      </c>
      <c r="D20" s="376">
        <f>'（１）科目別 '!W18</f>
        <v>357882566</v>
      </c>
      <c r="E20" s="376">
        <v>0</v>
      </c>
      <c r="F20" s="377">
        <v>0</v>
      </c>
      <c r="G20" s="376">
        <v>0</v>
      </c>
      <c r="H20" s="377">
        <v>0</v>
      </c>
      <c r="I20" s="376">
        <v>0</v>
      </c>
      <c r="J20" s="377">
        <v>0</v>
      </c>
      <c r="K20" s="377">
        <v>0</v>
      </c>
      <c r="L20" s="377">
        <v>0</v>
      </c>
      <c r="M20" s="377">
        <v>0</v>
      </c>
      <c r="N20" s="377">
        <v>0</v>
      </c>
      <c r="O20" s="376">
        <v>0</v>
      </c>
      <c r="P20" s="377">
        <v>0</v>
      </c>
      <c r="Q20" s="378">
        <v>0</v>
      </c>
      <c r="R20" s="376">
        <v>0</v>
      </c>
      <c r="S20" s="376">
        <f>C20-Y20</f>
        <v>0</v>
      </c>
      <c r="T20" s="376">
        <f>D20-Z20</f>
        <v>0</v>
      </c>
      <c r="U20" s="376">
        <f>決算様式9県計!M5</f>
        <v>13132</v>
      </c>
      <c r="V20" s="377">
        <f>決算様式9県計!M6</f>
        <v>357882566</v>
      </c>
      <c r="W20" s="376"/>
      <c r="Y20" s="378">
        <f t="shared" si="4"/>
        <v>13132</v>
      </c>
      <c r="Z20" s="375">
        <f t="shared" si="4"/>
        <v>357882566</v>
      </c>
    </row>
    <row r="21" spans="1:26" s="375" customFormat="1" ht="20.100000000000001" customHeight="1">
      <c r="A21" s="382" t="s">
        <v>216</v>
      </c>
      <c r="B21" s="357" t="s">
        <v>99</v>
      </c>
      <c r="C21" s="376">
        <f>'（１）科目別 '!V19</f>
        <v>21655</v>
      </c>
      <c r="D21" s="376">
        <f>'（１）科目別 '!W19</f>
        <v>610356207</v>
      </c>
      <c r="E21" s="376">
        <v>0</v>
      </c>
      <c r="F21" s="377">
        <v>0</v>
      </c>
      <c r="G21" s="376">
        <v>0</v>
      </c>
      <c r="H21" s="377">
        <v>0</v>
      </c>
      <c r="I21" s="376">
        <v>0</v>
      </c>
      <c r="J21" s="377">
        <v>0</v>
      </c>
      <c r="K21" s="377">
        <v>0</v>
      </c>
      <c r="L21" s="377">
        <v>0</v>
      </c>
      <c r="M21" s="377">
        <v>0</v>
      </c>
      <c r="N21" s="377">
        <v>0</v>
      </c>
      <c r="O21" s="376">
        <v>0</v>
      </c>
      <c r="P21" s="377">
        <v>0</v>
      </c>
      <c r="Q21" s="378">
        <v>0</v>
      </c>
      <c r="R21" s="376">
        <v>0</v>
      </c>
      <c r="S21" s="376">
        <f t="shared" ref="S21:S22" si="15">C21-Y21</f>
        <v>0</v>
      </c>
      <c r="T21" s="376">
        <f t="shared" ref="T21:T22" si="16">D21-Z21</f>
        <v>0</v>
      </c>
      <c r="U21" s="376">
        <f>決算様式9県計!M7</f>
        <v>21655</v>
      </c>
      <c r="V21" s="377">
        <f>決算様式9県計!M8</f>
        <v>610356207</v>
      </c>
      <c r="W21" s="376"/>
      <c r="Y21" s="378">
        <f t="shared" si="4"/>
        <v>21655</v>
      </c>
      <c r="Z21" s="375">
        <f t="shared" si="4"/>
        <v>610356207</v>
      </c>
    </row>
    <row r="22" spans="1:26" s="375" customFormat="1" ht="20.100000000000001" customHeight="1">
      <c r="A22" s="355"/>
      <c r="B22" s="357" t="s">
        <v>100</v>
      </c>
      <c r="C22" s="376">
        <f>'（１）科目別 '!V20</f>
        <v>34787</v>
      </c>
      <c r="D22" s="376">
        <f>'（１）科目別 '!W20</f>
        <v>968238773</v>
      </c>
      <c r="E22" s="376">
        <f t="shared" ref="E22:H22" si="17">E20+E21</f>
        <v>0</v>
      </c>
      <c r="F22" s="377">
        <f t="shared" si="17"/>
        <v>0</v>
      </c>
      <c r="G22" s="376">
        <f t="shared" si="17"/>
        <v>0</v>
      </c>
      <c r="H22" s="377">
        <f t="shared" si="17"/>
        <v>0</v>
      </c>
      <c r="I22" s="376">
        <f t="shared" ref="I22:R22" si="18">I20+I21</f>
        <v>0</v>
      </c>
      <c r="J22" s="377">
        <f t="shared" si="18"/>
        <v>0</v>
      </c>
      <c r="K22" s="377">
        <f t="shared" si="18"/>
        <v>0</v>
      </c>
      <c r="L22" s="377">
        <f t="shared" si="18"/>
        <v>0</v>
      </c>
      <c r="M22" s="377">
        <f t="shared" si="18"/>
        <v>0</v>
      </c>
      <c r="N22" s="377">
        <f t="shared" si="18"/>
        <v>0</v>
      </c>
      <c r="O22" s="376">
        <f t="shared" si="18"/>
        <v>0</v>
      </c>
      <c r="P22" s="377">
        <f t="shared" si="18"/>
        <v>0</v>
      </c>
      <c r="Q22" s="378">
        <f t="shared" si="18"/>
        <v>0</v>
      </c>
      <c r="R22" s="376">
        <f t="shared" si="18"/>
        <v>0</v>
      </c>
      <c r="S22" s="376">
        <f t="shared" si="15"/>
        <v>0</v>
      </c>
      <c r="T22" s="376">
        <f t="shared" si="16"/>
        <v>0</v>
      </c>
      <c r="U22" s="376">
        <f>U20+U21</f>
        <v>34787</v>
      </c>
      <c r="V22" s="377">
        <f>V20+V21</f>
        <v>968238773</v>
      </c>
      <c r="W22" s="376"/>
      <c r="Y22" s="378">
        <f t="shared" si="4"/>
        <v>34787</v>
      </c>
      <c r="Z22" s="375">
        <f t="shared" si="4"/>
        <v>968238773</v>
      </c>
    </row>
    <row r="23" spans="1:26" s="375" customFormat="1" ht="20.100000000000001" customHeight="1">
      <c r="A23" s="368"/>
      <c r="B23" s="369"/>
      <c r="C23" s="374"/>
      <c r="D23" s="374"/>
      <c r="E23" s="374"/>
      <c r="F23" s="374"/>
      <c r="G23" s="374"/>
      <c r="H23" s="374"/>
      <c r="I23" s="374"/>
      <c r="J23" s="380"/>
      <c r="K23" s="380"/>
      <c r="L23" s="380"/>
      <c r="M23" s="380"/>
      <c r="N23" s="380"/>
      <c r="O23" s="374"/>
      <c r="P23" s="380"/>
      <c r="R23" s="374"/>
      <c r="S23" s="374"/>
      <c r="T23" s="374"/>
      <c r="U23" s="374"/>
      <c r="V23" s="380"/>
      <c r="W23" s="374"/>
      <c r="Y23" s="378">
        <f t="shared" si="4"/>
        <v>0</v>
      </c>
      <c r="Z23" s="375">
        <f t="shared" si="4"/>
        <v>0</v>
      </c>
    </row>
    <row r="24" spans="1:26" s="375" customFormat="1" ht="20.100000000000001" customHeight="1">
      <c r="A24" s="355"/>
      <c r="B24" s="357" t="s">
        <v>101</v>
      </c>
      <c r="C24" s="376">
        <f>'（１）科目別 '!V22</f>
        <v>209</v>
      </c>
      <c r="D24" s="376">
        <f>'（１）科目別 '!W22</f>
        <v>7152228</v>
      </c>
      <c r="E24" s="376">
        <f>決算様式9県計!E11</f>
        <v>3</v>
      </c>
      <c r="F24" s="376">
        <f>決算様式9県計!E12</f>
        <v>68100</v>
      </c>
      <c r="G24" s="376">
        <f>決算様式9県計!F11</f>
        <v>14</v>
      </c>
      <c r="H24" s="376">
        <f>決算様式9県計!F12</f>
        <v>2042800</v>
      </c>
      <c r="I24" s="376">
        <f>決算様式9県計!G11</f>
        <v>6</v>
      </c>
      <c r="J24" s="377">
        <f>決算様式9県計!G12</f>
        <v>79972</v>
      </c>
      <c r="K24" s="377">
        <f>決算様式9県計!H11</f>
        <v>0</v>
      </c>
      <c r="L24" s="377">
        <f>決算様式9県計!H12</f>
        <v>0</v>
      </c>
      <c r="M24" s="377">
        <v>0</v>
      </c>
      <c r="N24" s="377">
        <v>0</v>
      </c>
      <c r="O24" s="376">
        <f>決算様式9県計!J11</f>
        <v>23</v>
      </c>
      <c r="P24" s="377">
        <f>決算様式9県計!J12</f>
        <v>528200</v>
      </c>
      <c r="Q24" s="378">
        <f>決算様式9県計!K11</f>
        <v>90</v>
      </c>
      <c r="R24" s="376">
        <f>決算様式9県計!K12</f>
        <v>2202400</v>
      </c>
      <c r="S24" s="376">
        <f>C24-Y24</f>
        <v>73</v>
      </c>
      <c r="T24" s="376">
        <f>D24-Z24</f>
        <v>2230756</v>
      </c>
      <c r="U24" s="376">
        <v>0</v>
      </c>
      <c r="V24" s="377">
        <v>0</v>
      </c>
      <c r="W24" s="376"/>
      <c r="Y24" s="378">
        <f t="shared" si="4"/>
        <v>136</v>
      </c>
      <c r="Z24" s="375">
        <f t="shared" si="4"/>
        <v>4921472</v>
      </c>
    </row>
    <row r="25" spans="1:26" s="375" customFormat="1" ht="20.100000000000001" customHeight="1">
      <c r="A25" s="382" t="s">
        <v>217</v>
      </c>
      <c r="B25" s="357" t="s">
        <v>99</v>
      </c>
      <c r="C25" s="376">
        <f>'（１）科目別 '!V23</f>
        <v>169</v>
      </c>
      <c r="D25" s="376">
        <f>'（１）科目別 '!W23</f>
        <v>5297750</v>
      </c>
      <c r="E25" s="376">
        <f>決算様式9県計!E13</f>
        <v>8</v>
      </c>
      <c r="F25" s="376">
        <f>決算様式9県計!E14</f>
        <v>406400</v>
      </c>
      <c r="G25" s="376">
        <f>決算様式9県計!F13</f>
        <v>0</v>
      </c>
      <c r="H25" s="376">
        <f>決算様式9県計!F14</f>
        <v>0</v>
      </c>
      <c r="I25" s="376">
        <f>決算様式9県計!G13</f>
        <v>89</v>
      </c>
      <c r="J25" s="377">
        <f>決算様式9県計!G14</f>
        <v>2607069</v>
      </c>
      <c r="K25" s="377">
        <f>決算様式9県計!H13</f>
        <v>0</v>
      </c>
      <c r="L25" s="377">
        <f>決算様式9県計!H14</f>
        <v>0</v>
      </c>
      <c r="M25" s="377">
        <v>0</v>
      </c>
      <c r="N25" s="377">
        <v>0</v>
      </c>
      <c r="O25" s="376">
        <f>決算様式9県計!J13</f>
        <v>6</v>
      </c>
      <c r="P25" s="377">
        <f>決算様式9県計!J14</f>
        <v>139127</v>
      </c>
      <c r="Q25" s="378">
        <f>決算様式9県計!K13</f>
        <v>34</v>
      </c>
      <c r="R25" s="376">
        <f>決算様式9県計!K14</f>
        <v>698800</v>
      </c>
      <c r="S25" s="376">
        <f t="shared" ref="S25:S26" si="19">C25-Y25</f>
        <v>32</v>
      </c>
      <c r="T25" s="376">
        <f t="shared" ref="T25:T26" si="20">D25-Z25</f>
        <v>1446354</v>
      </c>
      <c r="U25" s="376">
        <v>0</v>
      </c>
      <c r="V25" s="377">
        <v>0</v>
      </c>
      <c r="W25" s="376"/>
      <c r="Y25" s="378">
        <f t="shared" si="4"/>
        <v>137</v>
      </c>
      <c r="Z25" s="375">
        <f t="shared" si="4"/>
        <v>3851396</v>
      </c>
    </row>
    <row r="26" spans="1:26" s="375" customFormat="1" ht="20.100000000000001" customHeight="1">
      <c r="A26" s="355"/>
      <c r="B26" s="357" t="s">
        <v>100</v>
      </c>
      <c r="C26" s="376">
        <f>'（１）科目別 '!V24</f>
        <v>378</v>
      </c>
      <c r="D26" s="376">
        <f>'（１）科目別 '!W24</f>
        <v>12449978</v>
      </c>
      <c r="E26" s="376">
        <f t="shared" ref="E26:H26" si="21">E24+E25</f>
        <v>11</v>
      </c>
      <c r="F26" s="376">
        <f t="shared" si="21"/>
        <v>474500</v>
      </c>
      <c r="G26" s="376">
        <f t="shared" si="21"/>
        <v>14</v>
      </c>
      <c r="H26" s="376">
        <f t="shared" si="21"/>
        <v>2042800</v>
      </c>
      <c r="I26" s="376">
        <f t="shared" ref="I26:V26" si="22">I24+I25</f>
        <v>95</v>
      </c>
      <c r="J26" s="377">
        <f t="shared" si="22"/>
        <v>2687041</v>
      </c>
      <c r="K26" s="377">
        <f t="shared" si="22"/>
        <v>0</v>
      </c>
      <c r="L26" s="377">
        <f t="shared" si="22"/>
        <v>0</v>
      </c>
      <c r="M26" s="377">
        <f t="shared" si="22"/>
        <v>0</v>
      </c>
      <c r="N26" s="377">
        <f t="shared" si="22"/>
        <v>0</v>
      </c>
      <c r="O26" s="376">
        <f t="shared" si="22"/>
        <v>29</v>
      </c>
      <c r="P26" s="377">
        <f t="shared" si="22"/>
        <v>667327</v>
      </c>
      <c r="Q26" s="378">
        <f t="shared" si="22"/>
        <v>124</v>
      </c>
      <c r="R26" s="376">
        <f t="shared" si="22"/>
        <v>2901200</v>
      </c>
      <c r="S26" s="376">
        <f t="shared" si="19"/>
        <v>105</v>
      </c>
      <c r="T26" s="376">
        <f t="shared" si="20"/>
        <v>3677110</v>
      </c>
      <c r="U26" s="376">
        <f t="shared" si="22"/>
        <v>0</v>
      </c>
      <c r="V26" s="377">
        <f t="shared" si="22"/>
        <v>0</v>
      </c>
      <c r="W26" s="376"/>
      <c r="Y26" s="378">
        <f t="shared" si="4"/>
        <v>273</v>
      </c>
      <c r="Z26" s="375">
        <f t="shared" si="4"/>
        <v>8772868</v>
      </c>
    </row>
    <row r="27" spans="1:26" s="375" customFormat="1" ht="20.100000000000001" customHeight="1">
      <c r="A27" s="368"/>
      <c r="B27" s="369"/>
      <c r="C27" s="374"/>
      <c r="D27" s="374"/>
      <c r="E27" s="374"/>
      <c r="F27" s="374"/>
      <c r="G27" s="374"/>
      <c r="H27" s="374"/>
      <c r="I27" s="374"/>
      <c r="J27" s="380"/>
      <c r="K27" s="380"/>
      <c r="L27" s="380"/>
      <c r="M27" s="380"/>
      <c r="N27" s="380"/>
      <c r="O27" s="374"/>
      <c r="P27" s="380"/>
      <c r="R27" s="374"/>
      <c r="S27" s="374"/>
      <c r="T27" s="374"/>
      <c r="U27" s="374"/>
      <c r="V27" s="380"/>
      <c r="W27" s="374"/>
      <c r="Y27" s="378">
        <f t="shared" si="4"/>
        <v>0</v>
      </c>
      <c r="Z27" s="375">
        <f t="shared" si="4"/>
        <v>0</v>
      </c>
    </row>
    <row r="28" spans="1:26" s="375" customFormat="1" ht="20.100000000000001" customHeight="1">
      <c r="A28" s="355"/>
      <c r="B28" s="357" t="s">
        <v>101</v>
      </c>
      <c r="C28" s="376">
        <f>'（１）科目別 '!V26</f>
        <v>0</v>
      </c>
      <c r="D28" s="376">
        <f>'（１）科目別 '!W26</f>
        <v>0</v>
      </c>
      <c r="E28" s="376">
        <v>0</v>
      </c>
      <c r="F28" s="376">
        <v>0</v>
      </c>
      <c r="G28" s="376">
        <v>0</v>
      </c>
      <c r="H28" s="376">
        <v>0</v>
      </c>
      <c r="I28" s="376">
        <v>0</v>
      </c>
      <c r="J28" s="377">
        <v>0</v>
      </c>
      <c r="K28" s="377">
        <v>0</v>
      </c>
      <c r="L28" s="377">
        <v>0</v>
      </c>
      <c r="M28" s="377">
        <v>0</v>
      </c>
      <c r="N28" s="377">
        <v>0</v>
      </c>
      <c r="O28" s="376">
        <v>0</v>
      </c>
      <c r="P28" s="377">
        <v>0</v>
      </c>
      <c r="Q28" s="378">
        <v>0</v>
      </c>
      <c r="R28" s="376">
        <v>0</v>
      </c>
      <c r="S28" s="376">
        <f>C28-Y28</f>
        <v>0</v>
      </c>
      <c r="T28" s="376">
        <f>D28-Z28</f>
        <v>0</v>
      </c>
      <c r="U28" s="376">
        <v>0</v>
      </c>
      <c r="V28" s="377">
        <v>0</v>
      </c>
      <c r="W28" s="376"/>
      <c r="Y28" s="378">
        <f t="shared" si="4"/>
        <v>0</v>
      </c>
      <c r="Z28" s="375">
        <f t="shared" si="4"/>
        <v>0</v>
      </c>
    </row>
    <row r="29" spans="1:26" s="375" customFormat="1" ht="19.5" customHeight="1">
      <c r="A29" s="382" t="s">
        <v>218</v>
      </c>
      <c r="B29" s="357" t="s">
        <v>99</v>
      </c>
      <c r="C29" s="376">
        <f>'（１）科目別 '!V27</f>
        <v>0</v>
      </c>
      <c r="D29" s="376">
        <f>'（１）科目別 '!W27</f>
        <v>0</v>
      </c>
      <c r="E29" s="376">
        <v>0</v>
      </c>
      <c r="F29" s="376">
        <v>0</v>
      </c>
      <c r="G29" s="376">
        <v>0</v>
      </c>
      <c r="H29" s="376">
        <v>0</v>
      </c>
      <c r="I29" s="376">
        <v>0</v>
      </c>
      <c r="J29" s="377">
        <v>0</v>
      </c>
      <c r="K29" s="377">
        <v>0</v>
      </c>
      <c r="L29" s="377">
        <v>0</v>
      </c>
      <c r="M29" s="377">
        <v>0</v>
      </c>
      <c r="N29" s="377">
        <v>0</v>
      </c>
      <c r="O29" s="376">
        <v>0</v>
      </c>
      <c r="P29" s="377">
        <v>0</v>
      </c>
      <c r="Q29" s="378">
        <v>0</v>
      </c>
      <c r="R29" s="376">
        <v>0</v>
      </c>
      <c r="S29" s="376">
        <f t="shared" ref="S29:S30" si="23">C29-Y29</f>
        <v>0</v>
      </c>
      <c r="T29" s="376">
        <f t="shared" ref="T29:T30" si="24">D29-Z29</f>
        <v>0</v>
      </c>
      <c r="U29" s="376">
        <v>0</v>
      </c>
      <c r="V29" s="377">
        <v>0</v>
      </c>
      <c r="W29" s="376"/>
      <c r="Y29" s="378">
        <f t="shared" si="4"/>
        <v>0</v>
      </c>
      <c r="Z29" s="375">
        <f t="shared" si="4"/>
        <v>0</v>
      </c>
    </row>
    <row r="30" spans="1:26" s="375" customFormat="1" ht="19.5" customHeight="1">
      <c r="A30" s="355"/>
      <c r="B30" s="357" t="s">
        <v>100</v>
      </c>
      <c r="C30" s="376">
        <f>'（１）科目別 '!V28</f>
        <v>0</v>
      </c>
      <c r="D30" s="376">
        <f>'（１）科目別 '!W28</f>
        <v>0</v>
      </c>
      <c r="E30" s="376">
        <f t="shared" ref="E30:V30" si="25">E28+E29</f>
        <v>0</v>
      </c>
      <c r="F30" s="376">
        <f t="shared" si="25"/>
        <v>0</v>
      </c>
      <c r="G30" s="376">
        <f t="shared" si="25"/>
        <v>0</v>
      </c>
      <c r="H30" s="376">
        <f t="shared" si="25"/>
        <v>0</v>
      </c>
      <c r="I30" s="376">
        <f t="shared" si="25"/>
        <v>0</v>
      </c>
      <c r="J30" s="377">
        <f t="shared" si="25"/>
        <v>0</v>
      </c>
      <c r="K30" s="377">
        <f t="shared" si="25"/>
        <v>0</v>
      </c>
      <c r="L30" s="377">
        <f t="shared" si="25"/>
        <v>0</v>
      </c>
      <c r="M30" s="377">
        <f t="shared" si="25"/>
        <v>0</v>
      </c>
      <c r="N30" s="377">
        <f t="shared" si="25"/>
        <v>0</v>
      </c>
      <c r="O30" s="376">
        <f t="shared" si="25"/>
        <v>0</v>
      </c>
      <c r="P30" s="377">
        <f t="shared" si="25"/>
        <v>0</v>
      </c>
      <c r="Q30" s="378">
        <f t="shared" si="25"/>
        <v>0</v>
      </c>
      <c r="R30" s="376">
        <f t="shared" si="25"/>
        <v>0</v>
      </c>
      <c r="S30" s="376">
        <f t="shared" si="23"/>
        <v>0</v>
      </c>
      <c r="T30" s="376">
        <f t="shared" si="24"/>
        <v>0</v>
      </c>
      <c r="U30" s="376">
        <f t="shared" si="25"/>
        <v>0</v>
      </c>
      <c r="V30" s="377">
        <f t="shared" si="25"/>
        <v>0</v>
      </c>
      <c r="W30" s="376"/>
      <c r="Y30" s="378">
        <f t="shared" si="4"/>
        <v>0</v>
      </c>
      <c r="Z30" s="375">
        <f t="shared" si="4"/>
        <v>0</v>
      </c>
    </row>
    <row r="31" spans="1:26" s="375" customFormat="1" ht="20.100000000000001" hidden="1" customHeight="1">
      <c r="A31" s="355"/>
      <c r="B31" s="357"/>
      <c r="C31" s="376"/>
      <c r="D31" s="376"/>
      <c r="E31" s="376"/>
      <c r="F31" s="376"/>
      <c r="G31" s="376"/>
      <c r="H31" s="376"/>
      <c r="I31" s="376"/>
      <c r="J31" s="377"/>
      <c r="K31" s="377"/>
      <c r="L31" s="377"/>
      <c r="M31" s="377"/>
      <c r="N31" s="377"/>
      <c r="O31" s="376"/>
      <c r="P31" s="377"/>
      <c r="Q31" s="378"/>
      <c r="R31" s="376"/>
      <c r="S31" s="376"/>
      <c r="T31" s="376"/>
      <c r="U31" s="376"/>
      <c r="V31" s="377"/>
      <c r="W31" s="376"/>
      <c r="Y31" s="378">
        <f t="shared" si="4"/>
        <v>0</v>
      </c>
      <c r="Z31" s="375">
        <f t="shared" si="4"/>
        <v>0</v>
      </c>
    </row>
    <row r="32" spans="1:26" s="375" customFormat="1" ht="20.100000000000001" hidden="1" customHeight="1">
      <c r="A32" s="355"/>
      <c r="B32" s="357"/>
      <c r="C32" s="376"/>
      <c r="D32" s="376"/>
      <c r="E32" s="376"/>
      <c r="F32" s="376"/>
      <c r="G32" s="376"/>
      <c r="H32" s="376"/>
      <c r="I32" s="376"/>
      <c r="J32" s="377"/>
      <c r="K32" s="377"/>
      <c r="L32" s="377"/>
      <c r="M32" s="377"/>
      <c r="N32" s="377"/>
      <c r="O32" s="376"/>
      <c r="P32" s="377"/>
      <c r="Q32" s="378"/>
      <c r="R32" s="376"/>
      <c r="S32" s="376"/>
      <c r="T32" s="376"/>
      <c r="U32" s="376"/>
      <c r="V32" s="377"/>
      <c r="W32" s="376"/>
      <c r="Y32" s="378">
        <f t="shared" si="4"/>
        <v>0</v>
      </c>
      <c r="Z32" s="375">
        <f t="shared" si="4"/>
        <v>0</v>
      </c>
    </row>
    <row r="33" spans="1:26" s="375" customFormat="1" ht="20.100000000000001" hidden="1" customHeight="1">
      <c r="A33" s="355"/>
      <c r="B33" s="357"/>
      <c r="C33" s="376"/>
      <c r="D33" s="376"/>
      <c r="E33" s="376"/>
      <c r="F33" s="376"/>
      <c r="G33" s="376"/>
      <c r="H33" s="376"/>
      <c r="I33" s="376"/>
      <c r="J33" s="377"/>
      <c r="K33" s="377"/>
      <c r="L33" s="377"/>
      <c r="M33" s="377"/>
      <c r="N33" s="377"/>
      <c r="O33" s="376"/>
      <c r="P33" s="377"/>
      <c r="Q33" s="378"/>
      <c r="R33" s="376"/>
      <c r="S33" s="376"/>
      <c r="T33" s="376"/>
      <c r="U33" s="376"/>
      <c r="V33" s="377"/>
      <c r="W33" s="376"/>
      <c r="Y33" s="378">
        <f t="shared" si="4"/>
        <v>0</v>
      </c>
      <c r="Z33" s="375">
        <f t="shared" si="4"/>
        <v>0</v>
      </c>
    </row>
    <row r="34" spans="1:26" s="375" customFormat="1" ht="20.100000000000001" hidden="1" customHeight="1">
      <c r="A34" s="355"/>
      <c r="B34" s="357"/>
      <c r="C34" s="376"/>
      <c r="D34" s="376"/>
      <c r="E34" s="376"/>
      <c r="F34" s="376"/>
      <c r="G34" s="376"/>
      <c r="H34" s="376"/>
      <c r="I34" s="376"/>
      <c r="J34" s="377"/>
      <c r="K34" s="377"/>
      <c r="L34" s="377"/>
      <c r="M34" s="377"/>
      <c r="N34" s="377"/>
      <c r="O34" s="376"/>
      <c r="P34" s="377"/>
      <c r="Q34" s="378"/>
      <c r="R34" s="376"/>
      <c r="S34" s="376"/>
      <c r="T34" s="376"/>
      <c r="U34" s="376"/>
      <c r="V34" s="377"/>
      <c r="W34" s="376"/>
      <c r="Y34" s="378">
        <f t="shared" si="4"/>
        <v>0</v>
      </c>
      <c r="Z34" s="375">
        <f t="shared" si="4"/>
        <v>0</v>
      </c>
    </row>
    <row r="35" spans="1:26" s="375" customFormat="1" ht="20.100000000000001" hidden="1" customHeight="1">
      <c r="A35" s="355"/>
      <c r="B35" s="357"/>
      <c r="C35" s="376"/>
      <c r="D35" s="376"/>
      <c r="E35" s="376"/>
      <c r="F35" s="376"/>
      <c r="G35" s="376"/>
      <c r="H35" s="376"/>
      <c r="I35" s="376"/>
      <c r="J35" s="377"/>
      <c r="K35" s="377"/>
      <c r="L35" s="377"/>
      <c r="M35" s="377"/>
      <c r="N35" s="377"/>
      <c r="O35" s="376"/>
      <c r="P35" s="377"/>
      <c r="Q35" s="378"/>
      <c r="R35" s="376"/>
      <c r="S35" s="376"/>
      <c r="T35" s="376"/>
      <c r="U35" s="376"/>
      <c r="V35" s="377"/>
      <c r="W35" s="376"/>
      <c r="Y35" s="378">
        <f t="shared" si="4"/>
        <v>0</v>
      </c>
      <c r="Z35" s="375">
        <f t="shared" si="4"/>
        <v>0</v>
      </c>
    </row>
    <row r="36" spans="1:26" s="375" customFormat="1" ht="20.100000000000001" hidden="1" customHeight="1">
      <c r="A36" s="355"/>
      <c r="B36" s="357"/>
      <c r="C36" s="376"/>
      <c r="D36" s="376"/>
      <c r="E36" s="376"/>
      <c r="F36" s="376"/>
      <c r="G36" s="376"/>
      <c r="H36" s="376"/>
      <c r="I36" s="376"/>
      <c r="J36" s="377"/>
      <c r="K36" s="377"/>
      <c r="L36" s="377"/>
      <c r="M36" s="377"/>
      <c r="N36" s="377"/>
      <c r="O36" s="376"/>
      <c r="P36" s="377"/>
      <c r="Q36" s="378"/>
      <c r="R36" s="376"/>
      <c r="S36" s="376"/>
      <c r="T36" s="376"/>
      <c r="U36" s="376"/>
      <c r="V36" s="377"/>
      <c r="W36" s="376"/>
      <c r="Y36" s="378">
        <f t="shared" si="4"/>
        <v>0</v>
      </c>
      <c r="Z36" s="375">
        <f t="shared" si="4"/>
        <v>0</v>
      </c>
    </row>
    <row r="37" spans="1:26" s="375" customFormat="1" ht="20.100000000000001" hidden="1" customHeight="1">
      <c r="A37" s="355"/>
      <c r="B37" s="357"/>
      <c r="C37" s="376"/>
      <c r="D37" s="376"/>
      <c r="E37" s="376"/>
      <c r="F37" s="376"/>
      <c r="G37" s="376"/>
      <c r="H37" s="376"/>
      <c r="I37" s="376"/>
      <c r="J37" s="377"/>
      <c r="K37" s="377"/>
      <c r="L37" s="377"/>
      <c r="M37" s="377"/>
      <c r="N37" s="377"/>
      <c r="O37" s="376"/>
      <c r="P37" s="377"/>
      <c r="Q37" s="378"/>
      <c r="R37" s="376"/>
      <c r="S37" s="376"/>
      <c r="T37" s="376"/>
      <c r="U37" s="376"/>
      <c r="V37" s="377"/>
      <c r="W37" s="376"/>
      <c r="Y37" s="378">
        <f t="shared" si="4"/>
        <v>0</v>
      </c>
      <c r="Z37" s="375">
        <f t="shared" si="4"/>
        <v>0</v>
      </c>
    </row>
    <row r="38" spans="1:26" s="375" customFormat="1" ht="20.100000000000001" hidden="1" customHeight="1">
      <c r="A38" s="355"/>
      <c r="B38" s="357"/>
      <c r="C38" s="376"/>
      <c r="D38" s="376"/>
      <c r="E38" s="376"/>
      <c r="F38" s="376"/>
      <c r="G38" s="376"/>
      <c r="H38" s="376"/>
      <c r="I38" s="376"/>
      <c r="J38" s="377"/>
      <c r="K38" s="377"/>
      <c r="L38" s="377"/>
      <c r="M38" s="377"/>
      <c r="N38" s="377"/>
      <c r="O38" s="376"/>
      <c r="P38" s="377"/>
      <c r="Q38" s="378"/>
      <c r="R38" s="376"/>
      <c r="S38" s="376"/>
      <c r="T38" s="376"/>
      <c r="U38" s="376"/>
      <c r="V38" s="377"/>
      <c r="W38" s="376"/>
      <c r="Y38" s="378">
        <f t="shared" si="4"/>
        <v>0</v>
      </c>
      <c r="Z38" s="375">
        <f t="shared" si="4"/>
        <v>0</v>
      </c>
    </row>
    <row r="39" spans="1:26" s="375" customFormat="1" ht="20.25" customHeight="1">
      <c r="A39" s="368"/>
      <c r="B39" s="369"/>
      <c r="C39" s="374"/>
      <c r="D39" s="374"/>
      <c r="E39" s="374"/>
      <c r="F39" s="374"/>
      <c r="G39" s="374"/>
      <c r="H39" s="374"/>
      <c r="I39" s="374"/>
      <c r="J39" s="380"/>
      <c r="K39" s="380"/>
      <c r="L39" s="380"/>
      <c r="M39" s="380"/>
      <c r="N39" s="380"/>
      <c r="O39" s="374"/>
      <c r="P39" s="380"/>
      <c r="R39" s="374"/>
      <c r="S39" s="374"/>
      <c r="T39" s="374"/>
      <c r="U39" s="374"/>
      <c r="V39" s="380"/>
      <c r="W39" s="374"/>
      <c r="Y39" s="378">
        <f t="shared" si="4"/>
        <v>0</v>
      </c>
      <c r="Z39" s="375">
        <f t="shared" si="4"/>
        <v>0</v>
      </c>
    </row>
    <row r="40" spans="1:26" s="375" customFormat="1" ht="19.5" customHeight="1">
      <c r="A40" s="368"/>
      <c r="B40" s="357" t="s">
        <v>101</v>
      </c>
      <c r="C40" s="376">
        <f>'（１）科目別 '!V38</f>
        <v>207</v>
      </c>
      <c r="D40" s="376">
        <f>'（１）科目別 '!W38</f>
        <v>54772959</v>
      </c>
      <c r="E40" s="376">
        <f t="shared" ref="E40:V41" si="26">E44+E48</f>
        <v>16</v>
      </c>
      <c r="F40" s="376">
        <f t="shared" si="26"/>
        <v>5486990</v>
      </c>
      <c r="G40" s="376">
        <f t="shared" si="26"/>
        <v>53</v>
      </c>
      <c r="H40" s="376">
        <f t="shared" si="26"/>
        <v>20904449</v>
      </c>
      <c r="I40" s="376">
        <f t="shared" si="26"/>
        <v>0</v>
      </c>
      <c r="J40" s="377">
        <f t="shared" si="26"/>
        <v>0</v>
      </c>
      <c r="K40" s="377">
        <f t="shared" si="26"/>
        <v>4</v>
      </c>
      <c r="L40" s="377">
        <f t="shared" si="26"/>
        <v>303700</v>
      </c>
      <c r="M40" s="377">
        <f t="shared" si="26"/>
        <v>0</v>
      </c>
      <c r="N40" s="376">
        <f t="shared" si="26"/>
        <v>0</v>
      </c>
      <c r="O40" s="376">
        <f t="shared" si="26"/>
        <v>0</v>
      </c>
      <c r="P40" s="377">
        <f t="shared" si="26"/>
        <v>0</v>
      </c>
      <c r="Q40" s="378">
        <f t="shared" si="26"/>
        <v>101</v>
      </c>
      <c r="R40" s="376">
        <f t="shared" si="26"/>
        <v>15555516</v>
      </c>
      <c r="S40" s="376">
        <f>C40-Y40</f>
        <v>33</v>
      </c>
      <c r="T40" s="376">
        <f>D40-Z40</f>
        <v>12522304</v>
      </c>
      <c r="U40" s="376">
        <f t="shared" si="26"/>
        <v>0</v>
      </c>
      <c r="V40" s="377">
        <f t="shared" si="26"/>
        <v>0</v>
      </c>
      <c r="W40" s="374"/>
      <c r="Y40" s="378">
        <f t="shared" si="4"/>
        <v>174</v>
      </c>
      <c r="Z40" s="375">
        <f t="shared" si="4"/>
        <v>42250655</v>
      </c>
    </row>
    <row r="41" spans="1:26" s="375" customFormat="1" ht="19.5" customHeight="1">
      <c r="A41" s="381" t="s">
        <v>219</v>
      </c>
      <c r="B41" s="357" t="s">
        <v>99</v>
      </c>
      <c r="C41" s="376">
        <f>'（１）科目別 '!V39</f>
        <v>158</v>
      </c>
      <c r="D41" s="376">
        <f>'（１）科目別 '!W39</f>
        <v>31400110</v>
      </c>
      <c r="E41" s="376">
        <f t="shared" si="26"/>
        <v>20</v>
      </c>
      <c r="F41" s="376">
        <f t="shared" si="26"/>
        <v>11510312</v>
      </c>
      <c r="G41" s="376">
        <f t="shared" si="26"/>
        <v>14</v>
      </c>
      <c r="H41" s="376">
        <f t="shared" si="26"/>
        <v>3364484</v>
      </c>
      <c r="I41" s="376">
        <f t="shared" si="26"/>
        <v>32</v>
      </c>
      <c r="J41" s="377">
        <f t="shared" si="26"/>
        <v>8380240</v>
      </c>
      <c r="K41" s="377">
        <f t="shared" si="26"/>
        <v>0</v>
      </c>
      <c r="L41" s="377">
        <f t="shared" si="26"/>
        <v>0</v>
      </c>
      <c r="M41" s="377">
        <f t="shared" si="26"/>
        <v>0</v>
      </c>
      <c r="N41" s="376">
        <f t="shared" si="26"/>
        <v>0</v>
      </c>
      <c r="O41" s="376">
        <f t="shared" si="26"/>
        <v>2</v>
      </c>
      <c r="P41" s="377">
        <f t="shared" si="26"/>
        <v>473700</v>
      </c>
      <c r="Q41" s="378">
        <f t="shared" si="26"/>
        <v>66</v>
      </c>
      <c r="R41" s="376">
        <f t="shared" si="26"/>
        <v>5486603</v>
      </c>
      <c r="S41" s="376">
        <f t="shared" ref="S41:S42" si="27">C41-Y41</f>
        <v>24</v>
      </c>
      <c r="T41" s="376">
        <f t="shared" ref="T41:T42" si="28">D41-Z41</f>
        <v>2184771</v>
      </c>
      <c r="U41" s="376">
        <f t="shared" si="26"/>
        <v>0</v>
      </c>
      <c r="V41" s="377">
        <f t="shared" si="26"/>
        <v>0</v>
      </c>
      <c r="W41" s="374"/>
      <c r="Y41" s="378">
        <f t="shared" si="4"/>
        <v>134</v>
      </c>
      <c r="Z41" s="375">
        <f t="shared" si="4"/>
        <v>29215339</v>
      </c>
    </row>
    <row r="42" spans="1:26" s="375" customFormat="1" ht="20.100000000000001" customHeight="1">
      <c r="A42" s="368"/>
      <c r="B42" s="357" t="s">
        <v>100</v>
      </c>
      <c r="C42" s="376">
        <f>'（１）科目別 '!V40</f>
        <v>365</v>
      </c>
      <c r="D42" s="376">
        <f>'（１）科目別 '!W40</f>
        <v>86173069</v>
      </c>
      <c r="E42" s="376">
        <f t="shared" ref="E42:V42" si="29">SUM(E40:E41)</f>
        <v>36</v>
      </c>
      <c r="F42" s="376">
        <f t="shared" si="29"/>
        <v>16997302</v>
      </c>
      <c r="G42" s="376">
        <f t="shared" si="29"/>
        <v>67</v>
      </c>
      <c r="H42" s="376">
        <f t="shared" si="29"/>
        <v>24268933</v>
      </c>
      <c r="I42" s="376">
        <f t="shared" si="29"/>
        <v>32</v>
      </c>
      <c r="J42" s="377">
        <f t="shared" si="29"/>
        <v>8380240</v>
      </c>
      <c r="K42" s="377">
        <f t="shared" si="29"/>
        <v>4</v>
      </c>
      <c r="L42" s="377">
        <f t="shared" si="29"/>
        <v>303700</v>
      </c>
      <c r="M42" s="377">
        <f t="shared" si="29"/>
        <v>0</v>
      </c>
      <c r="N42" s="376">
        <f t="shared" si="29"/>
        <v>0</v>
      </c>
      <c r="O42" s="376">
        <f t="shared" si="29"/>
        <v>2</v>
      </c>
      <c r="P42" s="377">
        <f t="shared" si="29"/>
        <v>473700</v>
      </c>
      <c r="Q42" s="378">
        <f t="shared" si="29"/>
        <v>167</v>
      </c>
      <c r="R42" s="376">
        <f t="shared" si="29"/>
        <v>21042119</v>
      </c>
      <c r="S42" s="376">
        <f t="shared" si="27"/>
        <v>57</v>
      </c>
      <c r="T42" s="376">
        <f t="shared" si="28"/>
        <v>14707075</v>
      </c>
      <c r="U42" s="376">
        <f t="shared" si="29"/>
        <v>0</v>
      </c>
      <c r="V42" s="377">
        <f t="shared" si="29"/>
        <v>0</v>
      </c>
      <c r="W42" s="374"/>
      <c r="Y42" s="378">
        <f t="shared" si="4"/>
        <v>308</v>
      </c>
      <c r="Z42" s="375">
        <f t="shared" si="4"/>
        <v>71465994</v>
      </c>
    </row>
    <row r="43" spans="1:26" s="375" customFormat="1" ht="20.100000000000001" customHeight="1">
      <c r="A43" s="368"/>
      <c r="B43" s="369"/>
      <c r="C43" s="374"/>
      <c r="D43" s="374"/>
      <c r="E43" s="374"/>
      <c r="F43" s="374"/>
      <c r="G43" s="374"/>
      <c r="H43" s="374"/>
      <c r="I43" s="374"/>
      <c r="J43" s="380"/>
      <c r="K43" s="380"/>
      <c r="L43" s="380"/>
      <c r="M43" s="380"/>
      <c r="N43" s="380"/>
      <c r="O43" s="374"/>
      <c r="P43" s="380"/>
      <c r="R43" s="374"/>
      <c r="S43" s="374"/>
      <c r="T43" s="374"/>
      <c r="U43" s="374"/>
      <c r="V43" s="380"/>
      <c r="W43" s="374"/>
      <c r="Y43" s="378">
        <f t="shared" si="4"/>
        <v>0</v>
      </c>
      <c r="Z43" s="375">
        <f t="shared" si="4"/>
        <v>0</v>
      </c>
    </row>
    <row r="44" spans="1:26" s="375" customFormat="1" ht="20.100000000000001" customHeight="1">
      <c r="A44" s="355"/>
      <c r="B44" s="357" t="s">
        <v>101</v>
      </c>
      <c r="C44" s="376">
        <f>'（１）科目別 '!V42</f>
        <v>151</v>
      </c>
      <c r="D44" s="376">
        <f>'（１）科目別 '!W42</f>
        <v>18493300</v>
      </c>
      <c r="E44" s="376">
        <f>決算様式9県計!E35</f>
        <v>15</v>
      </c>
      <c r="F44" s="376">
        <f>決算様式9県計!E36</f>
        <v>5431500</v>
      </c>
      <c r="G44" s="376">
        <f>決算様式9県計!F35</f>
        <v>36</v>
      </c>
      <c r="H44" s="376">
        <f>決算様式9県計!F36</f>
        <v>3736700</v>
      </c>
      <c r="I44" s="376">
        <f>決算様式9県計!G35</f>
        <v>0</v>
      </c>
      <c r="J44" s="377">
        <f>決算様式9県計!G36</f>
        <v>0</v>
      </c>
      <c r="K44" s="377">
        <f>決算様式9県計!H35</f>
        <v>4</v>
      </c>
      <c r="L44" s="377">
        <f>決算様式9県計!H36</f>
        <v>303700</v>
      </c>
      <c r="M44" s="377">
        <v>0</v>
      </c>
      <c r="N44" s="377">
        <v>0</v>
      </c>
      <c r="O44" s="376">
        <f>決算様式9県計!J35</f>
        <v>0</v>
      </c>
      <c r="P44" s="377">
        <f>決算様式9県計!J36</f>
        <v>0</v>
      </c>
      <c r="Q44" s="378">
        <f>決算様式9県計!K35</f>
        <v>70</v>
      </c>
      <c r="R44" s="376">
        <f>決算様式9県計!K36</f>
        <v>6797600</v>
      </c>
      <c r="S44" s="376">
        <f>C44-Y44</f>
        <v>26</v>
      </c>
      <c r="T44" s="376">
        <f>D44-Z44</f>
        <v>2223800</v>
      </c>
      <c r="U44" s="376">
        <v>0</v>
      </c>
      <c r="V44" s="377">
        <v>0</v>
      </c>
      <c r="W44" s="376"/>
      <c r="Y44" s="378">
        <f t="shared" si="4"/>
        <v>125</v>
      </c>
      <c r="Z44" s="375">
        <f t="shared" si="4"/>
        <v>16269500</v>
      </c>
    </row>
    <row r="45" spans="1:26" s="375" customFormat="1" ht="20.100000000000001" customHeight="1">
      <c r="A45" s="382" t="s">
        <v>220</v>
      </c>
      <c r="B45" s="357" t="s">
        <v>99</v>
      </c>
      <c r="C45" s="376">
        <f>'（１）科目別 '!V43</f>
        <v>130</v>
      </c>
      <c r="D45" s="376">
        <f>'（１）科目別 '!W43</f>
        <v>22036915</v>
      </c>
      <c r="E45" s="376">
        <f>決算様式9県計!E37</f>
        <v>12</v>
      </c>
      <c r="F45" s="376">
        <f>決算様式9県計!E38</f>
        <v>5983950</v>
      </c>
      <c r="G45" s="376">
        <f>決算様式9県計!F37</f>
        <v>11</v>
      </c>
      <c r="H45" s="376">
        <f>決算様式9県計!F38</f>
        <v>1123400</v>
      </c>
      <c r="I45" s="376">
        <f>決算様式9県計!G37</f>
        <v>23</v>
      </c>
      <c r="J45" s="377">
        <f>決算様式9県計!G38</f>
        <v>8237140</v>
      </c>
      <c r="K45" s="377">
        <f>決算様式9県計!H37</f>
        <v>0</v>
      </c>
      <c r="L45" s="377">
        <f>決算様式9県計!H38</f>
        <v>0</v>
      </c>
      <c r="M45" s="377">
        <v>0</v>
      </c>
      <c r="N45" s="377">
        <v>0</v>
      </c>
      <c r="O45" s="376">
        <f>決算様式9県計!J37</f>
        <v>1</v>
      </c>
      <c r="P45" s="377">
        <f>決算様式9県計!J38</f>
        <v>63000</v>
      </c>
      <c r="Q45" s="378">
        <f>決算様式9県計!K37</f>
        <v>62</v>
      </c>
      <c r="R45" s="376">
        <f>決算様式9県計!K38</f>
        <v>5135818</v>
      </c>
      <c r="S45" s="376">
        <f t="shared" ref="S45:S46" si="30">C45-Y45</f>
        <v>21</v>
      </c>
      <c r="T45" s="376">
        <f t="shared" ref="T45:T46" si="31">D45-Z45</f>
        <v>1493607</v>
      </c>
      <c r="U45" s="376">
        <v>0</v>
      </c>
      <c r="V45" s="377">
        <v>0</v>
      </c>
      <c r="W45" s="376"/>
      <c r="Y45" s="378">
        <f t="shared" si="4"/>
        <v>109</v>
      </c>
      <c r="Z45" s="375">
        <f t="shared" si="4"/>
        <v>20543308</v>
      </c>
    </row>
    <row r="46" spans="1:26" s="375" customFormat="1" ht="20.100000000000001" customHeight="1">
      <c r="A46" s="355"/>
      <c r="B46" s="357" t="s">
        <v>100</v>
      </c>
      <c r="C46" s="376">
        <f>'（１）科目別 '!V44</f>
        <v>281</v>
      </c>
      <c r="D46" s="376">
        <f>'（１）科目別 '!W44</f>
        <v>40530215</v>
      </c>
      <c r="E46" s="376">
        <f t="shared" ref="E46:V46" si="32">E44+E45</f>
        <v>27</v>
      </c>
      <c r="F46" s="376">
        <f t="shared" si="32"/>
        <v>11415450</v>
      </c>
      <c r="G46" s="376">
        <f t="shared" si="32"/>
        <v>47</v>
      </c>
      <c r="H46" s="376">
        <f t="shared" si="32"/>
        <v>4860100</v>
      </c>
      <c r="I46" s="376">
        <f t="shared" si="32"/>
        <v>23</v>
      </c>
      <c r="J46" s="377">
        <f t="shared" si="32"/>
        <v>8237140</v>
      </c>
      <c r="K46" s="377">
        <f t="shared" si="32"/>
        <v>4</v>
      </c>
      <c r="L46" s="377">
        <f t="shared" si="32"/>
        <v>303700</v>
      </c>
      <c r="M46" s="377">
        <f t="shared" si="32"/>
        <v>0</v>
      </c>
      <c r="N46" s="377">
        <f t="shared" si="32"/>
        <v>0</v>
      </c>
      <c r="O46" s="376">
        <f t="shared" si="32"/>
        <v>1</v>
      </c>
      <c r="P46" s="377">
        <f t="shared" si="32"/>
        <v>63000</v>
      </c>
      <c r="Q46" s="378">
        <f t="shared" si="32"/>
        <v>132</v>
      </c>
      <c r="R46" s="376">
        <f t="shared" si="32"/>
        <v>11933418</v>
      </c>
      <c r="S46" s="376">
        <f t="shared" si="30"/>
        <v>47</v>
      </c>
      <c r="T46" s="376">
        <f t="shared" si="31"/>
        <v>3717407</v>
      </c>
      <c r="U46" s="376">
        <f t="shared" si="32"/>
        <v>0</v>
      </c>
      <c r="V46" s="377">
        <f t="shared" si="32"/>
        <v>0</v>
      </c>
      <c r="W46" s="376"/>
      <c r="Y46" s="378">
        <f t="shared" si="4"/>
        <v>234</v>
      </c>
      <c r="Z46" s="375">
        <f t="shared" si="4"/>
        <v>36812808</v>
      </c>
    </row>
    <row r="47" spans="1:26" s="375" customFormat="1" ht="20.100000000000001" customHeight="1">
      <c r="A47" s="368"/>
      <c r="B47" s="369"/>
      <c r="C47" s="374"/>
      <c r="D47" s="374"/>
      <c r="E47" s="374"/>
      <c r="F47" s="374"/>
      <c r="G47" s="374"/>
      <c r="H47" s="374"/>
      <c r="I47" s="374"/>
      <c r="J47" s="380"/>
      <c r="K47" s="380"/>
      <c r="L47" s="380"/>
      <c r="M47" s="380"/>
      <c r="N47" s="380"/>
      <c r="O47" s="374"/>
      <c r="P47" s="380"/>
      <c r="R47" s="374"/>
      <c r="S47" s="374"/>
      <c r="T47" s="374"/>
      <c r="U47" s="374"/>
      <c r="V47" s="380"/>
      <c r="W47" s="374"/>
      <c r="Y47" s="378">
        <f t="shared" si="4"/>
        <v>0</v>
      </c>
      <c r="Z47" s="375">
        <f t="shared" si="4"/>
        <v>0</v>
      </c>
    </row>
    <row r="48" spans="1:26" s="375" customFormat="1" ht="20.100000000000001" customHeight="1">
      <c r="A48" s="355"/>
      <c r="B48" s="357" t="s">
        <v>101</v>
      </c>
      <c r="C48" s="376">
        <f>'（１）科目別 '!V46</f>
        <v>56</v>
      </c>
      <c r="D48" s="376">
        <f>'（１）科目別 '!W46</f>
        <v>36279659</v>
      </c>
      <c r="E48" s="376">
        <f>決算様式9県計!E46</f>
        <v>1</v>
      </c>
      <c r="F48" s="376">
        <f>決算様式9県計!E47</f>
        <v>55490</v>
      </c>
      <c r="G48" s="376">
        <f>決算様式9県計!F46</f>
        <v>17</v>
      </c>
      <c r="H48" s="376">
        <f>決算様式9県計!F47</f>
        <v>17167749</v>
      </c>
      <c r="I48" s="376">
        <f>決算様式9県計!G46</f>
        <v>0</v>
      </c>
      <c r="J48" s="377">
        <f>決算様式9県計!G47</f>
        <v>0</v>
      </c>
      <c r="K48" s="377">
        <f>決算様式9県計!H46</f>
        <v>0</v>
      </c>
      <c r="L48" s="377">
        <f>決算様式9県計!H47</f>
        <v>0</v>
      </c>
      <c r="M48" s="377">
        <v>0</v>
      </c>
      <c r="N48" s="377">
        <v>0</v>
      </c>
      <c r="O48" s="376">
        <f>決算様式9県計!J46</f>
        <v>0</v>
      </c>
      <c r="P48" s="377">
        <f>決算様式9県計!J47</f>
        <v>0</v>
      </c>
      <c r="Q48" s="378">
        <f>決算様式9県計!K46</f>
        <v>31</v>
      </c>
      <c r="R48" s="376">
        <f>決算様式9県計!K47</f>
        <v>8757916</v>
      </c>
      <c r="S48" s="376">
        <f>C48-Y48</f>
        <v>7</v>
      </c>
      <c r="T48" s="376">
        <f>D48-Z48</f>
        <v>10298504</v>
      </c>
      <c r="U48" s="376">
        <v>0</v>
      </c>
      <c r="V48" s="377">
        <v>0</v>
      </c>
      <c r="W48" s="376"/>
      <c r="Y48" s="378">
        <f t="shared" si="4"/>
        <v>49</v>
      </c>
      <c r="Z48" s="375">
        <f t="shared" si="4"/>
        <v>25981155</v>
      </c>
    </row>
    <row r="49" spans="1:26" s="375" customFormat="1" ht="20.100000000000001" customHeight="1">
      <c r="A49" s="382" t="s">
        <v>221</v>
      </c>
      <c r="B49" s="357" t="s">
        <v>99</v>
      </c>
      <c r="C49" s="376">
        <f>'（１）科目別 '!V47</f>
        <v>28</v>
      </c>
      <c r="D49" s="376">
        <f>'（１）科目別 '!W47</f>
        <v>9363195</v>
      </c>
      <c r="E49" s="376">
        <f>決算様式9県計!E48</f>
        <v>8</v>
      </c>
      <c r="F49" s="376">
        <f>決算様式9県計!E49</f>
        <v>5526362</v>
      </c>
      <c r="G49" s="376">
        <f>決算様式9県計!F48</f>
        <v>3</v>
      </c>
      <c r="H49" s="376">
        <f>決算様式9県計!F49</f>
        <v>2241084</v>
      </c>
      <c r="I49" s="376">
        <f>決算様式9県計!G48</f>
        <v>9</v>
      </c>
      <c r="J49" s="377">
        <f>決算様式9県計!G49</f>
        <v>143100</v>
      </c>
      <c r="K49" s="377">
        <f>決算様式9県計!H48</f>
        <v>0</v>
      </c>
      <c r="L49" s="377">
        <f>決算様式9県計!H49</f>
        <v>0</v>
      </c>
      <c r="M49" s="377">
        <v>0</v>
      </c>
      <c r="N49" s="377">
        <v>0</v>
      </c>
      <c r="O49" s="376">
        <f>決算様式9県計!J48</f>
        <v>1</v>
      </c>
      <c r="P49" s="377">
        <f>決算様式9県計!J49</f>
        <v>410700</v>
      </c>
      <c r="Q49" s="378">
        <f>決算様式9県計!K48</f>
        <v>4</v>
      </c>
      <c r="R49" s="376">
        <f>決算様式9県計!K49</f>
        <v>350785</v>
      </c>
      <c r="S49" s="376">
        <f t="shared" ref="S49:S50" si="33">C49-Y49</f>
        <v>3</v>
      </c>
      <c r="T49" s="376">
        <f t="shared" ref="T49:T50" si="34">D49-Z49</f>
        <v>691164</v>
      </c>
      <c r="U49" s="376">
        <v>0</v>
      </c>
      <c r="V49" s="377">
        <v>0</v>
      </c>
      <c r="W49" s="376"/>
      <c r="Y49" s="378">
        <f t="shared" si="4"/>
        <v>25</v>
      </c>
      <c r="Z49" s="375">
        <f t="shared" si="4"/>
        <v>8672031</v>
      </c>
    </row>
    <row r="50" spans="1:26" s="375" customFormat="1" ht="20.100000000000001" customHeight="1">
      <c r="A50" s="355"/>
      <c r="B50" s="357" t="s">
        <v>100</v>
      </c>
      <c r="C50" s="376">
        <f>'（１）科目別 '!V48</f>
        <v>84</v>
      </c>
      <c r="D50" s="376">
        <f>'（１）科目別 '!W48</f>
        <v>45642854</v>
      </c>
      <c r="E50" s="376">
        <f t="shared" ref="E50:V50" si="35">E48+E49</f>
        <v>9</v>
      </c>
      <c r="F50" s="376">
        <f t="shared" si="35"/>
        <v>5581852</v>
      </c>
      <c r="G50" s="376">
        <f t="shared" si="35"/>
        <v>20</v>
      </c>
      <c r="H50" s="376">
        <f t="shared" si="35"/>
        <v>19408833</v>
      </c>
      <c r="I50" s="376">
        <f t="shared" si="35"/>
        <v>9</v>
      </c>
      <c r="J50" s="377">
        <f t="shared" si="35"/>
        <v>143100</v>
      </c>
      <c r="K50" s="377">
        <f t="shared" si="35"/>
        <v>0</v>
      </c>
      <c r="L50" s="377">
        <f t="shared" si="35"/>
        <v>0</v>
      </c>
      <c r="M50" s="377">
        <f t="shared" si="35"/>
        <v>0</v>
      </c>
      <c r="N50" s="377">
        <f t="shared" si="35"/>
        <v>0</v>
      </c>
      <c r="O50" s="376">
        <f>O48+O49</f>
        <v>1</v>
      </c>
      <c r="P50" s="377">
        <f t="shared" si="35"/>
        <v>410700</v>
      </c>
      <c r="Q50" s="378">
        <f>Q48+Q49</f>
        <v>35</v>
      </c>
      <c r="R50" s="376">
        <f>R48+R49</f>
        <v>9108701</v>
      </c>
      <c r="S50" s="376">
        <f t="shared" si="33"/>
        <v>10</v>
      </c>
      <c r="T50" s="376">
        <f t="shared" si="34"/>
        <v>10989668</v>
      </c>
      <c r="U50" s="376">
        <f t="shared" si="35"/>
        <v>0</v>
      </c>
      <c r="V50" s="377">
        <f t="shared" si="35"/>
        <v>0</v>
      </c>
      <c r="W50" s="376"/>
      <c r="Y50" s="378">
        <f t="shared" si="4"/>
        <v>74</v>
      </c>
      <c r="Z50" s="375">
        <f t="shared" si="4"/>
        <v>34653186</v>
      </c>
    </row>
    <row r="51" spans="1:26" s="375" customFormat="1" ht="20.100000000000001" customHeight="1">
      <c r="A51" s="368"/>
      <c r="B51" s="369"/>
      <c r="C51" s="374"/>
      <c r="D51" s="374"/>
      <c r="E51" s="374"/>
      <c r="F51" s="374"/>
      <c r="G51" s="374"/>
      <c r="H51" s="374"/>
      <c r="I51" s="374"/>
      <c r="J51" s="380"/>
      <c r="K51" s="380"/>
      <c r="L51" s="380"/>
      <c r="M51" s="380"/>
      <c r="N51" s="380"/>
      <c r="O51" s="374"/>
      <c r="P51" s="380"/>
      <c r="R51" s="374"/>
      <c r="S51" s="374"/>
      <c r="T51" s="374"/>
      <c r="U51" s="374"/>
      <c r="V51" s="380"/>
      <c r="W51" s="374"/>
      <c r="Y51" s="378">
        <f t="shared" si="4"/>
        <v>0</v>
      </c>
      <c r="Z51" s="375">
        <f t="shared" si="4"/>
        <v>0</v>
      </c>
    </row>
    <row r="52" spans="1:26" s="375" customFormat="1" ht="20.100000000000001" customHeight="1">
      <c r="A52" s="355"/>
      <c r="B52" s="357" t="s">
        <v>101</v>
      </c>
      <c r="C52" s="376">
        <f>'（１）科目別 '!V50</f>
        <v>0</v>
      </c>
      <c r="D52" s="376">
        <f>'（１）科目別 '!W50</f>
        <v>0</v>
      </c>
      <c r="E52" s="376">
        <v>0</v>
      </c>
      <c r="F52" s="376">
        <v>0</v>
      </c>
      <c r="G52" s="376">
        <v>0</v>
      </c>
      <c r="H52" s="376">
        <v>0</v>
      </c>
      <c r="I52" s="376">
        <v>0</v>
      </c>
      <c r="J52" s="377">
        <v>0</v>
      </c>
      <c r="K52" s="377">
        <v>0</v>
      </c>
      <c r="L52" s="377">
        <v>0</v>
      </c>
      <c r="M52" s="377">
        <v>0</v>
      </c>
      <c r="N52" s="377">
        <v>0</v>
      </c>
      <c r="O52" s="376">
        <v>0</v>
      </c>
      <c r="P52" s="377">
        <v>0</v>
      </c>
      <c r="Q52" s="378">
        <v>0</v>
      </c>
      <c r="R52" s="376">
        <v>0</v>
      </c>
      <c r="S52" s="376">
        <f>C52-Y52</f>
        <v>0</v>
      </c>
      <c r="T52" s="376">
        <f>D52-Z52</f>
        <v>0</v>
      </c>
      <c r="U52" s="376">
        <v>0</v>
      </c>
      <c r="V52" s="377">
        <v>0</v>
      </c>
      <c r="W52" s="376"/>
      <c r="Y52" s="378">
        <f t="shared" si="4"/>
        <v>0</v>
      </c>
      <c r="Z52" s="375">
        <f t="shared" si="4"/>
        <v>0</v>
      </c>
    </row>
    <row r="53" spans="1:26" s="375" customFormat="1" ht="20.100000000000001" customHeight="1">
      <c r="A53" s="379" t="s">
        <v>222</v>
      </c>
      <c r="B53" s="357" t="s">
        <v>99</v>
      </c>
      <c r="C53" s="376">
        <f>'（１）科目別 '!V51</f>
        <v>0</v>
      </c>
      <c r="D53" s="376">
        <f>'（１）科目別 '!W51</f>
        <v>0</v>
      </c>
      <c r="E53" s="376">
        <v>0</v>
      </c>
      <c r="F53" s="376">
        <v>0</v>
      </c>
      <c r="G53" s="376">
        <v>0</v>
      </c>
      <c r="H53" s="376">
        <v>0</v>
      </c>
      <c r="I53" s="376">
        <v>0</v>
      </c>
      <c r="J53" s="377">
        <v>0</v>
      </c>
      <c r="K53" s="377">
        <v>0</v>
      </c>
      <c r="L53" s="377">
        <v>0</v>
      </c>
      <c r="M53" s="377">
        <v>0</v>
      </c>
      <c r="N53" s="377">
        <v>0</v>
      </c>
      <c r="O53" s="376">
        <v>0</v>
      </c>
      <c r="P53" s="377">
        <v>0</v>
      </c>
      <c r="Q53" s="378">
        <v>0</v>
      </c>
      <c r="R53" s="376">
        <v>0</v>
      </c>
      <c r="S53" s="376">
        <f t="shared" ref="S53:S54" si="36">C53-Y53</f>
        <v>0</v>
      </c>
      <c r="T53" s="376">
        <f t="shared" ref="T53:T54" si="37">D53-Z53</f>
        <v>0</v>
      </c>
      <c r="U53" s="376">
        <v>0</v>
      </c>
      <c r="V53" s="377">
        <v>0</v>
      </c>
      <c r="W53" s="376"/>
      <c r="Y53" s="378">
        <f t="shared" si="4"/>
        <v>0</v>
      </c>
      <c r="Z53" s="375">
        <f t="shared" si="4"/>
        <v>0</v>
      </c>
    </row>
    <row r="54" spans="1:26" s="375" customFormat="1" ht="20.100000000000001" customHeight="1">
      <c r="A54" s="355"/>
      <c r="B54" s="357" t="s">
        <v>100</v>
      </c>
      <c r="C54" s="376">
        <f>'（１）科目別 '!V52</f>
        <v>0</v>
      </c>
      <c r="D54" s="376">
        <f>'（１）科目別 '!W52</f>
        <v>0</v>
      </c>
      <c r="E54" s="376">
        <f t="shared" ref="E54:V54" si="38">E52+E53</f>
        <v>0</v>
      </c>
      <c r="F54" s="376">
        <f t="shared" si="38"/>
        <v>0</v>
      </c>
      <c r="G54" s="376">
        <f t="shared" si="38"/>
        <v>0</v>
      </c>
      <c r="H54" s="376">
        <f t="shared" si="38"/>
        <v>0</v>
      </c>
      <c r="I54" s="376">
        <f t="shared" si="38"/>
        <v>0</v>
      </c>
      <c r="J54" s="377">
        <f t="shared" si="38"/>
        <v>0</v>
      </c>
      <c r="K54" s="377">
        <f t="shared" si="38"/>
        <v>0</v>
      </c>
      <c r="L54" s="377">
        <f t="shared" si="38"/>
        <v>0</v>
      </c>
      <c r="M54" s="377">
        <f t="shared" si="38"/>
        <v>0</v>
      </c>
      <c r="N54" s="377">
        <f t="shared" si="38"/>
        <v>0</v>
      </c>
      <c r="O54" s="376">
        <f t="shared" si="38"/>
        <v>0</v>
      </c>
      <c r="P54" s="377">
        <f t="shared" si="38"/>
        <v>0</v>
      </c>
      <c r="Q54" s="378">
        <f t="shared" si="38"/>
        <v>0</v>
      </c>
      <c r="R54" s="376">
        <f t="shared" si="38"/>
        <v>0</v>
      </c>
      <c r="S54" s="376">
        <f t="shared" si="36"/>
        <v>0</v>
      </c>
      <c r="T54" s="376">
        <f t="shared" si="37"/>
        <v>0</v>
      </c>
      <c r="U54" s="376">
        <f t="shared" si="38"/>
        <v>0</v>
      </c>
      <c r="V54" s="377">
        <f t="shared" si="38"/>
        <v>0</v>
      </c>
      <c r="W54" s="376"/>
      <c r="Y54" s="378">
        <f t="shared" si="4"/>
        <v>0</v>
      </c>
      <c r="Z54" s="375">
        <f t="shared" si="4"/>
        <v>0</v>
      </c>
    </row>
    <row r="55" spans="1:26" s="375" customFormat="1" ht="20.100000000000001" customHeight="1">
      <c r="A55" s="368"/>
      <c r="B55" s="369"/>
      <c r="C55" s="374"/>
      <c r="D55" s="374"/>
      <c r="E55" s="374"/>
      <c r="F55" s="374"/>
      <c r="G55" s="374"/>
      <c r="H55" s="374"/>
      <c r="I55" s="374"/>
      <c r="J55" s="380"/>
      <c r="K55" s="380"/>
      <c r="L55" s="380"/>
      <c r="M55" s="380"/>
      <c r="N55" s="380"/>
      <c r="O55" s="374"/>
      <c r="P55" s="380"/>
      <c r="R55" s="374"/>
      <c r="S55" s="374"/>
      <c r="T55" s="374"/>
      <c r="U55" s="374"/>
      <c r="V55" s="380"/>
      <c r="W55" s="374"/>
      <c r="Y55" s="378">
        <f t="shared" si="4"/>
        <v>0</v>
      </c>
      <c r="Z55" s="375">
        <f t="shared" si="4"/>
        <v>0</v>
      </c>
    </row>
    <row r="56" spans="1:26" s="375" customFormat="1" ht="20.100000000000001" customHeight="1">
      <c r="A56" s="355"/>
      <c r="B56" s="357" t="s">
        <v>101</v>
      </c>
      <c r="C56" s="376">
        <f>'（１）科目別 '!V54</f>
        <v>86</v>
      </c>
      <c r="D56" s="376">
        <f>'（１）科目別 '!W54</f>
        <v>25919000</v>
      </c>
      <c r="E56" s="376">
        <f>決算様式9県計!E52</f>
        <v>2</v>
      </c>
      <c r="F56" s="376">
        <f>決算様式9県計!E53</f>
        <v>1384200</v>
      </c>
      <c r="G56" s="376">
        <f>決算様式9県計!F52</f>
        <v>4</v>
      </c>
      <c r="H56" s="376">
        <f>決算様式9県計!F53</f>
        <v>155000</v>
      </c>
      <c r="I56" s="376">
        <f>決算様式9県計!G52</f>
        <v>1</v>
      </c>
      <c r="J56" s="377">
        <f>決算様式9県計!G53</f>
        <v>97300</v>
      </c>
      <c r="K56" s="377">
        <f>決算様式9県計!H52</f>
        <v>11</v>
      </c>
      <c r="L56" s="377">
        <f>決算様式9県計!H53</f>
        <v>18992800</v>
      </c>
      <c r="M56" s="377">
        <v>0</v>
      </c>
      <c r="N56" s="377">
        <v>0</v>
      </c>
      <c r="O56" s="376">
        <f>決算様式9県計!J52</f>
        <v>0</v>
      </c>
      <c r="P56" s="377">
        <f>決算様式9県計!J53</f>
        <v>0</v>
      </c>
      <c r="Q56" s="378">
        <f>決算様式9県計!K52</f>
        <v>37</v>
      </c>
      <c r="R56" s="376">
        <f>決算様式9県計!K53</f>
        <v>3975600</v>
      </c>
      <c r="S56" s="376">
        <f>C56-Y56</f>
        <v>31</v>
      </c>
      <c r="T56" s="376">
        <f>D56-Z56</f>
        <v>1314100</v>
      </c>
      <c r="U56" s="376">
        <v>0</v>
      </c>
      <c r="V56" s="377">
        <v>0</v>
      </c>
      <c r="W56" s="376"/>
      <c r="Y56" s="378">
        <f t="shared" si="4"/>
        <v>55</v>
      </c>
      <c r="Z56" s="375">
        <f t="shared" si="4"/>
        <v>24604900</v>
      </c>
    </row>
    <row r="57" spans="1:26" s="375" customFormat="1" ht="20.100000000000001" customHeight="1">
      <c r="A57" s="379" t="s">
        <v>223</v>
      </c>
      <c r="B57" s="357" t="s">
        <v>99</v>
      </c>
      <c r="C57" s="376">
        <f>'（１）科目別 '!V55</f>
        <v>329</v>
      </c>
      <c r="D57" s="376">
        <f>'（１）科目別 '!W55</f>
        <v>31302900</v>
      </c>
      <c r="E57" s="376">
        <f>決算様式9県計!E54</f>
        <v>26</v>
      </c>
      <c r="F57" s="376">
        <f>決算様式9県計!E55</f>
        <v>17013699</v>
      </c>
      <c r="G57" s="376">
        <f>決算様式9県計!F54</f>
        <v>1</v>
      </c>
      <c r="H57" s="376">
        <f>決算様式9県計!F55</f>
        <v>97020</v>
      </c>
      <c r="I57" s="376">
        <f>決算様式9県計!G54</f>
        <v>32</v>
      </c>
      <c r="J57" s="377">
        <f>決算様式9県計!G55</f>
        <v>1624319</v>
      </c>
      <c r="K57" s="377">
        <f>決算様式9県計!H54</f>
        <v>225</v>
      </c>
      <c r="L57" s="377">
        <f>決算様式9県計!H55</f>
        <v>9921810</v>
      </c>
      <c r="M57" s="377">
        <v>0</v>
      </c>
      <c r="N57" s="377">
        <v>0</v>
      </c>
      <c r="O57" s="376">
        <f>決算様式9県計!J54</f>
        <v>5</v>
      </c>
      <c r="P57" s="377">
        <f>決算様式9県計!J55</f>
        <v>139300</v>
      </c>
      <c r="Q57" s="378">
        <f>決算様式9県計!K54</f>
        <v>18</v>
      </c>
      <c r="R57" s="376">
        <f>決算様式9県計!K55</f>
        <v>834051</v>
      </c>
      <c r="S57" s="376">
        <f t="shared" ref="S57:S58" si="39">C57-Y57</f>
        <v>22</v>
      </c>
      <c r="T57" s="376">
        <f t="shared" ref="T57:T58" si="40">D57-Z57</f>
        <v>1672701</v>
      </c>
      <c r="U57" s="376">
        <v>0</v>
      </c>
      <c r="V57" s="377">
        <v>0</v>
      </c>
      <c r="W57" s="376"/>
      <c r="Y57" s="378">
        <f t="shared" si="4"/>
        <v>307</v>
      </c>
      <c r="Z57" s="375">
        <f t="shared" si="4"/>
        <v>29630199</v>
      </c>
    </row>
    <row r="58" spans="1:26" s="375" customFormat="1" ht="20.100000000000001" customHeight="1">
      <c r="A58" s="355"/>
      <c r="B58" s="357" t="s">
        <v>100</v>
      </c>
      <c r="C58" s="376">
        <f>'（１）科目別 '!V56</f>
        <v>415</v>
      </c>
      <c r="D58" s="376">
        <f>'（１）科目別 '!W56</f>
        <v>57221900</v>
      </c>
      <c r="E58" s="376">
        <f t="shared" ref="E58:V58" si="41">E56+E57</f>
        <v>28</v>
      </c>
      <c r="F58" s="376">
        <f t="shared" si="41"/>
        <v>18397899</v>
      </c>
      <c r="G58" s="376">
        <f t="shared" si="41"/>
        <v>5</v>
      </c>
      <c r="H58" s="376">
        <f t="shared" si="41"/>
        <v>252020</v>
      </c>
      <c r="I58" s="376">
        <f t="shared" si="41"/>
        <v>33</v>
      </c>
      <c r="J58" s="377">
        <f t="shared" si="41"/>
        <v>1721619</v>
      </c>
      <c r="K58" s="377">
        <f t="shared" si="41"/>
        <v>236</v>
      </c>
      <c r="L58" s="377">
        <f t="shared" si="41"/>
        <v>28914610</v>
      </c>
      <c r="M58" s="377">
        <f t="shared" si="41"/>
        <v>0</v>
      </c>
      <c r="N58" s="377">
        <f t="shared" si="41"/>
        <v>0</v>
      </c>
      <c r="O58" s="376">
        <f t="shared" si="41"/>
        <v>5</v>
      </c>
      <c r="P58" s="377">
        <f t="shared" si="41"/>
        <v>139300</v>
      </c>
      <c r="Q58" s="378">
        <f t="shared" si="41"/>
        <v>55</v>
      </c>
      <c r="R58" s="376">
        <f t="shared" si="41"/>
        <v>4809651</v>
      </c>
      <c r="S58" s="376">
        <f t="shared" si="39"/>
        <v>53</v>
      </c>
      <c r="T58" s="376">
        <f t="shared" si="40"/>
        <v>2986801</v>
      </c>
      <c r="U58" s="376">
        <f t="shared" si="41"/>
        <v>0</v>
      </c>
      <c r="V58" s="377">
        <f t="shared" si="41"/>
        <v>0</v>
      </c>
      <c r="W58" s="376"/>
      <c r="Y58" s="378">
        <f t="shared" si="4"/>
        <v>362</v>
      </c>
      <c r="Z58" s="375">
        <f t="shared" si="4"/>
        <v>54235099</v>
      </c>
    </row>
    <row r="59" spans="1:26" s="375" customFormat="1" ht="20.100000000000001" customHeight="1">
      <c r="A59" s="368"/>
      <c r="B59" s="369"/>
      <c r="C59" s="374"/>
      <c r="D59" s="376"/>
      <c r="E59" s="374"/>
      <c r="F59" s="374"/>
      <c r="G59" s="374"/>
      <c r="H59" s="374"/>
      <c r="I59" s="374"/>
      <c r="J59" s="380"/>
      <c r="K59" s="380"/>
      <c r="L59" s="380"/>
      <c r="M59" s="380"/>
      <c r="N59" s="380"/>
      <c r="O59" s="374"/>
      <c r="P59" s="380"/>
      <c r="R59" s="374"/>
      <c r="S59" s="374"/>
      <c r="T59" s="374"/>
      <c r="U59" s="374"/>
      <c r="V59" s="380"/>
      <c r="W59" s="374"/>
      <c r="Y59" s="378">
        <f t="shared" si="4"/>
        <v>0</v>
      </c>
      <c r="Z59" s="375">
        <f t="shared" si="4"/>
        <v>0</v>
      </c>
    </row>
    <row r="60" spans="1:26" s="375" customFormat="1" ht="20.100000000000001" customHeight="1">
      <c r="A60" s="355"/>
      <c r="B60" s="357" t="s">
        <v>101</v>
      </c>
      <c r="C60" s="376">
        <f>'（１）科目別 '!V58</f>
        <v>0</v>
      </c>
      <c r="D60" s="376">
        <f>'（１）科目別 '!W58</f>
        <v>0</v>
      </c>
      <c r="E60" s="376">
        <v>0</v>
      </c>
      <c r="F60" s="376">
        <v>0</v>
      </c>
      <c r="G60" s="376">
        <v>0</v>
      </c>
      <c r="H60" s="376">
        <v>0</v>
      </c>
      <c r="I60" s="376">
        <v>0</v>
      </c>
      <c r="J60" s="377">
        <v>0</v>
      </c>
      <c r="K60" s="377">
        <v>0</v>
      </c>
      <c r="L60" s="377">
        <v>0</v>
      </c>
      <c r="M60" s="377">
        <v>0</v>
      </c>
      <c r="N60" s="377">
        <v>0</v>
      </c>
      <c r="O60" s="376">
        <v>0</v>
      </c>
      <c r="P60" s="377">
        <v>0</v>
      </c>
      <c r="Q60" s="378">
        <v>0</v>
      </c>
      <c r="R60" s="376">
        <v>0</v>
      </c>
      <c r="S60" s="376">
        <f>C60-Y60</f>
        <v>0</v>
      </c>
      <c r="T60" s="376">
        <f>D60-Z60</f>
        <v>0</v>
      </c>
      <c r="U60" s="376">
        <v>0</v>
      </c>
      <c r="V60" s="377">
        <v>0</v>
      </c>
      <c r="W60" s="376"/>
      <c r="Y60" s="378">
        <f t="shared" si="4"/>
        <v>0</v>
      </c>
      <c r="Z60" s="375">
        <f t="shared" si="4"/>
        <v>0</v>
      </c>
    </row>
    <row r="61" spans="1:26" s="375" customFormat="1" ht="20.100000000000001" customHeight="1">
      <c r="A61" s="379" t="s">
        <v>224</v>
      </c>
      <c r="B61" s="357" t="s">
        <v>99</v>
      </c>
      <c r="C61" s="376">
        <f>'（１）科目別 '!V59</f>
        <v>0</v>
      </c>
      <c r="D61" s="376">
        <f>'（１）科目別 '!W59</f>
        <v>0</v>
      </c>
      <c r="E61" s="376">
        <v>0</v>
      </c>
      <c r="F61" s="376">
        <v>0</v>
      </c>
      <c r="G61" s="376">
        <v>0</v>
      </c>
      <c r="H61" s="376">
        <v>0</v>
      </c>
      <c r="I61" s="376">
        <v>0</v>
      </c>
      <c r="J61" s="377">
        <v>0</v>
      </c>
      <c r="K61" s="377">
        <v>0</v>
      </c>
      <c r="L61" s="377">
        <v>0</v>
      </c>
      <c r="M61" s="377">
        <v>0</v>
      </c>
      <c r="N61" s="377">
        <v>0</v>
      </c>
      <c r="O61" s="376">
        <v>0</v>
      </c>
      <c r="P61" s="377">
        <v>0</v>
      </c>
      <c r="Q61" s="378">
        <v>0</v>
      </c>
      <c r="R61" s="376">
        <v>0</v>
      </c>
      <c r="S61" s="376">
        <f t="shared" ref="S61:S62" si="42">C61-Y61</f>
        <v>0</v>
      </c>
      <c r="T61" s="376">
        <f t="shared" ref="T61:T62" si="43">D61-Z61</f>
        <v>0</v>
      </c>
      <c r="U61" s="376">
        <v>0</v>
      </c>
      <c r="V61" s="377">
        <v>0</v>
      </c>
      <c r="W61" s="376"/>
      <c r="Y61" s="378">
        <f t="shared" si="4"/>
        <v>0</v>
      </c>
      <c r="Z61" s="375">
        <f t="shared" si="4"/>
        <v>0</v>
      </c>
    </row>
    <row r="62" spans="1:26" s="375" customFormat="1" ht="20.100000000000001" customHeight="1">
      <c r="A62" s="355"/>
      <c r="B62" s="357" t="s">
        <v>100</v>
      </c>
      <c r="C62" s="376">
        <f>'（１）科目別 '!V60</f>
        <v>0</v>
      </c>
      <c r="D62" s="376">
        <f>'（１）科目別 '!W60</f>
        <v>0</v>
      </c>
      <c r="E62" s="376">
        <f t="shared" ref="E62:V62" si="44">E60+E61</f>
        <v>0</v>
      </c>
      <c r="F62" s="376">
        <f t="shared" si="44"/>
        <v>0</v>
      </c>
      <c r="G62" s="376">
        <f t="shared" si="44"/>
        <v>0</v>
      </c>
      <c r="H62" s="376">
        <f t="shared" si="44"/>
        <v>0</v>
      </c>
      <c r="I62" s="376">
        <f t="shared" si="44"/>
        <v>0</v>
      </c>
      <c r="J62" s="377">
        <f t="shared" si="44"/>
        <v>0</v>
      </c>
      <c r="K62" s="377">
        <f t="shared" si="44"/>
        <v>0</v>
      </c>
      <c r="L62" s="377">
        <f t="shared" si="44"/>
        <v>0</v>
      </c>
      <c r="M62" s="377">
        <f t="shared" si="44"/>
        <v>0</v>
      </c>
      <c r="N62" s="377">
        <f t="shared" si="44"/>
        <v>0</v>
      </c>
      <c r="O62" s="376">
        <f t="shared" si="44"/>
        <v>0</v>
      </c>
      <c r="P62" s="377">
        <f t="shared" si="44"/>
        <v>0</v>
      </c>
      <c r="Q62" s="378">
        <f t="shared" si="44"/>
        <v>0</v>
      </c>
      <c r="R62" s="376">
        <f t="shared" si="44"/>
        <v>0</v>
      </c>
      <c r="S62" s="376">
        <f t="shared" si="42"/>
        <v>0</v>
      </c>
      <c r="T62" s="376">
        <f t="shared" si="43"/>
        <v>0</v>
      </c>
      <c r="U62" s="376">
        <f t="shared" si="44"/>
        <v>0</v>
      </c>
      <c r="V62" s="377">
        <f t="shared" si="44"/>
        <v>0</v>
      </c>
      <c r="W62" s="376"/>
      <c r="Y62" s="378">
        <f t="shared" si="4"/>
        <v>0</v>
      </c>
      <c r="Z62" s="375">
        <f t="shared" si="4"/>
        <v>0</v>
      </c>
    </row>
    <row r="63" spans="1:26" s="375" customFormat="1" ht="16.2">
      <c r="A63" s="383"/>
      <c r="B63" s="384"/>
      <c r="C63" s="385"/>
      <c r="D63" s="385"/>
      <c r="E63" s="385"/>
      <c r="F63" s="385"/>
      <c r="G63" s="385"/>
      <c r="H63" s="385"/>
      <c r="I63" s="385"/>
      <c r="J63" s="386"/>
      <c r="K63" s="386"/>
      <c r="L63" s="386"/>
      <c r="M63" s="386"/>
      <c r="N63" s="386"/>
      <c r="O63" s="385"/>
      <c r="P63" s="386"/>
      <c r="Q63" s="387"/>
      <c r="R63" s="385"/>
      <c r="S63" s="385"/>
      <c r="T63" s="385"/>
      <c r="U63" s="385"/>
      <c r="V63" s="386"/>
      <c r="W63" s="374"/>
      <c r="Y63" s="378">
        <f t="shared" si="4"/>
        <v>0</v>
      </c>
      <c r="Z63" s="375">
        <f t="shared" si="4"/>
        <v>0</v>
      </c>
    </row>
    <row r="64" spans="1:26" ht="16.2">
      <c r="Y64" s="378">
        <f t="shared" si="4"/>
        <v>0</v>
      </c>
      <c r="Z64" s="344">
        <f t="shared" si="4"/>
        <v>0</v>
      </c>
    </row>
    <row r="65" spans="1:43" ht="20.25" customHeight="1">
      <c r="Y65" s="378">
        <f t="shared" si="4"/>
        <v>0</v>
      </c>
      <c r="Z65" s="344">
        <f t="shared" si="4"/>
        <v>0</v>
      </c>
    </row>
    <row r="66" spans="1:43" ht="30" customHeight="1">
      <c r="A66" s="535" t="s">
        <v>263</v>
      </c>
      <c r="B66" s="535"/>
      <c r="C66" s="535"/>
      <c r="D66" s="535"/>
      <c r="E66" s="535"/>
      <c r="F66" s="535"/>
      <c r="G66" s="535"/>
      <c r="H66" s="535"/>
      <c r="I66" s="535"/>
      <c r="J66" s="535"/>
      <c r="K66" s="535"/>
      <c r="L66" s="535"/>
      <c r="M66" s="535"/>
      <c r="N66" s="535"/>
      <c r="O66" s="535"/>
      <c r="P66" s="535"/>
      <c r="Q66" s="535"/>
      <c r="R66" s="535"/>
      <c r="S66" s="535"/>
      <c r="T66" s="535"/>
      <c r="U66" s="535"/>
      <c r="V66" s="535"/>
      <c r="Y66" s="378">
        <f t="shared" si="4"/>
        <v>0</v>
      </c>
      <c r="Z66" s="344">
        <f t="shared" si="4"/>
        <v>0</v>
      </c>
    </row>
    <row r="67" spans="1:43" ht="30" customHeight="1">
      <c r="A67" s="346" t="s">
        <v>56</v>
      </c>
      <c r="B67" s="347"/>
      <c r="C67" s="348"/>
      <c r="D67" s="348"/>
      <c r="E67" s="348"/>
      <c r="F67" s="348"/>
      <c r="G67" s="348"/>
      <c r="H67" s="348"/>
      <c r="I67" s="348"/>
      <c r="J67" s="348"/>
      <c r="K67" s="348"/>
      <c r="L67" s="348"/>
      <c r="M67" s="348"/>
      <c r="N67" s="348"/>
      <c r="O67" s="348"/>
      <c r="P67" s="348"/>
      <c r="Q67" s="348"/>
      <c r="R67" s="348"/>
      <c r="S67" s="348"/>
      <c r="T67" s="348"/>
      <c r="U67" s="348"/>
      <c r="V67" s="349"/>
      <c r="W67" s="350"/>
      <c r="Y67" s="378">
        <f t="shared" si="4"/>
        <v>0</v>
      </c>
      <c r="Z67" s="344">
        <f t="shared" si="4"/>
        <v>0</v>
      </c>
    </row>
    <row r="68" spans="1:43" s="356" customFormat="1" ht="18" customHeight="1">
      <c r="A68" s="351"/>
      <c r="B68" s="352" t="s">
        <v>57</v>
      </c>
      <c r="C68" s="353" t="s">
        <v>199</v>
      </c>
      <c r="D68" s="354"/>
      <c r="E68" s="360" t="s">
        <v>225</v>
      </c>
      <c r="F68" s="388"/>
      <c r="G68" s="388"/>
      <c r="H68" s="388"/>
      <c r="I68" s="388"/>
      <c r="J68" s="388"/>
      <c r="K68" s="388" t="s">
        <v>226</v>
      </c>
      <c r="L68" s="388"/>
      <c r="M68" s="388"/>
      <c r="N68" s="388"/>
      <c r="O68" s="388"/>
      <c r="P68" s="388"/>
      <c r="Q68" s="388"/>
      <c r="R68" s="388"/>
      <c r="S68" s="388"/>
      <c r="T68" s="388"/>
      <c r="U68" s="388"/>
      <c r="V68" s="361"/>
      <c r="W68" s="355"/>
      <c r="Y68" s="378">
        <f t="shared" si="4"/>
        <v>0</v>
      </c>
      <c r="Z68" s="356">
        <f t="shared" si="4"/>
        <v>0</v>
      </c>
    </row>
    <row r="69" spans="1:43" s="356" customFormat="1" ht="18" customHeight="1">
      <c r="A69" s="357" t="s">
        <v>201</v>
      </c>
      <c r="B69" s="357"/>
      <c r="C69" s="358"/>
      <c r="D69" s="359"/>
      <c r="E69" s="360" t="s">
        <v>202</v>
      </c>
      <c r="F69" s="361"/>
      <c r="G69" s="360" t="s">
        <v>203</v>
      </c>
      <c r="H69" s="361"/>
      <c r="I69" s="360" t="s">
        <v>204</v>
      </c>
      <c r="J69" s="361"/>
      <c r="K69" s="360" t="s">
        <v>205</v>
      </c>
      <c r="L69" s="361"/>
      <c r="M69" s="360" t="s">
        <v>206</v>
      </c>
      <c r="N69" s="361"/>
      <c r="O69" s="360" t="s">
        <v>207</v>
      </c>
      <c r="P69" s="361"/>
      <c r="Q69" s="360" t="s">
        <v>208</v>
      </c>
      <c r="R69" s="361"/>
      <c r="S69" s="360" t="s">
        <v>209</v>
      </c>
      <c r="T69" s="361"/>
      <c r="U69" s="360" t="s">
        <v>210</v>
      </c>
      <c r="V69" s="361"/>
      <c r="W69" s="355"/>
      <c r="Y69" s="378">
        <f t="shared" si="4"/>
        <v>0</v>
      </c>
      <c r="Z69" s="356">
        <f t="shared" si="4"/>
        <v>0</v>
      </c>
    </row>
    <row r="70" spans="1:43" s="356" customFormat="1" ht="18" customHeight="1">
      <c r="A70" s="362"/>
      <c r="B70" s="363" t="s">
        <v>84</v>
      </c>
      <c r="C70" s="363" t="s">
        <v>89</v>
      </c>
      <c r="D70" s="363" t="s">
        <v>211</v>
      </c>
      <c r="E70" s="358" t="s">
        <v>212</v>
      </c>
      <c r="F70" s="358" t="s">
        <v>211</v>
      </c>
      <c r="G70" s="358" t="s">
        <v>89</v>
      </c>
      <c r="H70" s="358" t="s">
        <v>211</v>
      </c>
      <c r="I70" s="358" t="s">
        <v>89</v>
      </c>
      <c r="J70" s="389" t="s">
        <v>211</v>
      </c>
      <c r="K70" s="389" t="s">
        <v>89</v>
      </c>
      <c r="L70" s="389" t="s">
        <v>211</v>
      </c>
      <c r="M70" s="358" t="s">
        <v>89</v>
      </c>
      <c r="N70" s="390" t="s">
        <v>211</v>
      </c>
      <c r="O70" s="358" t="s">
        <v>89</v>
      </c>
      <c r="P70" s="390" t="s">
        <v>211</v>
      </c>
      <c r="Q70" s="391" t="s">
        <v>89</v>
      </c>
      <c r="R70" s="358" t="s">
        <v>211</v>
      </c>
      <c r="S70" s="358" t="s">
        <v>89</v>
      </c>
      <c r="T70" s="358" t="s">
        <v>211</v>
      </c>
      <c r="U70" s="358" t="s">
        <v>89</v>
      </c>
      <c r="V70" s="389" t="s">
        <v>211</v>
      </c>
      <c r="W70" s="355"/>
      <c r="Y70" s="378">
        <f t="shared" si="4"/>
        <v>0</v>
      </c>
      <c r="Z70" s="356">
        <f t="shared" si="4"/>
        <v>0</v>
      </c>
    </row>
    <row r="71" spans="1:43" s="375" customFormat="1" ht="18" customHeight="1">
      <c r="A71" s="368"/>
      <c r="B71" s="369"/>
      <c r="C71" s="370" t="s">
        <v>95</v>
      </c>
      <c r="D71" s="370" t="s">
        <v>94</v>
      </c>
      <c r="E71" s="370" t="s">
        <v>95</v>
      </c>
      <c r="F71" s="370" t="s">
        <v>94</v>
      </c>
      <c r="G71" s="370" t="s">
        <v>95</v>
      </c>
      <c r="H71" s="370" t="s">
        <v>94</v>
      </c>
      <c r="I71" s="370" t="s">
        <v>95</v>
      </c>
      <c r="J71" s="371" t="s">
        <v>94</v>
      </c>
      <c r="K71" s="370" t="s">
        <v>95</v>
      </c>
      <c r="L71" s="371" t="s">
        <v>94</v>
      </c>
      <c r="M71" s="371" t="s">
        <v>95</v>
      </c>
      <c r="N71" s="370" t="s">
        <v>94</v>
      </c>
      <c r="O71" s="370" t="s">
        <v>95</v>
      </c>
      <c r="P71" s="370" t="s">
        <v>94</v>
      </c>
      <c r="Q71" s="370" t="s">
        <v>95</v>
      </c>
      <c r="R71" s="370" t="s">
        <v>94</v>
      </c>
      <c r="S71" s="370" t="s">
        <v>95</v>
      </c>
      <c r="T71" s="370" t="s">
        <v>94</v>
      </c>
      <c r="U71" s="370" t="s">
        <v>95</v>
      </c>
      <c r="V71" s="372" t="s">
        <v>94</v>
      </c>
      <c r="W71" s="374"/>
      <c r="Y71" s="378">
        <f t="shared" si="4"/>
        <v>0</v>
      </c>
      <c r="Z71" s="375">
        <f t="shared" si="4"/>
        <v>0</v>
      </c>
    </row>
    <row r="72" spans="1:43" s="375" customFormat="1" ht="20.100000000000001" customHeight="1">
      <c r="A72" s="355"/>
      <c r="B72" s="357" t="s">
        <v>101</v>
      </c>
      <c r="C72" s="376">
        <f>'（１）科目別 '!V62</f>
        <v>0</v>
      </c>
      <c r="D72" s="376">
        <f>'（１）科目別 '!W62</f>
        <v>0</v>
      </c>
      <c r="E72" s="376">
        <v>0</v>
      </c>
      <c r="F72" s="376">
        <v>0</v>
      </c>
      <c r="G72" s="376">
        <v>0</v>
      </c>
      <c r="H72" s="376">
        <v>0</v>
      </c>
      <c r="I72" s="376">
        <v>0</v>
      </c>
      <c r="J72" s="377">
        <v>0</v>
      </c>
      <c r="K72" s="376">
        <v>0</v>
      </c>
      <c r="L72" s="377">
        <v>0</v>
      </c>
      <c r="M72" s="377">
        <v>0</v>
      </c>
      <c r="N72" s="376">
        <v>0</v>
      </c>
      <c r="O72" s="376">
        <v>0</v>
      </c>
      <c r="P72" s="376">
        <v>0</v>
      </c>
      <c r="Q72" s="376">
        <v>0</v>
      </c>
      <c r="R72" s="376">
        <v>0</v>
      </c>
      <c r="S72" s="376">
        <f>C72-Y72</f>
        <v>0</v>
      </c>
      <c r="T72" s="376">
        <f>D72-Z72</f>
        <v>0</v>
      </c>
      <c r="U72" s="376">
        <v>0</v>
      </c>
      <c r="V72" s="377">
        <v>0</v>
      </c>
      <c r="W72" s="376"/>
      <c r="Y72" s="378">
        <f t="shared" si="4"/>
        <v>0</v>
      </c>
      <c r="Z72" s="375">
        <f t="shared" si="4"/>
        <v>0</v>
      </c>
    </row>
    <row r="73" spans="1:43" s="375" customFormat="1" ht="20.100000000000001" customHeight="1">
      <c r="A73" s="392" t="s">
        <v>227</v>
      </c>
      <c r="B73" s="357" t="s">
        <v>99</v>
      </c>
      <c r="C73" s="376">
        <f>'（１）科目別 '!V63</f>
        <v>0</v>
      </c>
      <c r="D73" s="376">
        <f>'（１）科目別 '!W63</f>
        <v>0</v>
      </c>
      <c r="E73" s="376">
        <v>0</v>
      </c>
      <c r="F73" s="376">
        <v>0</v>
      </c>
      <c r="G73" s="376">
        <v>0</v>
      </c>
      <c r="H73" s="376">
        <v>0</v>
      </c>
      <c r="I73" s="376">
        <v>0</v>
      </c>
      <c r="J73" s="377">
        <v>0</v>
      </c>
      <c r="K73" s="376">
        <v>0</v>
      </c>
      <c r="L73" s="377">
        <v>0</v>
      </c>
      <c r="M73" s="377">
        <v>0</v>
      </c>
      <c r="N73" s="376">
        <v>0</v>
      </c>
      <c r="O73" s="376">
        <v>0</v>
      </c>
      <c r="P73" s="376">
        <v>0</v>
      </c>
      <c r="Q73" s="376">
        <v>0</v>
      </c>
      <c r="R73" s="376">
        <v>0</v>
      </c>
      <c r="S73" s="376">
        <f t="shared" ref="S73:S74" si="45">C73-Y73</f>
        <v>0</v>
      </c>
      <c r="T73" s="376">
        <f t="shared" ref="T73:T74" si="46">D73-Z73</f>
        <v>0</v>
      </c>
      <c r="U73" s="376">
        <v>0</v>
      </c>
      <c r="V73" s="377">
        <v>0</v>
      </c>
      <c r="W73" s="376"/>
      <c r="Y73" s="378">
        <f t="shared" ref="Y73:Z119" si="47">SUM(E73,G73,I73,K73,M73,O73,Q73,U73)</f>
        <v>0</v>
      </c>
      <c r="Z73" s="375">
        <f t="shared" si="47"/>
        <v>0</v>
      </c>
    </row>
    <row r="74" spans="1:43" s="375" customFormat="1" ht="20.100000000000001" customHeight="1">
      <c r="A74" s="355"/>
      <c r="B74" s="357" t="s">
        <v>100</v>
      </c>
      <c r="C74" s="376">
        <f>'（１）科目別 '!V64</f>
        <v>0</v>
      </c>
      <c r="D74" s="376">
        <f>'（１）科目別 '!W64</f>
        <v>0</v>
      </c>
      <c r="E74" s="376">
        <f t="shared" ref="E74:V74" si="48">E72+E73</f>
        <v>0</v>
      </c>
      <c r="F74" s="376">
        <f t="shared" si="48"/>
        <v>0</v>
      </c>
      <c r="G74" s="376">
        <f t="shared" si="48"/>
        <v>0</v>
      </c>
      <c r="H74" s="376">
        <f t="shared" si="48"/>
        <v>0</v>
      </c>
      <c r="I74" s="376">
        <f t="shared" si="48"/>
        <v>0</v>
      </c>
      <c r="J74" s="377">
        <f t="shared" si="48"/>
        <v>0</v>
      </c>
      <c r="K74" s="376">
        <f t="shared" si="48"/>
        <v>0</v>
      </c>
      <c r="L74" s="377">
        <f t="shared" si="48"/>
        <v>0</v>
      </c>
      <c r="M74" s="377">
        <f t="shared" si="48"/>
        <v>0</v>
      </c>
      <c r="N74" s="376">
        <f t="shared" si="48"/>
        <v>0</v>
      </c>
      <c r="O74" s="376">
        <f t="shared" si="48"/>
        <v>0</v>
      </c>
      <c r="P74" s="376">
        <f t="shared" si="48"/>
        <v>0</v>
      </c>
      <c r="Q74" s="376">
        <f t="shared" si="48"/>
        <v>0</v>
      </c>
      <c r="R74" s="376">
        <f t="shared" si="48"/>
        <v>0</v>
      </c>
      <c r="S74" s="376">
        <f t="shared" si="45"/>
        <v>0</v>
      </c>
      <c r="T74" s="376">
        <f t="shared" si="46"/>
        <v>0</v>
      </c>
      <c r="U74" s="376">
        <f t="shared" si="48"/>
        <v>0</v>
      </c>
      <c r="V74" s="377">
        <f t="shared" si="48"/>
        <v>0</v>
      </c>
      <c r="W74" s="376"/>
      <c r="Y74" s="378">
        <f t="shared" si="47"/>
        <v>0</v>
      </c>
      <c r="Z74" s="375">
        <f t="shared" si="47"/>
        <v>0</v>
      </c>
    </row>
    <row r="75" spans="1:43" s="375" customFormat="1" ht="20.100000000000001" customHeight="1">
      <c r="A75" s="368"/>
      <c r="B75" s="369"/>
      <c r="C75" s="374"/>
      <c r="D75" s="374"/>
      <c r="E75" s="374"/>
      <c r="F75" s="374"/>
      <c r="G75" s="374"/>
      <c r="H75" s="374"/>
      <c r="I75" s="374"/>
      <c r="J75" s="380"/>
      <c r="K75" s="374"/>
      <c r="L75" s="380"/>
      <c r="M75" s="380"/>
      <c r="N75" s="374"/>
      <c r="O75" s="374"/>
      <c r="P75" s="374"/>
      <c r="Q75" s="374"/>
      <c r="R75" s="374"/>
      <c r="S75" s="374"/>
      <c r="T75" s="374"/>
      <c r="U75" s="374"/>
      <c r="V75" s="380"/>
      <c r="W75" s="374"/>
      <c r="Y75" s="378">
        <f t="shared" si="47"/>
        <v>0</v>
      </c>
      <c r="Z75" s="375">
        <f t="shared" si="47"/>
        <v>0</v>
      </c>
    </row>
    <row r="76" spans="1:43" s="375" customFormat="1" ht="20.100000000000001" customHeight="1">
      <c r="A76" s="355"/>
      <c r="B76" s="357" t="s">
        <v>101</v>
      </c>
      <c r="C76" s="376">
        <f>'（１）科目別 '!V66</f>
        <v>0</v>
      </c>
      <c r="D76" s="376">
        <f>'（１）科目別 '!W66</f>
        <v>0</v>
      </c>
      <c r="E76" s="376">
        <v>0</v>
      </c>
      <c r="F76" s="376">
        <v>0</v>
      </c>
      <c r="G76" s="376">
        <v>0</v>
      </c>
      <c r="H76" s="376">
        <v>0</v>
      </c>
      <c r="I76" s="376">
        <v>0</v>
      </c>
      <c r="J76" s="377">
        <v>0</v>
      </c>
      <c r="K76" s="376">
        <v>0</v>
      </c>
      <c r="L76" s="377">
        <v>0</v>
      </c>
      <c r="M76" s="377">
        <v>0</v>
      </c>
      <c r="N76" s="376">
        <v>0</v>
      </c>
      <c r="O76" s="376">
        <v>0</v>
      </c>
      <c r="P76" s="376">
        <v>0</v>
      </c>
      <c r="Q76" s="376">
        <v>0</v>
      </c>
      <c r="R76" s="376">
        <v>0</v>
      </c>
      <c r="S76" s="376">
        <f>C76-Y76</f>
        <v>0</v>
      </c>
      <c r="T76" s="376">
        <f>D76-Z76</f>
        <v>0</v>
      </c>
      <c r="U76" s="376">
        <v>0</v>
      </c>
      <c r="V76" s="377">
        <v>0</v>
      </c>
      <c r="W76" s="376"/>
      <c r="X76" s="378"/>
      <c r="Y76" s="378">
        <f t="shared" si="47"/>
        <v>0</v>
      </c>
      <c r="Z76" s="378">
        <f t="shared" si="47"/>
        <v>0</v>
      </c>
      <c r="AA76" s="378"/>
      <c r="AB76" s="378"/>
      <c r="AC76" s="378"/>
      <c r="AD76" s="378"/>
      <c r="AE76" s="378"/>
      <c r="AF76" s="378"/>
      <c r="AG76" s="378"/>
      <c r="AH76" s="378"/>
      <c r="AI76" s="378"/>
      <c r="AJ76" s="378"/>
      <c r="AK76" s="378"/>
      <c r="AL76" s="378"/>
      <c r="AM76" s="378"/>
      <c r="AN76" s="378"/>
      <c r="AO76" s="378"/>
      <c r="AP76" s="378"/>
      <c r="AQ76" s="378"/>
    </row>
    <row r="77" spans="1:43" s="375" customFormat="1" ht="20.100000000000001" customHeight="1">
      <c r="A77" s="379" t="s">
        <v>228</v>
      </c>
      <c r="B77" s="357" t="s">
        <v>99</v>
      </c>
      <c r="C77" s="376">
        <f>'（１）科目別 '!V67</f>
        <v>0</v>
      </c>
      <c r="D77" s="376">
        <f>'（１）科目別 '!W67</f>
        <v>0</v>
      </c>
      <c r="E77" s="376">
        <v>0</v>
      </c>
      <c r="F77" s="376">
        <v>0</v>
      </c>
      <c r="G77" s="376">
        <v>0</v>
      </c>
      <c r="H77" s="376">
        <v>0</v>
      </c>
      <c r="I77" s="376">
        <v>0</v>
      </c>
      <c r="J77" s="377">
        <v>0</v>
      </c>
      <c r="K77" s="376">
        <v>0</v>
      </c>
      <c r="L77" s="377">
        <v>0</v>
      </c>
      <c r="M77" s="377">
        <v>0</v>
      </c>
      <c r="N77" s="376">
        <v>0</v>
      </c>
      <c r="O77" s="376">
        <v>0</v>
      </c>
      <c r="P77" s="376">
        <v>0</v>
      </c>
      <c r="Q77" s="376">
        <v>0</v>
      </c>
      <c r="R77" s="376">
        <v>0</v>
      </c>
      <c r="S77" s="376">
        <f t="shared" ref="S77:S78" si="49">C77-Y77</f>
        <v>0</v>
      </c>
      <c r="T77" s="376">
        <f t="shared" ref="T77:T78" si="50">D77-Z77</f>
        <v>0</v>
      </c>
      <c r="U77" s="376">
        <v>0</v>
      </c>
      <c r="V77" s="377">
        <v>0</v>
      </c>
      <c r="W77" s="376"/>
      <c r="X77" s="378"/>
      <c r="Y77" s="378">
        <f t="shared" si="47"/>
        <v>0</v>
      </c>
      <c r="Z77" s="378">
        <f t="shared" si="47"/>
        <v>0</v>
      </c>
      <c r="AA77" s="378"/>
      <c r="AB77" s="378"/>
      <c r="AC77" s="378"/>
      <c r="AD77" s="378"/>
      <c r="AE77" s="378"/>
      <c r="AF77" s="378"/>
      <c r="AG77" s="378"/>
      <c r="AH77" s="378"/>
      <c r="AI77" s="378"/>
      <c r="AJ77" s="378"/>
      <c r="AK77" s="378"/>
      <c r="AL77" s="378"/>
      <c r="AM77" s="378"/>
      <c r="AN77" s="378"/>
      <c r="AO77" s="378"/>
      <c r="AP77" s="378"/>
      <c r="AQ77" s="378"/>
    </row>
    <row r="78" spans="1:43" s="375" customFormat="1" ht="20.100000000000001" customHeight="1">
      <c r="A78" s="355"/>
      <c r="B78" s="357" t="s">
        <v>100</v>
      </c>
      <c r="C78" s="376">
        <f>'（１）科目別 '!V68</f>
        <v>0</v>
      </c>
      <c r="D78" s="376">
        <f>'（１）科目別 '!W68</f>
        <v>0</v>
      </c>
      <c r="E78" s="376">
        <f t="shared" ref="E78:V78" si="51">E76+E77</f>
        <v>0</v>
      </c>
      <c r="F78" s="376">
        <f t="shared" si="51"/>
        <v>0</v>
      </c>
      <c r="G78" s="376">
        <f t="shared" si="51"/>
        <v>0</v>
      </c>
      <c r="H78" s="376">
        <f t="shared" si="51"/>
        <v>0</v>
      </c>
      <c r="I78" s="376">
        <f t="shared" si="51"/>
        <v>0</v>
      </c>
      <c r="J78" s="377">
        <f t="shared" si="51"/>
        <v>0</v>
      </c>
      <c r="K78" s="376">
        <f t="shared" si="51"/>
        <v>0</v>
      </c>
      <c r="L78" s="377">
        <f t="shared" si="51"/>
        <v>0</v>
      </c>
      <c r="M78" s="377">
        <f t="shared" si="51"/>
        <v>0</v>
      </c>
      <c r="N78" s="376">
        <f t="shared" si="51"/>
        <v>0</v>
      </c>
      <c r="O78" s="376">
        <f t="shared" si="51"/>
        <v>0</v>
      </c>
      <c r="P78" s="376">
        <f t="shared" si="51"/>
        <v>0</v>
      </c>
      <c r="Q78" s="376">
        <f t="shared" si="51"/>
        <v>0</v>
      </c>
      <c r="R78" s="376">
        <f t="shared" si="51"/>
        <v>0</v>
      </c>
      <c r="S78" s="376">
        <f t="shared" si="49"/>
        <v>0</v>
      </c>
      <c r="T78" s="376">
        <f t="shared" si="50"/>
        <v>0</v>
      </c>
      <c r="U78" s="376">
        <f t="shared" si="51"/>
        <v>0</v>
      </c>
      <c r="V78" s="377">
        <f t="shared" si="51"/>
        <v>0</v>
      </c>
      <c r="W78" s="376"/>
      <c r="X78" s="378"/>
      <c r="Y78" s="378">
        <f t="shared" si="47"/>
        <v>0</v>
      </c>
      <c r="Z78" s="378">
        <f t="shared" si="47"/>
        <v>0</v>
      </c>
      <c r="AA78" s="378"/>
      <c r="AB78" s="378"/>
      <c r="AC78" s="378"/>
      <c r="AD78" s="378"/>
      <c r="AE78" s="378"/>
      <c r="AF78" s="378"/>
      <c r="AG78" s="378"/>
      <c r="AH78" s="378"/>
      <c r="AI78" s="378"/>
      <c r="AJ78" s="378"/>
      <c r="AK78" s="378"/>
      <c r="AL78" s="378"/>
      <c r="AM78" s="378"/>
      <c r="AN78" s="378"/>
      <c r="AO78" s="378"/>
      <c r="AP78" s="378"/>
      <c r="AQ78" s="378"/>
    </row>
    <row r="79" spans="1:43" s="375" customFormat="1" ht="20.100000000000001" customHeight="1">
      <c r="A79" s="368"/>
      <c r="B79" s="369"/>
      <c r="C79" s="374"/>
      <c r="D79" s="374"/>
      <c r="E79" s="374"/>
      <c r="F79" s="374"/>
      <c r="G79" s="374"/>
      <c r="H79" s="374"/>
      <c r="I79" s="374"/>
      <c r="J79" s="380"/>
      <c r="K79" s="374"/>
      <c r="L79" s="380"/>
      <c r="M79" s="380"/>
      <c r="N79" s="374"/>
      <c r="O79" s="374"/>
      <c r="P79" s="374"/>
      <c r="Q79" s="374"/>
      <c r="R79" s="374"/>
      <c r="S79" s="374"/>
      <c r="T79" s="374"/>
      <c r="U79" s="374"/>
      <c r="V79" s="380"/>
      <c r="W79" s="374"/>
      <c r="X79" s="378"/>
      <c r="Y79" s="378">
        <f t="shared" si="47"/>
        <v>0</v>
      </c>
      <c r="Z79" s="378">
        <f t="shared" si="47"/>
        <v>0</v>
      </c>
      <c r="AA79" s="378"/>
      <c r="AB79" s="378"/>
      <c r="AC79" s="378"/>
      <c r="AD79" s="378"/>
      <c r="AE79" s="378"/>
      <c r="AF79" s="378"/>
      <c r="AG79" s="378"/>
      <c r="AH79" s="378"/>
      <c r="AI79" s="378"/>
      <c r="AJ79" s="378"/>
      <c r="AK79" s="378"/>
      <c r="AL79" s="378"/>
      <c r="AM79" s="378"/>
      <c r="AN79" s="378"/>
      <c r="AO79" s="378"/>
      <c r="AP79" s="378"/>
      <c r="AQ79" s="378"/>
    </row>
    <row r="80" spans="1:43" s="375" customFormat="1" ht="20.100000000000001" customHeight="1">
      <c r="A80" s="355"/>
      <c r="B80" s="357" t="s">
        <v>101</v>
      </c>
      <c r="C80" s="376">
        <f>'（１）科目別 '!V70</f>
        <v>374</v>
      </c>
      <c r="D80" s="376">
        <f>'（１）科目別 '!W70</f>
        <v>13671337</v>
      </c>
      <c r="E80" s="376">
        <f>決算様式9県計!E76+決算様式9県計!E99</f>
        <v>28</v>
      </c>
      <c r="F80" s="376">
        <f>決算様式9県計!E77+決算様式9県計!E100</f>
        <v>1119112</v>
      </c>
      <c r="G80" s="376">
        <f>決算様式9県計!F76+決算様式9県計!F99</f>
        <v>0</v>
      </c>
      <c r="H80" s="376">
        <f>決算様式9県計!F77+決算様式9県計!F100</f>
        <v>0</v>
      </c>
      <c r="I80" s="376">
        <f>決算様式9県計!G76+決算様式9県計!G99</f>
        <v>12</v>
      </c>
      <c r="J80" s="377">
        <f>決算様式9県計!G77+決算様式9県計!G100</f>
        <v>300700</v>
      </c>
      <c r="K80" s="376">
        <f>決算様式9県計!H76+決算様式9県計!H99</f>
        <v>0</v>
      </c>
      <c r="L80" s="377">
        <f>決算様式9県計!H77+決算様式9県計!H100</f>
        <v>0</v>
      </c>
      <c r="M80" s="377">
        <v>0</v>
      </c>
      <c r="N80" s="376">
        <v>0</v>
      </c>
      <c r="O80" s="376">
        <f>決算様式9県計!J76+決算様式9県計!J99</f>
        <v>12</v>
      </c>
      <c r="P80" s="376">
        <f>決算様式9県計!J77+決算様式9県計!J100</f>
        <v>233200</v>
      </c>
      <c r="Q80" s="376">
        <f>決算様式9県計!K76+決算様式9県計!K99</f>
        <v>174</v>
      </c>
      <c r="R80" s="376">
        <f>決算様式9県計!K77+決算様式9県計!K100</f>
        <v>6024392</v>
      </c>
      <c r="S80" s="376">
        <f>C80-Y80</f>
        <v>148</v>
      </c>
      <c r="T80" s="376">
        <f>D80-Z80</f>
        <v>5993933</v>
      </c>
      <c r="U80" s="376">
        <v>0</v>
      </c>
      <c r="V80" s="377">
        <v>0</v>
      </c>
      <c r="W80" s="376"/>
      <c r="X80" s="378"/>
      <c r="Y80" s="378">
        <f t="shared" si="47"/>
        <v>226</v>
      </c>
      <c r="Z80" s="378">
        <f t="shared" si="47"/>
        <v>7677404</v>
      </c>
      <c r="AA80" s="378"/>
      <c r="AB80" s="378"/>
      <c r="AC80" s="378"/>
      <c r="AD80" s="378"/>
      <c r="AE80" s="378"/>
      <c r="AF80" s="378"/>
      <c r="AG80" s="378"/>
      <c r="AH80" s="378"/>
      <c r="AI80" s="378"/>
      <c r="AJ80" s="378"/>
      <c r="AK80" s="378"/>
      <c r="AL80" s="378"/>
      <c r="AM80" s="378"/>
      <c r="AN80" s="378"/>
      <c r="AO80" s="378"/>
      <c r="AP80" s="378"/>
      <c r="AQ80" s="378"/>
    </row>
    <row r="81" spans="1:43" s="375" customFormat="1" ht="20.100000000000001" customHeight="1">
      <c r="A81" s="392" t="s">
        <v>229</v>
      </c>
      <c r="B81" s="357" t="s">
        <v>99</v>
      </c>
      <c r="C81" s="376">
        <f>'（１）科目別 '!V71</f>
        <v>410</v>
      </c>
      <c r="D81" s="376">
        <f>'（１）科目別 '!W71</f>
        <v>13764757</v>
      </c>
      <c r="E81" s="376">
        <f>決算様式9県計!E78+決算様式9県計!E101</f>
        <v>22</v>
      </c>
      <c r="F81" s="376">
        <f>決算様式9県計!E79+決算様式9県計!E102</f>
        <v>763109</v>
      </c>
      <c r="G81" s="376">
        <f>決算様式9県計!F78+決算様式9県計!F101</f>
        <v>0</v>
      </c>
      <c r="H81" s="376">
        <f>決算様式9県計!F79+決算様式9県計!F102</f>
        <v>0</v>
      </c>
      <c r="I81" s="376">
        <f>決算様式9県計!G78+決算様式9県計!G101</f>
        <v>220</v>
      </c>
      <c r="J81" s="377">
        <f>決算様式9県計!G79+決算様式9県計!G102</f>
        <v>6951427</v>
      </c>
      <c r="K81" s="376">
        <f>決算様式9県計!H78+決算様式9県計!H101</f>
        <v>0</v>
      </c>
      <c r="L81" s="377">
        <f>決算様式9県計!H79+決算様式9県計!H102</f>
        <v>0</v>
      </c>
      <c r="M81" s="377">
        <v>0</v>
      </c>
      <c r="N81" s="376">
        <v>0</v>
      </c>
      <c r="O81" s="376">
        <f>決算様式9県計!J78+決算様式9県計!J101</f>
        <v>4</v>
      </c>
      <c r="P81" s="376">
        <f>決算様式9県計!J79+決算様式9県計!J102</f>
        <v>89310</v>
      </c>
      <c r="Q81" s="376">
        <f>決算様式9県計!K78+決算様式9県計!K101</f>
        <v>75</v>
      </c>
      <c r="R81" s="376">
        <f>決算様式9県計!K79+決算様式9県計!K102</f>
        <v>2671604</v>
      </c>
      <c r="S81" s="376">
        <f t="shared" ref="S81:S82" si="52">C81-Y81</f>
        <v>89</v>
      </c>
      <c r="T81" s="376">
        <f t="shared" ref="T81:T82" si="53">D81-Z81</f>
        <v>3289307</v>
      </c>
      <c r="U81" s="376">
        <v>0</v>
      </c>
      <c r="V81" s="377">
        <v>0</v>
      </c>
      <c r="W81" s="376"/>
      <c r="X81" s="378"/>
      <c r="Y81" s="378">
        <f t="shared" si="47"/>
        <v>321</v>
      </c>
      <c r="Z81" s="378">
        <f t="shared" si="47"/>
        <v>10475450</v>
      </c>
      <c r="AA81" s="378"/>
      <c r="AB81" s="378"/>
      <c r="AC81" s="378"/>
      <c r="AD81" s="378"/>
      <c r="AE81" s="378"/>
      <c r="AF81" s="378"/>
      <c r="AG81" s="378"/>
      <c r="AH81" s="378"/>
      <c r="AI81" s="378"/>
      <c r="AJ81" s="378"/>
      <c r="AK81" s="378"/>
      <c r="AL81" s="378"/>
      <c r="AM81" s="378"/>
      <c r="AN81" s="378"/>
      <c r="AO81" s="378"/>
      <c r="AP81" s="378"/>
      <c r="AQ81" s="378"/>
    </row>
    <row r="82" spans="1:43" s="375" customFormat="1" ht="20.100000000000001" customHeight="1">
      <c r="A82" s="355"/>
      <c r="B82" s="357" t="s">
        <v>100</v>
      </c>
      <c r="C82" s="376">
        <f>'（１）科目別 '!V72</f>
        <v>784</v>
      </c>
      <c r="D82" s="376">
        <f>'（１）科目別 '!W72</f>
        <v>27436094</v>
      </c>
      <c r="E82" s="376">
        <f t="shared" ref="E82:V82" si="54">E80+E81</f>
        <v>50</v>
      </c>
      <c r="F82" s="376">
        <f t="shared" si="54"/>
        <v>1882221</v>
      </c>
      <c r="G82" s="376">
        <f t="shared" si="54"/>
        <v>0</v>
      </c>
      <c r="H82" s="376">
        <f t="shared" si="54"/>
        <v>0</v>
      </c>
      <c r="I82" s="376">
        <f t="shared" si="54"/>
        <v>232</v>
      </c>
      <c r="J82" s="377">
        <f t="shared" si="54"/>
        <v>7252127</v>
      </c>
      <c r="K82" s="376">
        <f t="shared" si="54"/>
        <v>0</v>
      </c>
      <c r="L82" s="377">
        <f t="shared" si="54"/>
        <v>0</v>
      </c>
      <c r="M82" s="377">
        <f t="shared" si="54"/>
        <v>0</v>
      </c>
      <c r="N82" s="376">
        <f t="shared" si="54"/>
        <v>0</v>
      </c>
      <c r="O82" s="376">
        <f t="shared" si="54"/>
        <v>16</v>
      </c>
      <c r="P82" s="376">
        <f t="shared" si="54"/>
        <v>322510</v>
      </c>
      <c r="Q82" s="376">
        <f t="shared" si="54"/>
        <v>249</v>
      </c>
      <c r="R82" s="376">
        <f t="shared" si="54"/>
        <v>8695996</v>
      </c>
      <c r="S82" s="376">
        <f t="shared" si="52"/>
        <v>237</v>
      </c>
      <c r="T82" s="376">
        <f t="shared" si="53"/>
        <v>9283240</v>
      </c>
      <c r="U82" s="376">
        <f t="shared" si="54"/>
        <v>0</v>
      </c>
      <c r="V82" s="377">
        <f t="shared" si="54"/>
        <v>0</v>
      </c>
      <c r="W82" s="376"/>
      <c r="X82" s="378"/>
      <c r="Y82" s="378">
        <f t="shared" si="47"/>
        <v>547</v>
      </c>
      <c r="Z82" s="378">
        <f t="shared" si="47"/>
        <v>18152854</v>
      </c>
      <c r="AA82" s="378"/>
      <c r="AB82" s="378"/>
      <c r="AC82" s="378"/>
      <c r="AD82" s="378"/>
      <c r="AE82" s="378"/>
      <c r="AF82" s="378"/>
      <c r="AG82" s="378"/>
      <c r="AH82" s="378"/>
      <c r="AI82" s="378"/>
      <c r="AJ82" s="378"/>
      <c r="AK82" s="378"/>
      <c r="AL82" s="378"/>
      <c r="AM82" s="378"/>
      <c r="AN82" s="378"/>
      <c r="AO82" s="378"/>
      <c r="AP82" s="378"/>
      <c r="AQ82" s="378"/>
    </row>
    <row r="83" spans="1:43" s="375" customFormat="1" ht="20.100000000000001" customHeight="1">
      <c r="A83" s="368"/>
      <c r="B83" s="369"/>
      <c r="C83" s="374"/>
      <c r="D83" s="374"/>
      <c r="E83" s="374"/>
      <c r="F83" s="374"/>
      <c r="G83" s="374"/>
      <c r="H83" s="374"/>
      <c r="I83" s="374"/>
      <c r="J83" s="380"/>
      <c r="K83" s="374"/>
      <c r="L83" s="380"/>
      <c r="M83" s="380"/>
      <c r="N83" s="374"/>
      <c r="O83" s="374"/>
      <c r="P83" s="374"/>
      <c r="Q83" s="374"/>
      <c r="R83" s="374"/>
      <c r="S83" s="374"/>
      <c r="T83" s="374"/>
      <c r="U83" s="374"/>
      <c r="V83" s="380"/>
      <c r="W83" s="374"/>
      <c r="X83" s="378"/>
      <c r="Y83" s="378">
        <f t="shared" si="47"/>
        <v>0</v>
      </c>
      <c r="Z83" s="378">
        <f t="shared" si="47"/>
        <v>0</v>
      </c>
      <c r="AA83" s="378"/>
      <c r="AB83" s="378"/>
      <c r="AC83" s="378"/>
      <c r="AD83" s="378"/>
      <c r="AE83" s="378"/>
      <c r="AF83" s="378"/>
      <c r="AG83" s="378"/>
      <c r="AH83" s="378"/>
      <c r="AI83" s="378"/>
      <c r="AJ83" s="378"/>
      <c r="AK83" s="378"/>
      <c r="AL83" s="378"/>
      <c r="AM83" s="378"/>
      <c r="AN83" s="378"/>
      <c r="AO83" s="378"/>
      <c r="AP83" s="378"/>
      <c r="AQ83" s="378"/>
    </row>
    <row r="84" spans="1:43" s="375" customFormat="1" ht="20.100000000000001" customHeight="1">
      <c r="A84" s="355"/>
      <c r="B84" s="357" t="s">
        <v>101</v>
      </c>
      <c r="C84" s="376">
        <f>'（１）科目別 '!V74</f>
        <v>0</v>
      </c>
      <c r="D84" s="376">
        <f>'（１）科目別 '!W74</f>
        <v>0</v>
      </c>
      <c r="E84" s="376">
        <v>0</v>
      </c>
      <c r="F84" s="376">
        <v>0</v>
      </c>
      <c r="G84" s="376">
        <v>0</v>
      </c>
      <c r="H84" s="376">
        <v>0</v>
      </c>
      <c r="I84" s="376">
        <v>0</v>
      </c>
      <c r="J84" s="377">
        <v>0</v>
      </c>
      <c r="K84" s="376">
        <v>0</v>
      </c>
      <c r="L84" s="377">
        <v>0</v>
      </c>
      <c r="M84" s="377">
        <v>0</v>
      </c>
      <c r="N84" s="376">
        <v>0</v>
      </c>
      <c r="O84" s="376">
        <v>0</v>
      </c>
      <c r="P84" s="376">
        <v>0</v>
      </c>
      <c r="Q84" s="376">
        <v>0</v>
      </c>
      <c r="R84" s="376">
        <v>0</v>
      </c>
      <c r="S84" s="376">
        <f>C84-Y84</f>
        <v>0</v>
      </c>
      <c r="T84" s="376">
        <f>D84-Z84</f>
        <v>0</v>
      </c>
      <c r="U84" s="376">
        <v>0</v>
      </c>
      <c r="V84" s="377">
        <v>0</v>
      </c>
      <c r="W84" s="376"/>
      <c r="Y84" s="378">
        <f t="shared" si="47"/>
        <v>0</v>
      </c>
      <c r="Z84" s="375">
        <f t="shared" si="47"/>
        <v>0</v>
      </c>
      <c r="AA84" s="378"/>
      <c r="AB84" s="378"/>
      <c r="AC84" s="378"/>
      <c r="AD84" s="378"/>
      <c r="AE84" s="378"/>
      <c r="AF84" s="378"/>
      <c r="AG84" s="378"/>
      <c r="AH84" s="378"/>
      <c r="AI84" s="378"/>
      <c r="AJ84" s="378"/>
      <c r="AK84" s="378"/>
      <c r="AL84" s="378"/>
      <c r="AM84" s="378"/>
      <c r="AN84" s="378"/>
      <c r="AO84" s="378"/>
      <c r="AP84" s="378"/>
      <c r="AQ84" s="378"/>
    </row>
    <row r="85" spans="1:43" s="375" customFormat="1" ht="20.100000000000001" customHeight="1">
      <c r="A85" s="392" t="s">
        <v>230</v>
      </c>
      <c r="B85" s="357" t="s">
        <v>99</v>
      </c>
      <c r="C85" s="376">
        <f>'（１）科目別 '!V75</f>
        <v>0</v>
      </c>
      <c r="D85" s="376">
        <f>'（１）科目別 '!W75</f>
        <v>0</v>
      </c>
      <c r="E85" s="376">
        <v>0</v>
      </c>
      <c r="F85" s="376">
        <v>0</v>
      </c>
      <c r="G85" s="376">
        <v>0</v>
      </c>
      <c r="H85" s="376">
        <v>0</v>
      </c>
      <c r="I85" s="376">
        <v>0</v>
      </c>
      <c r="J85" s="377">
        <v>0</v>
      </c>
      <c r="K85" s="376">
        <v>0</v>
      </c>
      <c r="L85" s="377">
        <v>0</v>
      </c>
      <c r="M85" s="377">
        <v>0</v>
      </c>
      <c r="N85" s="376">
        <v>0</v>
      </c>
      <c r="O85" s="376">
        <v>0</v>
      </c>
      <c r="P85" s="376">
        <v>0</v>
      </c>
      <c r="Q85" s="376">
        <v>0</v>
      </c>
      <c r="R85" s="376">
        <v>0</v>
      </c>
      <c r="S85" s="376">
        <f t="shared" ref="S85:S86" si="55">C85-Y85</f>
        <v>0</v>
      </c>
      <c r="T85" s="376">
        <f t="shared" ref="T85:T86" si="56">D85-Z85</f>
        <v>0</v>
      </c>
      <c r="U85" s="376">
        <v>0</v>
      </c>
      <c r="V85" s="377">
        <v>0</v>
      </c>
      <c r="W85" s="376"/>
      <c r="Y85" s="378">
        <f t="shared" si="47"/>
        <v>0</v>
      </c>
      <c r="Z85" s="375">
        <f t="shared" si="47"/>
        <v>0</v>
      </c>
      <c r="AA85" s="378"/>
      <c r="AB85" s="378"/>
      <c r="AC85" s="378"/>
      <c r="AD85" s="378"/>
      <c r="AE85" s="378"/>
      <c r="AF85" s="378"/>
      <c r="AG85" s="378"/>
      <c r="AH85" s="378"/>
      <c r="AI85" s="378"/>
      <c r="AJ85" s="378"/>
      <c r="AK85" s="378"/>
      <c r="AL85" s="378"/>
      <c r="AM85" s="378"/>
      <c r="AN85" s="378"/>
      <c r="AO85" s="378"/>
      <c r="AP85" s="378"/>
      <c r="AQ85" s="378"/>
    </row>
    <row r="86" spans="1:43" s="375" customFormat="1" ht="20.100000000000001" customHeight="1">
      <c r="A86" s="355"/>
      <c r="B86" s="357" t="s">
        <v>100</v>
      </c>
      <c r="C86" s="376">
        <f>'（１）科目別 '!V76</f>
        <v>0</v>
      </c>
      <c r="D86" s="376">
        <f>'（１）科目別 '!W76</f>
        <v>0</v>
      </c>
      <c r="E86" s="376">
        <f t="shared" ref="E86:V86" si="57">E84+E85</f>
        <v>0</v>
      </c>
      <c r="F86" s="376">
        <f t="shared" si="57"/>
        <v>0</v>
      </c>
      <c r="G86" s="376">
        <f t="shared" si="57"/>
        <v>0</v>
      </c>
      <c r="H86" s="376">
        <f t="shared" si="57"/>
        <v>0</v>
      </c>
      <c r="I86" s="376">
        <f t="shared" si="57"/>
        <v>0</v>
      </c>
      <c r="J86" s="377">
        <f t="shared" si="57"/>
        <v>0</v>
      </c>
      <c r="K86" s="376">
        <f t="shared" si="57"/>
        <v>0</v>
      </c>
      <c r="L86" s="377">
        <f t="shared" si="57"/>
        <v>0</v>
      </c>
      <c r="M86" s="377">
        <f t="shared" si="57"/>
        <v>0</v>
      </c>
      <c r="N86" s="376">
        <f t="shared" si="57"/>
        <v>0</v>
      </c>
      <c r="O86" s="376">
        <f t="shared" si="57"/>
        <v>0</v>
      </c>
      <c r="P86" s="376">
        <f t="shared" si="57"/>
        <v>0</v>
      </c>
      <c r="Q86" s="376">
        <f t="shared" si="57"/>
        <v>0</v>
      </c>
      <c r="R86" s="376">
        <f t="shared" si="57"/>
        <v>0</v>
      </c>
      <c r="S86" s="376">
        <f t="shared" si="55"/>
        <v>0</v>
      </c>
      <c r="T86" s="376">
        <f t="shared" si="56"/>
        <v>0</v>
      </c>
      <c r="U86" s="376">
        <f t="shared" si="57"/>
        <v>0</v>
      </c>
      <c r="V86" s="377">
        <f t="shared" si="57"/>
        <v>0</v>
      </c>
      <c r="W86" s="376"/>
      <c r="Y86" s="378">
        <f t="shared" si="47"/>
        <v>0</v>
      </c>
      <c r="Z86" s="375">
        <f t="shared" si="47"/>
        <v>0</v>
      </c>
      <c r="AA86" s="378"/>
      <c r="AB86" s="378"/>
      <c r="AC86" s="378"/>
      <c r="AD86" s="378"/>
      <c r="AE86" s="378"/>
      <c r="AF86" s="378"/>
      <c r="AG86" s="378"/>
      <c r="AH86" s="378"/>
      <c r="AI86" s="378"/>
      <c r="AJ86" s="378"/>
      <c r="AK86" s="378"/>
      <c r="AL86" s="378"/>
      <c r="AM86" s="378"/>
      <c r="AN86" s="378"/>
      <c r="AO86" s="378"/>
      <c r="AP86" s="378"/>
      <c r="AQ86" s="378"/>
    </row>
    <row r="87" spans="1:43" s="375" customFormat="1" ht="20.100000000000001" customHeight="1">
      <c r="A87" s="368"/>
      <c r="B87" s="369"/>
      <c r="C87" s="374"/>
      <c r="D87" s="374"/>
      <c r="E87" s="374"/>
      <c r="F87" s="374"/>
      <c r="G87" s="374"/>
      <c r="H87" s="374"/>
      <c r="I87" s="374"/>
      <c r="J87" s="380"/>
      <c r="K87" s="374"/>
      <c r="L87" s="380"/>
      <c r="M87" s="380"/>
      <c r="N87" s="374"/>
      <c r="O87" s="374"/>
      <c r="P87" s="374"/>
      <c r="Q87" s="374"/>
      <c r="R87" s="374"/>
      <c r="S87" s="374"/>
      <c r="T87" s="374"/>
      <c r="U87" s="374"/>
      <c r="V87" s="380"/>
      <c r="W87" s="374"/>
      <c r="Y87" s="378">
        <f t="shared" si="47"/>
        <v>0</v>
      </c>
      <c r="Z87" s="375">
        <f t="shared" si="47"/>
        <v>0</v>
      </c>
      <c r="AA87" s="378"/>
      <c r="AB87" s="378"/>
      <c r="AC87" s="378"/>
      <c r="AD87" s="378"/>
      <c r="AE87" s="378"/>
      <c r="AF87" s="378"/>
      <c r="AG87" s="378"/>
      <c r="AH87" s="378"/>
      <c r="AI87" s="378"/>
      <c r="AJ87" s="378"/>
      <c r="AK87" s="378"/>
      <c r="AL87" s="378"/>
      <c r="AM87" s="378"/>
      <c r="AN87" s="378"/>
      <c r="AO87" s="378"/>
      <c r="AP87" s="378"/>
      <c r="AQ87" s="378"/>
    </row>
    <row r="88" spans="1:43" s="375" customFormat="1" ht="20.100000000000001" customHeight="1">
      <c r="A88" s="355"/>
      <c r="B88" s="357" t="s">
        <v>101</v>
      </c>
      <c r="C88" s="376">
        <f>'（１）科目別 '!V78</f>
        <v>0</v>
      </c>
      <c r="D88" s="376">
        <f>'（１）科目別 '!W78</f>
        <v>0</v>
      </c>
      <c r="E88" s="376">
        <v>0</v>
      </c>
      <c r="F88" s="376">
        <v>0</v>
      </c>
      <c r="G88" s="376">
        <v>0</v>
      </c>
      <c r="H88" s="376">
        <v>0</v>
      </c>
      <c r="I88" s="376">
        <v>0</v>
      </c>
      <c r="J88" s="377">
        <v>0</v>
      </c>
      <c r="K88" s="376">
        <v>0</v>
      </c>
      <c r="L88" s="377">
        <v>0</v>
      </c>
      <c r="M88" s="377">
        <v>0</v>
      </c>
      <c r="N88" s="376">
        <v>0</v>
      </c>
      <c r="O88" s="376">
        <v>0</v>
      </c>
      <c r="P88" s="376">
        <v>0</v>
      </c>
      <c r="Q88" s="376">
        <v>0</v>
      </c>
      <c r="R88" s="376">
        <v>0</v>
      </c>
      <c r="S88" s="376">
        <f>C88-Y88</f>
        <v>0</v>
      </c>
      <c r="T88" s="376">
        <f>D88-Z88</f>
        <v>0</v>
      </c>
      <c r="U88" s="376">
        <v>0</v>
      </c>
      <c r="V88" s="377">
        <v>0</v>
      </c>
      <c r="W88" s="376"/>
      <c r="Y88" s="378">
        <f t="shared" si="47"/>
        <v>0</v>
      </c>
      <c r="Z88" s="375">
        <f t="shared" si="47"/>
        <v>0</v>
      </c>
      <c r="AA88" s="378"/>
      <c r="AB88" s="378"/>
      <c r="AC88" s="378"/>
      <c r="AD88" s="378"/>
      <c r="AE88" s="378"/>
      <c r="AF88" s="378"/>
      <c r="AG88" s="378"/>
      <c r="AH88" s="378"/>
      <c r="AI88" s="378"/>
      <c r="AJ88" s="378"/>
      <c r="AK88" s="378"/>
      <c r="AL88" s="378"/>
      <c r="AM88" s="378"/>
      <c r="AN88" s="378"/>
      <c r="AO88" s="378"/>
      <c r="AP88" s="378"/>
      <c r="AQ88" s="378"/>
    </row>
    <row r="89" spans="1:43" s="375" customFormat="1" ht="20.100000000000001" customHeight="1">
      <c r="A89" s="381" t="s">
        <v>231</v>
      </c>
      <c r="B89" s="357" t="s">
        <v>99</v>
      </c>
      <c r="C89" s="376">
        <f>'（１）科目別 '!V79</f>
        <v>0</v>
      </c>
      <c r="D89" s="376">
        <f>'（１）科目別 '!W79</f>
        <v>0</v>
      </c>
      <c r="E89" s="376">
        <v>0</v>
      </c>
      <c r="F89" s="376">
        <v>0</v>
      </c>
      <c r="G89" s="376">
        <v>0</v>
      </c>
      <c r="H89" s="376">
        <v>0</v>
      </c>
      <c r="I89" s="376">
        <v>0</v>
      </c>
      <c r="J89" s="377">
        <v>0</v>
      </c>
      <c r="K89" s="376">
        <v>0</v>
      </c>
      <c r="L89" s="377">
        <v>0</v>
      </c>
      <c r="M89" s="377">
        <v>0</v>
      </c>
      <c r="N89" s="376">
        <v>0</v>
      </c>
      <c r="O89" s="376">
        <v>0</v>
      </c>
      <c r="P89" s="376">
        <v>0</v>
      </c>
      <c r="Q89" s="376">
        <v>0</v>
      </c>
      <c r="R89" s="376">
        <v>0</v>
      </c>
      <c r="S89" s="376">
        <f t="shared" ref="S89:S90" si="58">C89-Y89</f>
        <v>0</v>
      </c>
      <c r="T89" s="376">
        <f t="shared" ref="T89:T90" si="59">D89-Z89</f>
        <v>0</v>
      </c>
      <c r="U89" s="376">
        <v>0</v>
      </c>
      <c r="V89" s="377">
        <v>0</v>
      </c>
      <c r="W89" s="376"/>
      <c r="Y89" s="378">
        <f t="shared" si="47"/>
        <v>0</v>
      </c>
      <c r="Z89" s="375">
        <f t="shared" si="47"/>
        <v>0</v>
      </c>
      <c r="AA89" s="378"/>
      <c r="AB89" s="378"/>
      <c r="AC89" s="378"/>
      <c r="AD89" s="378"/>
      <c r="AE89" s="378"/>
      <c r="AF89" s="378"/>
      <c r="AG89" s="378"/>
      <c r="AH89" s="378"/>
      <c r="AI89" s="378"/>
      <c r="AJ89" s="378"/>
      <c r="AK89" s="378"/>
      <c r="AL89" s="378"/>
      <c r="AM89" s="378"/>
      <c r="AN89" s="378"/>
      <c r="AO89" s="378"/>
      <c r="AP89" s="378"/>
      <c r="AQ89" s="378"/>
    </row>
    <row r="90" spans="1:43" s="375" customFormat="1" ht="20.100000000000001" customHeight="1">
      <c r="A90" s="355"/>
      <c r="B90" s="357" t="s">
        <v>100</v>
      </c>
      <c r="C90" s="376">
        <f>'（１）科目別 '!V80</f>
        <v>0</v>
      </c>
      <c r="D90" s="376">
        <f>'（１）科目別 '!W80</f>
        <v>0</v>
      </c>
      <c r="E90" s="376">
        <f t="shared" ref="E90:V90" si="60">E88+E89</f>
        <v>0</v>
      </c>
      <c r="F90" s="376">
        <f t="shared" si="60"/>
        <v>0</v>
      </c>
      <c r="G90" s="376">
        <f t="shared" si="60"/>
        <v>0</v>
      </c>
      <c r="H90" s="376">
        <f t="shared" si="60"/>
        <v>0</v>
      </c>
      <c r="I90" s="376">
        <f t="shared" si="60"/>
        <v>0</v>
      </c>
      <c r="J90" s="377">
        <f t="shared" si="60"/>
        <v>0</v>
      </c>
      <c r="K90" s="376">
        <f t="shared" si="60"/>
        <v>0</v>
      </c>
      <c r="L90" s="377">
        <f t="shared" si="60"/>
        <v>0</v>
      </c>
      <c r="M90" s="377">
        <f t="shared" si="60"/>
        <v>0</v>
      </c>
      <c r="N90" s="376">
        <f t="shared" si="60"/>
        <v>0</v>
      </c>
      <c r="O90" s="376">
        <f t="shared" si="60"/>
        <v>0</v>
      </c>
      <c r="P90" s="376">
        <f t="shared" si="60"/>
        <v>0</v>
      </c>
      <c r="Q90" s="376">
        <f t="shared" si="60"/>
        <v>0</v>
      </c>
      <c r="R90" s="376">
        <f t="shared" si="60"/>
        <v>0</v>
      </c>
      <c r="S90" s="376">
        <f t="shared" si="58"/>
        <v>0</v>
      </c>
      <c r="T90" s="376">
        <f t="shared" si="59"/>
        <v>0</v>
      </c>
      <c r="U90" s="376">
        <f t="shared" si="60"/>
        <v>0</v>
      </c>
      <c r="V90" s="377">
        <f t="shared" si="60"/>
        <v>0</v>
      </c>
      <c r="W90" s="376"/>
      <c r="Y90" s="378">
        <f t="shared" si="47"/>
        <v>0</v>
      </c>
      <c r="Z90" s="375">
        <f t="shared" si="47"/>
        <v>0</v>
      </c>
      <c r="AA90" s="378"/>
      <c r="AB90" s="378"/>
      <c r="AC90" s="378"/>
      <c r="AD90" s="378"/>
      <c r="AE90" s="378"/>
      <c r="AF90" s="378"/>
      <c r="AG90" s="378"/>
      <c r="AH90" s="378"/>
      <c r="AI90" s="378"/>
      <c r="AJ90" s="378"/>
      <c r="AK90" s="378"/>
      <c r="AL90" s="378"/>
      <c r="AM90" s="378"/>
      <c r="AN90" s="378"/>
      <c r="AO90" s="378"/>
      <c r="AP90" s="378"/>
      <c r="AQ90" s="378"/>
    </row>
    <row r="91" spans="1:43" s="375" customFormat="1" ht="19.5" customHeight="1">
      <c r="A91" s="368"/>
      <c r="B91" s="369"/>
      <c r="C91" s="374"/>
      <c r="D91" s="374"/>
      <c r="E91" s="374"/>
      <c r="F91" s="374"/>
      <c r="G91" s="374"/>
      <c r="H91" s="374"/>
      <c r="I91" s="374"/>
      <c r="J91" s="380"/>
      <c r="K91" s="374"/>
      <c r="L91" s="380"/>
      <c r="M91" s="380"/>
      <c r="N91" s="374"/>
      <c r="O91" s="374"/>
      <c r="P91" s="374"/>
      <c r="Q91" s="374"/>
      <c r="R91" s="374"/>
      <c r="S91" s="374"/>
      <c r="T91" s="374"/>
      <c r="U91" s="374"/>
      <c r="V91" s="380"/>
      <c r="W91" s="374"/>
      <c r="Y91" s="378">
        <f t="shared" si="47"/>
        <v>0</v>
      </c>
      <c r="Z91" s="375">
        <f t="shared" si="47"/>
        <v>0</v>
      </c>
      <c r="AA91" s="378"/>
      <c r="AB91" s="378"/>
      <c r="AC91" s="378"/>
      <c r="AD91" s="378"/>
      <c r="AE91" s="378"/>
      <c r="AF91" s="378"/>
      <c r="AG91" s="378"/>
      <c r="AH91" s="378"/>
      <c r="AI91" s="378"/>
      <c r="AJ91" s="378"/>
      <c r="AK91" s="378"/>
      <c r="AL91" s="378"/>
      <c r="AM91" s="378"/>
      <c r="AN91" s="378"/>
      <c r="AO91" s="378"/>
      <c r="AP91" s="378"/>
      <c r="AQ91" s="378"/>
    </row>
    <row r="92" spans="1:43" s="375" customFormat="1" ht="19.5" hidden="1" customHeight="1">
      <c r="A92" s="355"/>
      <c r="B92" s="357" t="s">
        <v>101</v>
      </c>
      <c r="C92" s="376">
        <f>E92+G92+I92+K92+M92+O92+Q92+S92+U92</f>
        <v>0</v>
      </c>
      <c r="D92" s="376">
        <f>F92+H92+J92+L92+N92+P92+R92+T92+V92</f>
        <v>0</v>
      </c>
      <c r="E92" s="376"/>
      <c r="F92" s="376"/>
      <c r="G92" s="376"/>
      <c r="H92" s="376"/>
      <c r="I92" s="376"/>
      <c r="J92" s="377"/>
      <c r="K92" s="376"/>
      <c r="L92" s="377"/>
      <c r="M92" s="377"/>
      <c r="N92" s="376"/>
      <c r="O92" s="376"/>
      <c r="P92" s="376"/>
      <c r="Q92" s="376"/>
      <c r="R92" s="376"/>
      <c r="S92" s="376"/>
      <c r="T92" s="376"/>
      <c r="U92" s="376"/>
      <c r="V92" s="377"/>
      <c r="W92" s="376"/>
      <c r="Y92" s="378">
        <f t="shared" si="47"/>
        <v>0</v>
      </c>
      <c r="Z92" s="375">
        <f t="shared" si="47"/>
        <v>0</v>
      </c>
      <c r="AA92" s="378"/>
      <c r="AB92" s="378"/>
      <c r="AC92" s="378"/>
      <c r="AD92" s="378"/>
      <c r="AE92" s="378"/>
      <c r="AF92" s="378"/>
      <c r="AG92" s="378"/>
      <c r="AH92" s="378"/>
      <c r="AI92" s="378"/>
      <c r="AJ92" s="378"/>
      <c r="AK92" s="378"/>
      <c r="AL92" s="378"/>
      <c r="AM92" s="378"/>
      <c r="AN92" s="378"/>
      <c r="AO92" s="378"/>
      <c r="AP92" s="378"/>
      <c r="AQ92" s="378"/>
    </row>
    <row r="93" spans="1:43" s="375" customFormat="1" ht="19.5" hidden="1" customHeight="1">
      <c r="A93" s="392" t="s">
        <v>232</v>
      </c>
      <c r="B93" s="357" t="s">
        <v>99</v>
      </c>
      <c r="C93" s="376">
        <f>E93+G93+I93+K93+M93+O93+Q93+S93+U93</f>
        <v>0</v>
      </c>
      <c r="D93" s="376">
        <f>F93+H93+J93+L93+N93+P93+R93+T93+V93</f>
        <v>0</v>
      </c>
      <c r="E93" s="376"/>
      <c r="F93" s="376"/>
      <c r="G93" s="376"/>
      <c r="H93" s="376"/>
      <c r="I93" s="376"/>
      <c r="J93" s="377"/>
      <c r="K93" s="376"/>
      <c r="L93" s="377"/>
      <c r="M93" s="377"/>
      <c r="N93" s="376"/>
      <c r="O93" s="376"/>
      <c r="P93" s="376"/>
      <c r="Q93" s="376"/>
      <c r="R93" s="376"/>
      <c r="S93" s="376"/>
      <c r="T93" s="376"/>
      <c r="U93" s="376"/>
      <c r="V93" s="377"/>
      <c r="W93" s="376"/>
      <c r="Y93" s="378">
        <f t="shared" si="47"/>
        <v>0</v>
      </c>
      <c r="Z93" s="375">
        <f t="shared" si="47"/>
        <v>0</v>
      </c>
      <c r="AA93" s="378"/>
      <c r="AB93" s="378"/>
      <c r="AC93" s="378"/>
      <c r="AD93" s="378"/>
      <c r="AE93" s="378"/>
      <c r="AF93" s="378"/>
      <c r="AG93" s="378"/>
      <c r="AH93" s="378"/>
      <c r="AI93" s="378"/>
      <c r="AJ93" s="378"/>
      <c r="AK93" s="378"/>
      <c r="AL93" s="378"/>
      <c r="AM93" s="378"/>
      <c r="AN93" s="378"/>
      <c r="AO93" s="378"/>
      <c r="AP93" s="378"/>
      <c r="AQ93" s="378"/>
    </row>
    <row r="94" spans="1:43" s="375" customFormat="1" ht="19.5" hidden="1" customHeight="1">
      <c r="A94" s="355"/>
      <c r="B94" s="357" t="s">
        <v>100</v>
      </c>
      <c r="C94" s="376">
        <f t="shared" ref="C94:V94" si="61">C92+C93</f>
        <v>0</v>
      </c>
      <c r="D94" s="376">
        <f t="shared" si="61"/>
        <v>0</v>
      </c>
      <c r="E94" s="376">
        <f t="shared" si="61"/>
        <v>0</v>
      </c>
      <c r="F94" s="376">
        <f t="shared" si="61"/>
        <v>0</v>
      </c>
      <c r="G94" s="376">
        <f t="shared" si="61"/>
        <v>0</v>
      </c>
      <c r="H94" s="376">
        <f t="shared" si="61"/>
        <v>0</v>
      </c>
      <c r="I94" s="376">
        <f t="shared" si="61"/>
        <v>0</v>
      </c>
      <c r="J94" s="377">
        <f t="shared" si="61"/>
        <v>0</v>
      </c>
      <c r="K94" s="376">
        <f t="shared" si="61"/>
        <v>0</v>
      </c>
      <c r="L94" s="377">
        <f t="shared" si="61"/>
        <v>0</v>
      </c>
      <c r="M94" s="377">
        <f t="shared" si="61"/>
        <v>0</v>
      </c>
      <c r="N94" s="376">
        <f t="shared" si="61"/>
        <v>0</v>
      </c>
      <c r="O94" s="376">
        <f t="shared" si="61"/>
        <v>0</v>
      </c>
      <c r="P94" s="376">
        <f t="shared" si="61"/>
        <v>0</v>
      </c>
      <c r="Q94" s="376">
        <f t="shared" si="61"/>
        <v>0</v>
      </c>
      <c r="R94" s="376">
        <f t="shared" si="61"/>
        <v>0</v>
      </c>
      <c r="S94" s="376">
        <f t="shared" si="61"/>
        <v>0</v>
      </c>
      <c r="T94" s="376">
        <f t="shared" si="61"/>
        <v>0</v>
      </c>
      <c r="U94" s="376">
        <f t="shared" si="61"/>
        <v>0</v>
      </c>
      <c r="V94" s="377">
        <f t="shared" si="61"/>
        <v>0</v>
      </c>
      <c r="W94" s="376"/>
      <c r="Y94" s="378">
        <f t="shared" si="47"/>
        <v>0</v>
      </c>
      <c r="Z94" s="375">
        <f t="shared" si="47"/>
        <v>0</v>
      </c>
      <c r="AA94" s="378"/>
      <c r="AB94" s="378"/>
      <c r="AC94" s="378"/>
      <c r="AD94" s="378"/>
      <c r="AE94" s="378"/>
      <c r="AF94" s="378"/>
      <c r="AG94" s="378"/>
      <c r="AH94" s="378"/>
      <c r="AI94" s="378"/>
      <c r="AJ94" s="378"/>
      <c r="AK94" s="378"/>
      <c r="AL94" s="378"/>
      <c r="AM94" s="378"/>
      <c r="AN94" s="378"/>
      <c r="AO94" s="378"/>
      <c r="AP94" s="378"/>
      <c r="AQ94" s="378"/>
    </row>
    <row r="95" spans="1:43" s="375" customFormat="1" ht="0.75" customHeight="1">
      <c r="A95" s="368"/>
      <c r="B95" s="369"/>
      <c r="C95" s="374"/>
      <c r="D95" s="374"/>
      <c r="E95" s="374"/>
      <c r="F95" s="374"/>
      <c r="G95" s="374"/>
      <c r="H95" s="374"/>
      <c r="I95" s="374"/>
      <c r="J95" s="380"/>
      <c r="K95" s="374"/>
      <c r="L95" s="380"/>
      <c r="M95" s="380"/>
      <c r="N95" s="374"/>
      <c r="O95" s="374"/>
      <c r="P95" s="374"/>
      <c r="Q95" s="374"/>
      <c r="R95" s="374"/>
      <c r="S95" s="374"/>
      <c r="T95" s="374"/>
      <c r="U95" s="374"/>
      <c r="V95" s="380"/>
      <c r="W95" s="374"/>
      <c r="Y95" s="378">
        <f t="shared" si="47"/>
        <v>0</v>
      </c>
      <c r="Z95" s="375">
        <f t="shared" si="47"/>
        <v>0</v>
      </c>
      <c r="AA95" s="378"/>
      <c r="AB95" s="378"/>
      <c r="AC95" s="378"/>
      <c r="AD95" s="378"/>
      <c r="AE95" s="378"/>
      <c r="AF95" s="378"/>
      <c r="AG95" s="378"/>
      <c r="AH95" s="378"/>
      <c r="AI95" s="378"/>
      <c r="AJ95" s="378"/>
      <c r="AK95" s="378"/>
      <c r="AL95" s="378"/>
      <c r="AM95" s="378"/>
      <c r="AN95" s="378"/>
      <c r="AO95" s="378"/>
      <c r="AP95" s="378"/>
      <c r="AQ95" s="378"/>
    </row>
    <row r="96" spans="1:43" s="375" customFormat="1" ht="20.100000000000001" customHeight="1">
      <c r="A96" s="379" t="s">
        <v>233</v>
      </c>
      <c r="B96" s="357" t="s">
        <v>101</v>
      </c>
      <c r="C96" s="376">
        <f>'（１）科目別 '!V82</f>
        <v>0</v>
      </c>
      <c r="D96" s="376">
        <f>'（１）科目別 '!W82</f>
        <v>0</v>
      </c>
      <c r="E96" s="376">
        <v>0</v>
      </c>
      <c r="F96" s="376">
        <v>0</v>
      </c>
      <c r="G96" s="376">
        <v>0</v>
      </c>
      <c r="H96" s="376">
        <v>0</v>
      </c>
      <c r="I96" s="376">
        <v>0</v>
      </c>
      <c r="J96" s="377">
        <v>0</v>
      </c>
      <c r="K96" s="376">
        <v>0</v>
      </c>
      <c r="L96" s="377">
        <v>0</v>
      </c>
      <c r="M96" s="377">
        <v>0</v>
      </c>
      <c r="N96" s="376">
        <v>0</v>
      </c>
      <c r="O96" s="376">
        <v>0</v>
      </c>
      <c r="P96" s="376">
        <v>0</v>
      </c>
      <c r="Q96" s="376">
        <v>0</v>
      </c>
      <c r="R96" s="376">
        <v>0</v>
      </c>
      <c r="S96" s="376">
        <f>C96-Y96</f>
        <v>0</v>
      </c>
      <c r="T96" s="376">
        <f>D96-Z96</f>
        <v>0</v>
      </c>
      <c r="U96" s="376">
        <v>0</v>
      </c>
      <c r="V96" s="377">
        <v>0</v>
      </c>
      <c r="W96" s="376"/>
      <c r="X96" s="378"/>
      <c r="Y96" s="378">
        <f t="shared" si="47"/>
        <v>0</v>
      </c>
      <c r="Z96" s="378">
        <f t="shared" si="47"/>
        <v>0</v>
      </c>
      <c r="AA96" s="378"/>
      <c r="AB96" s="378"/>
      <c r="AC96" s="378"/>
      <c r="AD96" s="378"/>
      <c r="AE96" s="378"/>
      <c r="AF96" s="378"/>
      <c r="AG96" s="378"/>
      <c r="AH96" s="378"/>
      <c r="AI96" s="378"/>
      <c r="AJ96" s="378"/>
      <c r="AK96" s="378"/>
      <c r="AL96" s="378"/>
      <c r="AM96" s="378"/>
      <c r="AN96" s="378"/>
      <c r="AO96" s="378"/>
      <c r="AP96" s="378"/>
      <c r="AQ96" s="378"/>
    </row>
    <row r="97" spans="1:43" s="375" customFormat="1" ht="20.100000000000001" customHeight="1">
      <c r="A97" s="392" t="s">
        <v>234</v>
      </c>
      <c r="B97" s="357" t="s">
        <v>99</v>
      </c>
      <c r="C97" s="376">
        <f>'（１）科目別 '!V83</f>
        <v>0</v>
      </c>
      <c r="D97" s="376">
        <f>'（１）科目別 '!W83</f>
        <v>0</v>
      </c>
      <c r="E97" s="376">
        <v>0</v>
      </c>
      <c r="F97" s="376">
        <v>0</v>
      </c>
      <c r="G97" s="376">
        <v>0</v>
      </c>
      <c r="H97" s="376">
        <v>0</v>
      </c>
      <c r="I97" s="376">
        <v>0</v>
      </c>
      <c r="J97" s="377">
        <v>0</v>
      </c>
      <c r="K97" s="376">
        <v>0</v>
      </c>
      <c r="L97" s="377">
        <v>0</v>
      </c>
      <c r="M97" s="377">
        <v>0</v>
      </c>
      <c r="N97" s="376">
        <v>0</v>
      </c>
      <c r="O97" s="376">
        <v>0</v>
      </c>
      <c r="P97" s="376">
        <v>0</v>
      </c>
      <c r="Q97" s="376">
        <v>0</v>
      </c>
      <c r="R97" s="376">
        <v>0</v>
      </c>
      <c r="S97" s="376">
        <f t="shared" ref="S97:S98" si="62">C97-Y97</f>
        <v>0</v>
      </c>
      <c r="T97" s="376">
        <f t="shared" ref="T97:T98" si="63">D97-Z97</f>
        <v>0</v>
      </c>
      <c r="U97" s="376">
        <v>0</v>
      </c>
      <c r="V97" s="377">
        <v>0</v>
      </c>
      <c r="W97" s="376"/>
      <c r="X97" s="378"/>
      <c r="Y97" s="378">
        <f t="shared" si="47"/>
        <v>0</v>
      </c>
      <c r="Z97" s="378">
        <f t="shared" si="47"/>
        <v>0</v>
      </c>
      <c r="AA97" s="378"/>
      <c r="AB97" s="378"/>
      <c r="AC97" s="378"/>
      <c r="AD97" s="378"/>
      <c r="AE97" s="378"/>
      <c r="AF97" s="378"/>
      <c r="AG97" s="378"/>
      <c r="AH97" s="378"/>
      <c r="AI97" s="378"/>
      <c r="AJ97" s="378"/>
      <c r="AK97" s="378"/>
      <c r="AL97" s="378"/>
      <c r="AM97" s="378"/>
      <c r="AN97" s="378"/>
      <c r="AO97" s="378"/>
      <c r="AP97" s="378"/>
      <c r="AQ97" s="378"/>
    </row>
    <row r="98" spans="1:43" s="375" customFormat="1" ht="20.100000000000001" customHeight="1">
      <c r="A98" s="368"/>
      <c r="B98" s="357" t="s">
        <v>100</v>
      </c>
      <c r="C98" s="376">
        <f>'（１）科目別 '!V84</f>
        <v>0</v>
      </c>
      <c r="D98" s="374">
        <f>'（１）科目別 '!W84</f>
        <v>0</v>
      </c>
      <c r="E98" s="374">
        <f t="shared" ref="E98:V98" si="64">E96+E97</f>
        <v>0</v>
      </c>
      <c r="F98" s="374">
        <f t="shared" si="64"/>
        <v>0</v>
      </c>
      <c r="G98" s="374">
        <f t="shared" si="64"/>
        <v>0</v>
      </c>
      <c r="H98" s="374">
        <f t="shared" si="64"/>
        <v>0</v>
      </c>
      <c r="I98" s="374">
        <f t="shared" si="64"/>
        <v>0</v>
      </c>
      <c r="J98" s="380">
        <f t="shared" si="64"/>
        <v>0</v>
      </c>
      <c r="K98" s="374">
        <f t="shared" si="64"/>
        <v>0</v>
      </c>
      <c r="L98" s="380">
        <f t="shared" si="64"/>
        <v>0</v>
      </c>
      <c r="M98" s="380">
        <f t="shared" si="64"/>
        <v>0</v>
      </c>
      <c r="N98" s="374">
        <f t="shared" si="64"/>
        <v>0</v>
      </c>
      <c r="O98" s="374">
        <f t="shared" si="64"/>
        <v>0</v>
      </c>
      <c r="P98" s="374">
        <f t="shared" si="64"/>
        <v>0</v>
      </c>
      <c r="Q98" s="374">
        <f t="shared" si="64"/>
        <v>0</v>
      </c>
      <c r="R98" s="374">
        <f t="shared" si="64"/>
        <v>0</v>
      </c>
      <c r="S98" s="374">
        <f t="shared" si="62"/>
        <v>0</v>
      </c>
      <c r="T98" s="374">
        <f t="shared" si="63"/>
        <v>0</v>
      </c>
      <c r="U98" s="374">
        <f t="shared" si="64"/>
        <v>0</v>
      </c>
      <c r="V98" s="380">
        <f t="shared" si="64"/>
        <v>0</v>
      </c>
      <c r="W98" s="374"/>
      <c r="X98" s="378"/>
      <c r="Y98" s="378">
        <f t="shared" si="47"/>
        <v>0</v>
      </c>
      <c r="Z98" s="378">
        <f t="shared" si="47"/>
        <v>0</v>
      </c>
      <c r="AA98" s="378"/>
      <c r="AB98" s="378"/>
      <c r="AC98" s="378"/>
      <c r="AD98" s="378"/>
      <c r="AE98" s="378"/>
      <c r="AF98" s="378"/>
      <c r="AG98" s="378"/>
      <c r="AH98" s="378"/>
      <c r="AI98" s="378"/>
      <c r="AJ98" s="378"/>
      <c r="AK98" s="378"/>
      <c r="AL98" s="378"/>
      <c r="AM98" s="378"/>
      <c r="AN98" s="378"/>
      <c r="AO98" s="378"/>
      <c r="AP98" s="378"/>
      <c r="AQ98" s="378"/>
    </row>
    <row r="99" spans="1:43" s="375" customFormat="1" ht="20.100000000000001" customHeight="1">
      <c r="A99" s="368"/>
      <c r="B99" s="369"/>
      <c r="C99" s="374"/>
      <c r="D99" s="374"/>
      <c r="E99" s="374"/>
      <c r="F99" s="374"/>
      <c r="G99" s="374"/>
      <c r="H99" s="374"/>
      <c r="I99" s="374"/>
      <c r="J99" s="380"/>
      <c r="K99" s="374"/>
      <c r="L99" s="380"/>
      <c r="M99" s="380"/>
      <c r="N99" s="374"/>
      <c r="O99" s="374"/>
      <c r="P99" s="374"/>
      <c r="Q99" s="374"/>
      <c r="R99" s="374"/>
      <c r="S99" s="374"/>
      <c r="T99" s="374"/>
      <c r="U99" s="374"/>
      <c r="V99" s="380"/>
      <c r="W99" s="374"/>
      <c r="X99" s="378"/>
      <c r="Y99" s="378">
        <f t="shared" si="47"/>
        <v>0</v>
      </c>
      <c r="Z99" s="378">
        <f t="shared" si="47"/>
        <v>0</v>
      </c>
      <c r="AA99" s="378"/>
      <c r="AB99" s="378"/>
      <c r="AC99" s="378"/>
      <c r="AD99" s="378"/>
      <c r="AE99" s="378"/>
      <c r="AF99" s="378"/>
      <c r="AG99" s="378"/>
      <c r="AH99" s="378"/>
      <c r="AI99" s="378"/>
      <c r="AJ99" s="378"/>
      <c r="AK99" s="378"/>
      <c r="AL99" s="378"/>
      <c r="AM99" s="378"/>
      <c r="AN99" s="378"/>
      <c r="AO99" s="378"/>
      <c r="AP99" s="378"/>
      <c r="AQ99" s="378"/>
    </row>
    <row r="100" spans="1:43" s="375" customFormat="1" ht="20.100000000000001" customHeight="1">
      <c r="A100" s="379" t="s">
        <v>233</v>
      </c>
      <c r="B100" s="357" t="s">
        <v>101</v>
      </c>
      <c r="C100" s="376">
        <f>'（１）科目別 '!V86</f>
        <v>0</v>
      </c>
      <c r="D100" s="376">
        <f>'（１）科目別 '!W86</f>
        <v>0</v>
      </c>
      <c r="E100" s="376">
        <v>0</v>
      </c>
      <c r="F100" s="376">
        <v>0</v>
      </c>
      <c r="G100" s="376">
        <v>0</v>
      </c>
      <c r="H100" s="376">
        <v>0</v>
      </c>
      <c r="I100" s="376">
        <v>0</v>
      </c>
      <c r="J100" s="377">
        <v>0</v>
      </c>
      <c r="K100" s="376">
        <v>0</v>
      </c>
      <c r="L100" s="377">
        <v>0</v>
      </c>
      <c r="M100" s="377">
        <v>0</v>
      </c>
      <c r="N100" s="376">
        <v>0</v>
      </c>
      <c r="O100" s="376">
        <v>0</v>
      </c>
      <c r="P100" s="376">
        <v>0</v>
      </c>
      <c r="Q100" s="376">
        <v>0</v>
      </c>
      <c r="R100" s="376">
        <v>0</v>
      </c>
      <c r="S100" s="376">
        <f>C100-Y100</f>
        <v>0</v>
      </c>
      <c r="T100" s="376">
        <f>D100-Z100</f>
        <v>0</v>
      </c>
      <c r="U100" s="376">
        <v>0</v>
      </c>
      <c r="V100" s="377">
        <v>0</v>
      </c>
      <c r="W100" s="376"/>
      <c r="Y100" s="378">
        <f t="shared" si="47"/>
        <v>0</v>
      </c>
      <c r="Z100" s="375">
        <f t="shared" si="47"/>
        <v>0</v>
      </c>
    </row>
    <row r="101" spans="1:43" s="375" customFormat="1" ht="20.100000000000001" customHeight="1">
      <c r="A101" s="392" t="s">
        <v>235</v>
      </c>
      <c r="B101" s="357" t="s">
        <v>99</v>
      </c>
      <c r="C101" s="376">
        <f>'（１）科目別 '!V87</f>
        <v>0</v>
      </c>
      <c r="D101" s="376">
        <f>'（１）科目別 '!W87</f>
        <v>0</v>
      </c>
      <c r="E101" s="376">
        <v>0</v>
      </c>
      <c r="F101" s="376">
        <v>0</v>
      </c>
      <c r="G101" s="376">
        <v>0</v>
      </c>
      <c r="H101" s="376">
        <v>0</v>
      </c>
      <c r="I101" s="376">
        <v>0</v>
      </c>
      <c r="J101" s="377">
        <v>0</v>
      </c>
      <c r="K101" s="376">
        <v>0</v>
      </c>
      <c r="L101" s="377">
        <v>0</v>
      </c>
      <c r="M101" s="377">
        <v>0</v>
      </c>
      <c r="N101" s="376">
        <v>0</v>
      </c>
      <c r="O101" s="376">
        <v>0</v>
      </c>
      <c r="P101" s="376">
        <v>0</v>
      </c>
      <c r="Q101" s="376">
        <v>0</v>
      </c>
      <c r="R101" s="376">
        <v>0</v>
      </c>
      <c r="S101" s="376">
        <f t="shared" ref="S101:S102" si="65">C101-Y101</f>
        <v>0</v>
      </c>
      <c r="T101" s="376">
        <f t="shared" ref="T101:T102" si="66">D101-Z101</f>
        <v>0</v>
      </c>
      <c r="U101" s="376">
        <v>0</v>
      </c>
      <c r="V101" s="377">
        <v>0</v>
      </c>
      <c r="W101" s="376"/>
      <c r="Y101" s="378">
        <f t="shared" si="47"/>
        <v>0</v>
      </c>
      <c r="Z101" s="375">
        <f t="shared" si="47"/>
        <v>0</v>
      </c>
      <c r="AB101" s="378"/>
      <c r="AC101" s="378"/>
      <c r="AD101" s="378"/>
      <c r="AE101" s="378"/>
      <c r="AF101" s="378"/>
      <c r="AG101" s="378"/>
      <c r="AH101" s="378"/>
      <c r="AI101" s="378"/>
      <c r="AJ101" s="378"/>
      <c r="AK101" s="378"/>
      <c r="AL101" s="378"/>
      <c r="AM101" s="378"/>
      <c r="AN101" s="378"/>
      <c r="AO101" s="378"/>
      <c r="AP101" s="378"/>
      <c r="AQ101" s="378"/>
    </row>
    <row r="102" spans="1:43" s="375" customFormat="1" ht="20.100000000000001" customHeight="1">
      <c r="A102" s="355"/>
      <c r="B102" s="357" t="s">
        <v>100</v>
      </c>
      <c r="C102" s="376">
        <f>'（１）科目別 '!V88</f>
        <v>0</v>
      </c>
      <c r="D102" s="376">
        <f>'（１）科目別 '!W88</f>
        <v>0</v>
      </c>
      <c r="E102" s="376">
        <v>0</v>
      </c>
      <c r="F102" s="376">
        <v>0</v>
      </c>
      <c r="G102" s="376">
        <v>0</v>
      </c>
      <c r="H102" s="376">
        <v>0</v>
      </c>
      <c r="I102" s="376">
        <v>0</v>
      </c>
      <c r="J102" s="377">
        <v>0</v>
      </c>
      <c r="K102" s="376">
        <v>0</v>
      </c>
      <c r="L102" s="377">
        <v>0</v>
      </c>
      <c r="M102" s="377">
        <v>0</v>
      </c>
      <c r="N102" s="376">
        <v>0</v>
      </c>
      <c r="O102" s="376">
        <v>0</v>
      </c>
      <c r="P102" s="376">
        <v>0</v>
      </c>
      <c r="Q102" s="376">
        <v>0</v>
      </c>
      <c r="R102" s="376">
        <v>0</v>
      </c>
      <c r="S102" s="376">
        <f t="shared" si="65"/>
        <v>0</v>
      </c>
      <c r="T102" s="376">
        <f t="shared" si="66"/>
        <v>0</v>
      </c>
      <c r="U102" s="376">
        <v>0</v>
      </c>
      <c r="V102" s="377">
        <v>0</v>
      </c>
      <c r="W102" s="376"/>
      <c r="Y102" s="378">
        <f t="shared" si="47"/>
        <v>0</v>
      </c>
      <c r="Z102" s="375">
        <f t="shared" si="47"/>
        <v>0</v>
      </c>
      <c r="AA102" s="378"/>
      <c r="AB102" s="378"/>
      <c r="AC102" s="378"/>
      <c r="AD102" s="378"/>
      <c r="AE102" s="378"/>
      <c r="AF102" s="378"/>
      <c r="AG102" s="378"/>
      <c r="AH102" s="378"/>
      <c r="AI102" s="378"/>
      <c r="AJ102" s="378"/>
      <c r="AK102" s="378"/>
      <c r="AL102" s="378"/>
      <c r="AM102" s="378"/>
      <c r="AN102" s="378"/>
      <c r="AO102" s="378"/>
      <c r="AP102" s="378"/>
      <c r="AQ102" s="378"/>
    </row>
    <row r="103" spans="1:43" s="375" customFormat="1" ht="20.100000000000001" customHeight="1">
      <c r="A103" s="368"/>
      <c r="B103" s="369"/>
      <c r="C103" s="374"/>
      <c r="D103" s="374"/>
      <c r="E103" s="374"/>
      <c r="F103" s="374"/>
      <c r="G103" s="374"/>
      <c r="H103" s="374"/>
      <c r="I103" s="374"/>
      <c r="J103" s="380"/>
      <c r="K103" s="374"/>
      <c r="L103" s="380"/>
      <c r="M103" s="380"/>
      <c r="N103" s="374"/>
      <c r="O103" s="374"/>
      <c r="P103" s="374"/>
      <c r="Q103" s="374"/>
      <c r="R103" s="374"/>
      <c r="S103" s="374"/>
      <c r="T103" s="374"/>
      <c r="U103" s="374"/>
      <c r="V103" s="380"/>
      <c r="W103" s="374"/>
      <c r="X103" s="378"/>
      <c r="Y103" s="378">
        <f t="shared" si="47"/>
        <v>0</v>
      </c>
      <c r="Z103" s="378">
        <f t="shared" si="47"/>
        <v>0</v>
      </c>
      <c r="AA103" s="378"/>
      <c r="AB103" s="378"/>
      <c r="AC103" s="378"/>
      <c r="AD103" s="378"/>
      <c r="AE103" s="378"/>
      <c r="AF103" s="378"/>
      <c r="AG103" s="378"/>
      <c r="AH103" s="378"/>
      <c r="AI103" s="378"/>
      <c r="AJ103" s="378"/>
      <c r="AK103" s="378"/>
      <c r="AL103" s="378"/>
      <c r="AM103" s="378"/>
      <c r="AN103" s="378"/>
      <c r="AO103" s="378"/>
      <c r="AP103" s="378"/>
      <c r="AQ103" s="378"/>
    </row>
    <row r="104" spans="1:43" s="375" customFormat="1" ht="20.100000000000001" customHeight="1">
      <c r="A104" s="368"/>
      <c r="B104" s="357" t="s">
        <v>101</v>
      </c>
      <c r="C104" s="376">
        <f>'（１）科目別 '!V90</f>
        <v>0</v>
      </c>
      <c r="D104" s="376">
        <f>'（１）科目別 '!W90</f>
        <v>0</v>
      </c>
      <c r="E104" s="376">
        <f t="shared" ref="E104:V105" si="67">E108+E112+E116</f>
        <v>0</v>
      </c>
      <c r="F104" s="376">
        <f t="shared" si="67"/>
        <v>0</v>
      </c>
      <c r="G104" s="376">
        <f t="shared" si="67"/>
        <v>0</v>
      </c>
      <c r="H104" s="376">
        <f t="shared" si="67"/>
        <v>0</v>
      </c>
      <c r="I104" s="376">
        <f t="shared" si="67"/>
        <v>0</v>
      </c>
      <c r="J104" s="377">
        <f t="shared" si="67"/>
        <v>0</v>
      </c>
      <c r="K104" s="376">
        <f t="shared" si="67"/>
        <v>0</v>
      </c>
      <c r="L104" s="376">
        <f t="shared" si="67"/>
        <v>0</v>
      </c>
      <c r="M104" s="376">
        <f t="shared" si="67"/>
        <v>0</v>
      </c>
      <c r="N104" s="376">
        <f t="shared" si="67"/>
        <v>0</v>
      </c>
      <c r="O104" s="376">
        <f t="shared" si="67"/>
        <v>0</v>
      </c>
      <c r="P104" s="376">
        <f t="shared" si="67"/>
        <v>0</v>
      </c>
      <c r="Q104" s="376">
        <f t="shared" si="67"/>
        <v>0</v>
      </c>
      <c r="R104" s="376">
        <f t="shared" si="67"/>
        <v>0</v>
      </c>
      <c r="S104" s="376">
        <f>C104-Y104</f>
        <v>0</v>
      </c>
      <c r="T104" s="376">
        <f>D104-Z104</f>
        <v>0</v>
      </c>
      <c r="U104" s="376">
        <f t="shared" si="67"/>
        <v>0</v>
      </c>
      <c r="V104" s="377">
        <f t="shared" si="67"/>
        <v>0</v>
      </c>
      <c r="W104" s="374"/>
      <c r="X104" s="378"/>
      <c r="Y104" s="378">
        <f t="shared" si="47"/>
        <v>0</v>
      </c>
      <c r="Z104" s="378">
        <f t="shared" si="47"/>
        <v>0</v>
      </c>
      <c r="AA104" s="378"/>
      <c r="AB104" s="378"/>
      <c r="AC104" s="378"/>
      <c r="AD104" s="378"/>
      <c r="AE104" s="378"/>
      <c r="AF104" s="378"/>
      <c r="AG104" s="378"/>
      <c r="AH104" s="378"/>
      <c r="AI104" s="378"/>
      <c r="AJ104" s="378"/>
      <c r="AK104" s="378"/>
      <c r="AL104" s="378"/>
      <c r="AM104" s="378"/>
      <c r="AN104" s="378"/>
      <c r="AO104" s="378"/>
      <c r="AP104" s="378"/>
      <c r="AQ104" s="378"/>
    </row>
    <row r="105" spans="1:43" s="375" customFormat="1" ht="20.100000000000001" customHeight="1">
      <c r="A105" s="381" t="s">
        <v>236</v>
      </c>
      <c r="B105" s="357" t="s">
        <v>99</v>
      </c>
      <c r="C105" s="376">
        <f>'（１）科目別 '!V91</f>
        <v>0</v>
      </c>
      <c r="D105" s="376">
        <f>'（１）科目別 '!W91</f>
        <v>0</v>
      </c>
      <c r="E105" s="376">
        <f t="shared" si="67"/>
        <v>0</v>
      </c>
      <c r="F105" s="376">
        <f t="shared" si="67"/>
        <v>0</v>
      </c>
      <c r="G105" s="376">
        <f t="shared" si="67"/>
        <v>0</v>
      </c>
      <c r="H105" s="376">
        <f t="shared" si="67"/>
        <v>0</v>
      </c>
      <c r="I105" s="376">
        <f t="shared" si="67"/>
        <v>0</v>
      </c>
      <c r="J105" s="377">
        <f t="shared" si="67"/>
        <v>0</v>
      </c>
      <c r="K105" s="376">
        <f t="shared" si="67"/>
        <v>0</v>
      </c>
      <c r="L105" s="376">
        <f t="shared" si="67"/>
        <v>0</v>
      </c>
      <c r="M105" s="376">
        <f t="shared" si="67"/>
        <v>0</v>
      </c>
      <c r="N105" s="376">
        <f t="shared" si="67"/>
        <v>0</v>
      </c>
      <c r="O105" s="376">
        <f t="shared" si="67"/>
        <v>0</v>
      </c>
      <c r="P105" s="376">
        <f t="shared" si="67"/>
        <v>0</v>
      </c>
      <c r="Q105" s="376">
        <f t="shared" si="67"/>
        <v>0</v>
      </c>
      <c r="R105" s="376">
        <f t="shared" si="67"/>
        <v>0</v>
      </c>
      <c r="S105" s="376">
        <f t="shared" ref="S105:S106" si="68">C105-Y105</f>
        <v>0</v>
      </c>
      <c r="T105" s="376">
        <f t="shared" ref="T105:T106" si="69">D105-Z105</f>
        <v>0</v>
      </c>
      <c r="U105" s="376">
        <f t="shared" si="67"/>
        <v>0</v>
      </c>
      <c r="V105" s="377">
        <f t="shared" si="67"/>
        <v>0</v>
      </c>
      <c r="W105" s="374"/>
      <c r="X105" s="378"/>
      <c r="Y105" s="378">
        <f t="shared" si="47"/>
        <v>0</v>
      </c>
      <c r="Z105" s="378">
        <f t="shared" si="47"/>
        <v>0</v>
      </c>
      <c r="AA105" s="378"/>
      <c r="AB105" s="378"/>
      <c r="AC105" s="378"/>
      <c r="AD105" s="378"/>
      <c r="AE105" s="378"/>
      <c r="AF105" s="378"/>
      <c r="AG105" s="378"/>
      <c r="AH105" s="378"/>
      <c r="AI105" s="378"/>
      <c r="AJ105" s="378"/>
      <c r="AK105" s="378"/>
      <c r="AL105" s="378"/>
      <c r="AM105" s="378"/>
      <c r="AN105" s="378"/>
      <c r="AO105" s="378"/>
      <c r="AP105" s="378"/>
      <c r="AQ105" s="378"/>
    </row>
    <row r="106" spans="1:43" s="375" customFormat="1" ht="20.100000000000001" customHeight="1">
      <c r="A106" s="368"/>
      <c r="B106" s="357" t="s">
        <v>100</v>
      </c>
      <c r="C106" s="376">
        <f>'（１）科目別 '!V92</f>
        <v>0</v>
      </c>
      <c r="D106" s="376">
        <f>'（１）科目別 '!W92</f>
        <v>0</v>
      </c>
      <c r="E106" s="376">
        <f t="shared" ref="E106:V106" si="70">SUM(E104:E105)</f>
        <v>0</v>
      </c>
      <c r="F106" s="376">
        <f t="shared" si="70"/>
        <v>0</v>
      </c>
      <c r="G106" s="376">
        <f t="shared" si="70"/>
        <v>0</v>
      </c>
      <c r="H106" s="376">
        <f t="shared" si="70"/>
        <v>0</v>
      </c>
      <c r="I106" s="376">
        <f t="shared" si="70"/>
        <v>0</v>
      </c>
      <c r="J106" s="377">
        <f t="shared" si="70"/>
        <v>0</v>
      </c>
      <c r="K106" s="376">
        <f t="shared" si="70"/>
        <v>0</v>
      </c>
      <c r="L106" s="377">
        <f t="shared" si="70"/>
        <v>0</v>
      </c>
      <c r="M106" s="377">
        <f t="shared" si="70"/>
        <v>0</v>
      </c>
      <c r="N106" s="376">
        <f t="shared" si="70"/>
        <v>0</v>
      </c>
      <c r="O106" s="376">
        <f t="shared" si="70"/>
        <v>0</v>
      </c>
      <c r="P106" s="376">
        <f t="shared" si="70"/>
        <v>0</v>
      </c>
      <c r="Q106" s="376">
        <f t="shared" si="70"/>
        <v>0</v>
      </c>
      <c r="R106" s="376">
        <f t="shared" si="70"/>
        <v>0</v>
      </c>
      <c r="S106" s="376">
        <f t="shared" si="68"/>
        <v>0</v>
      </c>
      <c r="T106" s="376">
        <f t="shared" si="69"/>
        <v>0</v>
      </c>
      <c r="U106" s="376">
        <f t="shared" si="70"/>
        <v>0</v>
      </c>
      <c r="V106" s="377">
        <f t="shared" si="70"/>
        <v>0</v>
      </c>
      <c r="W106" s="374"/>
      <c r="X106" s="378"/>
      <c r="Y106" s="378">
        <f t="shared" si="47"/>
        <v>0</v>
      </c>
      <c r="Z106" s="378">
        <f t="shared" si="47"/>
        <v>0</v>
      </c>
      <c r="AA106" s="378"/>
      <c r="AB106" s="378"/>
      <c r="AC106" s="378"/>
      <c r="AD106" s="378"/>
      <c r="AE106" s="378"/>
      <c r="AF106" s="378"/>
      <c r="AG106" s="378"/>
      <c r="AH106" s="378"/>
      <c r="AI106" s="378"/>
      <c r="AJ106" s="378"/>
      <c r="AK106" s="378"/>
      <c r="AL106" s="378"/>
      <c r="AM106" s="378"/>
      <c r="AN106" s="378"/>
      <c r="AO106" s="378"/>
      <c r="AP106" s="378"/>
      <c r="AQ106" s="378"/>
    </row>
    <row r="107" spans="1:43" s="375" customFormat="1" ht="20.100000000000001" customHeight="1">
      <c r="A107" s="368"/>
      <c r="B107" s="369"/>
      <c r="C107" s="374"/>
      <c r="D107" s="374"/>
      <c r="E107" s="374"/>
      <c r="F107" s="374"/>
      <c r="G107" s="374"/>
      <c r="H107" s="374"/>
      <c r="I107" s="374"/>
      <c r="J107" s="380"/>
      <c r="K107" s="374"/>
      <c r="L107" s="380"/>
      <c r="M107" s="380"/>
      <c r="N107" s="374"/>
      <c r="O107" s="374"/>
      <c r="P107" s="374"/>
      <c r="Q107" s="374"/>
      <c r="R107" s="374"/>
      <c r="S107" s="374"/>
      <c r="T107" s="374"/>
      <c r="U107" s="374"/>
      <c r="V107" s="380"/>
      <c r="W107" s="374"/>
      <c r="X107" s="378"/>
      <c r="Y107" s="378">
        <f t="shared" si="47"/>
        <v>0</v>
      </c>
      <c r="Z107" s="378">
        <f t="shared" si="47"/>
        <v>0</v>
      </c>
      <c r="AA107" s="378"/>
      <c r="AB107" s="378"/>
      <c r="AC107" s="378"/>
      <c r="AD107" s="378"/>
      <c r="AE107" s="378"/>
      <c r="AF107" s="378"/>
      <c r="AG107" s="378"/>
      <c r="AH107" s="378"/>
      <c r="AI107" s="378"/>
      <c r="AJ107" s="378"/>
      <c r="AK107" s="378"/>
      <c r="AL107" s="378"/>
      <c r="AM107" s="378"/>
      <c r="AN107" s="378"/>
      <c r="AO107" s="378"/>
      <c r="AP107" s="378"/>
      <c r="AQ107" s="378"/>
    </row>
    <row r="108" spans="1:43" s="375" customFormat="1" ht="20.100000000000001" customHeight="1">
      <c r="A108" s="379" t="s">
        <v>228</v>
      </c>
      <c r="B108" s="357" t="s">
        <v>101</v>
      </c>
      <c r="C108" s="376">
        <f>'（１）科目別 '!V94</f>
        <v>0</v>
      </c>
      <c r="D108" s="376">
        <f>'（１）科目別 '!W94</f>
        <v>0</v>
      </c>
      <c r="E108" s="376">
        <v>0</v>
      </c>
      <c r="F108" s="376">
        <v>0</v>
      </c>
      <c r="G108" s="376">
        <v>0</v>
      </c>
      <c r="H108" s="376">
        <v>0</v>
      </c>
      <c r="I108" s="376">
        <v>0</v>
      </c>
      <c r="J108" s="377">
        <v>0</v>
      </c>
      <c r="K108" s="376">
        <v>0</v>
      </c>
      <c r="L108" s="377">
        <v>0</v>
      </c>
      <c r="M108" s="377">
        <v>0</v>
      </c>
      <c r="N108" s="376">
        <v>0</v>
      </c>
      <c r="O108" s="376">
        <v>0</v>
      </c>
      <c r="P108" s="376">
        <v>0</v>
      </c>
      <c r="Q108" s="376">
        <v>0</v>
      </c>
      <c r="R108" s="376">
        <v>0</v>
      </c>
      <c r="S108" s="376">
        <f>C108-Y108</f>
        <v>0</v>
      </c>
      <c r="T108" s="376">
        <f>D108-Z108</f>
        <v>0</v>
      </c>
      <c r="U108" s="376">
        <v>0</v>
      </c>
      <c r="V108" s="377">
        <v>0</v>
      </c>
      <c r="W108" s="376"/>
      <c r="X108" s="378"/>
      <c r="Y108" s="378">
        <f t="shared" si="47"/>
        <v>0</v>
      </c>
      <c r="Z108" s="378">
        <f t="shared" si="47"/>
        <v>0</v>
      </c>
      <c r="AA108" s="378"/>
      <c r="AB108" s="378"/>
      <c r="AC108" s="378"/>
      <c r="AD108" s="378"/>
      <c r="AE108" s="378"/>
      <c r="AF108" s="378"/>
      <c r="AG108" s="378"/>
      <c r="AH108" s="378"/>
      <c r="AI108" s="378"/>
      <c r="AJ108" s="378"/>
      <c r="AK108" s="378"/>
      <c r="AL108" s="378"/>
      <c r="AM108" s="378"/>
      <c r="AN108" s="378"/>
      <c r="AO108" s="378"/>
      <c r="AP108" s="378"/>
      <c r="AQ108" s="378"/>
    </row>
    <row r="109" spans="1:43" s="375" customFormat="1" ht="20.100000000000001" customHeight="1">
      <c r="A109" s="393" t="s">
        <v>123</v>
      </c>
      <c r="B109" s="357" t="s">
        <v>99</v>
      </c>
      <c r="C109" s="376">
        <f>'（１）科目別 '!V95</f>
        <v>0</v>
      </c>
      <c r="D109" s="376">
        <f>'（１）科目別 '!W95</f>
        <v>0</v>
      </c>
      <c r="E109" s="376">
        <v>0</v>
      </c>
      <c r="F109" s="376">
        <v>0</v>
      </c>
      <c r="G109" s="376">
        <v>0</v>
      </c>
      <c r="H109" s="376">
        <v>0</v>
      </c>
      <c r="I109" s="376">
        <v>0</v>
      </c>
      <c r="J109" s="377">
        <v>0</v>
      </c>
      <c r="K109" s="376">
        <v>0</v>
      </c>
      <c r="L109" s="377">
        <v>0</v>
      </c>
      <c r="M109" s="377">
        <v>0</v>
      </c>
      <c r="N109" s="376">
        <v>0</v>
      </c>
      <c r="O109" s="376">
        <v>0</v>
      </c>
      <c r="P109" s="376">
        <v>0</v>
      </c>
      <c r="Q109" s="376">
        <v>0</v>
      </c>
      <c r="R109" s="376">
        <v>0</v>
      </c>
      <c r="S109" s="376">
        <f t="shared" ref="S109:S110" si="71">C109-Y109</f>
        <v>0</v>
      </c>
      <c r="T109" s="376">
        <f t="shared" ref="T109:T110" si="72">D109-Z109</f>
        <v>0</v>
      </c>
      <c r="U109" s="376">
        <v>0</v>
      </c>
      <c r="V109" s="377">
        <v>0</v>
      </c>
      <c r="W109" s="376"/>
      <c r="X109" s="378"/>
      <c r="Y109" s="378">
        <f t="shared" si="47"/>
        <v>0</v>
      </c>
      <c r="Z109" s="378">
        <f t="shared" si="47"/>
        <v>0</v>
      </c>
      <c r="AA109" s="378"/>
      <c r="AB109" s="378"/>
      <c r="AC109" s="378"/>
      <c r="AD109" s="378"/>
      <c r="AE109" s="378"/>
      <c r="AF109" s="378"/>
      <c r="AG109" s="378"/>
      <c r="AH109" s="378"/>
      <c r="AI109" s="378"/>
      <c r="AJ109" s="378"/>
      <c r="AK109" s="378"/>
      <c r="AL109" s="378"/>
      <c r="AM109" s="378"/>
      <c r="AN109" s="378"/>
      <c r="AO109" s="378"/>
      <c r="AP109" s="378"/>
      <c r="AQ109" s="378"/>
    </row>
    <row r="110" spans="1:43" s="375" customFormat="1" ht="20.100000000000001" customHeight="1">
      <c r="A110" s="393"/>
      <c r="B110" s="357" t="s">
        <v>100</v>
      </c>
      <c r="C110" s="376">
        <f>'（１）科目別 '!V96</f>
        <v>0</v>
      </c>
      <c r="D110" s="376">
        <f>'（１）科目別 '!W96</f>
        <v>0</v>
      </c>
      <c r="E110" s="376">
        <f t="shared" ref="E110:V110" si="73">E108+E109</f>
        <v>0</v>
      </c>
      <c r="F110" s="376">
        <f t="shared" si="73"/>
        <v>0</v>
      </c>
      <c r="G110" s="376">
        <f t="shared" si="73"/>
        <v>0</v>
      </c>
      <c r="H110" s="376">
        <f t="shared" si="73"/>
        <v>0</v>
      </c>
      <c r="I110" s="376">
        <f t="shared" si="73"/>
        <v>0</v>
      </c>
      <c r="J110" s="377">
        <f t="shared" si="73"/>
        <v>0</v>
      </c>
      <c r="K110" s="376">
        <f t="shared" si="73"/>
        <v>0</v>
      </c>
      <c r="L110" s="377">
        <f t="shared" si="73"/>
        <v>0</v>
      </c>
      <c r="M110" s="377">
        <f t="shared" si="73"/>
        <v>0</v>
      </c>
      <c r="N110" s="376">
        <f t="shared" si="73"/>
        <v>0</v>
      </c>
      <c r="O110" s="376">
        <f t="shared" si="73"/>
        <v>0</v>
      </c>
      <c r="P110" s="376">
        <f t="shared" si="73"/>
        <v>0</v>
      </c>
      <c r="Q110" s="376">
        <f t="shared" si="73"/>
        <v>0</v>
      </c>
      <c r="R110" s="376">
        <f t="shared" si="73"/>
        <v>0</v>
      </c>
      <c r="S110" s="376">
        <f t="shared" si="71"/>
        <v>0</v>
      </c>
      <c r="T110" s="376">
        <f t="shared" si="72"/>
        <v>0</v>
      </c>
      <c r="U110" s="376">
        <f t="shared" si="73"/>
        <v>0</v>
      </c>
      <c r="V110" s="377">
        <f t="shared" si="73"/>
        <v>0</v>
      </c>
      <c r="W110" s="376"/>
      <c r="X110" s="378"/>
      <c r="Y110" s="378">
        <f t="shared" si="47"/>
        <v>0</v>
      </c>
      <c r="Z110" s="378">
        <f t="shared" si="47"/>
        <v>0</v>
      </c>
      <c r="AA110" s="378"/>
      <c r="AB110" s="378"/>
      <c r="AC110" s="378"/>
      <c r="AD110" s="378"/>
      <c r="AE110" s="378"/>
      <c r="AF110" s="378"/>
      <c r="AG110" s="378"/>
      <c r="AH110" s="378"/>
      <c r="AI110" s="378"/>
      <c r="AJ110" s="378"/>
      <c r="AK110" s="378"/>
      <c r="AL110" s="378"/>
      <c r="AM110" s="378"/>
      <c r="AN110" s="378"/>
      <c r="AO110" s="378"/>
      <c r="AP110" s="378"/>
      <c r="AQ110" s="378"/>
    </row>
    <row r="111" spans="1:43" s="375" customFormat="1" ht="20.100000000000001" customHeight="1">
      <c r="A111" s="368"/>
      <c r="B111" s="369"/>
      <c r="C111" s="374"/>
      <c r="D111" s="374"/>
      <c r="E111" s="374"/>
      <c r="F111" s="374"/>
      <c r="G111" s="374"/>
      <c r="H111" s="374"/>
      <c r="I111" s="374"/>
      <c r="J111" s="380"/>
      <c r="K111" s="374"/>
      <c r="L111" s="380"/>
      <c r="M111" s="380"/>
      <c r="N111" s="374"/>
      <c r="O111" s="374"/>
      <c r="P111" s="374"/>
      <c r="Q111" s="374"/>
      <c r="R111" s="374"/>
      <c r="S111" s="374"/>
      <c r="T111" s="374"/>
      <c r="U111" s="374"/>
      <c r="V111" s="380"/>
      <c r="W111" s="374"/>
      <c r="X111" s="378"/>
      <c r="Y111" s="378">
        <f t="shared" si="47"/>
        <v>0</v>
      </c>
      <c r="Z111" s="378">
        <f t="shared" si="47"/>
        <v>0</v>
      </c>
      <c r="AA111" s="378"/>
      <c r="AB111" s="378"/>
      <c r="AC111" s="378"/>
      <c r="AD111" s="378"/>
      <c r="AE111" s="378"/>
      <c r="AF111" s="378"/>
      <c r="AG111" s="378"/>
      <c r="AH111" s="378"/>
      <c r="AI111" s="378"/>
      <c r="AJ111" s="378"/>
      <c r="AK111" s="378"/>
      <c r="AL111" s="378"/>
      <c r="AM111" s="378"/>
      <c r="AN111" s="378"/>
      <c r="AO111" s="378"/>
      <c r="AP111" s="378"/>
      <c r="AQ111" s="378"/>
    </row>
    <row r="112" spans="1:43" s="375" customFormat="1" ht="20.100000000000001" customHeight="1">
      <c r="A112" s="355"/>
      <c r="B112" s="357" t="s">
        <v>101</v>
      </c>
      <c r="C112" s="376">
        <f>'（１）科目別 '!V98</f>
        <v>0</v>
      </c>
      <c r="D112" s="376">
        <f>'（１）科目別 '!W98</f>
        <v>0</v>
      </c>
      <c r="E112" s="376">
        <v>0</v>
      </c>
      <c r="F112" s="376">
        <v>0</v>
      </c>
      <c r="G112" s="376">
        <v>0</v>
      </c>
      <c r="H112" s="376">
        <v>0</v>
      </c>
      <c r="I112" s="376">
        <v>0</v>
      </c>
      <c r="J112" s="377">
        <v>0</v>
      </c>
      <c r="K112" s="376">
        <v>0</v>
      </c>
      <c r="L112" s="377">
        <v>0</v>
      </c>
      <c r="M112" s="377">
        <v>0</v>
      </c>
      <c r="N112" s="376">
        <v>0</v>
      </c>
      <c r="O112" s="376">
        <v>0</v>
      </c>
      <c r="P112" s="376">
        <v>0</v>
      </c>
      <c r="Q112" s="376">
        <v>0</v>
      </c>
      <c r="R112" s="376">
        <v>0</v>
      </c>
      <c r="S112" s="376">
        <f>C112-Y112</f>
        <v>0</v>
      </c>
      <c r="T112" s="376">
        <f>D112-Z112</f>
        <v>0</v>
      </c>
      <c r="U112" s="376">
        <v>0</v>
      </c>
      <c r="V112" s="377">
        <v>0</v>
      </c>
      <c r="W112" s="376"/>
      <c r="X112" s="378"/>
      <c r="Y112" s="378">
        <f t="shared" si="47"/>
        <v>0</v>
      </c>
      <c r="Z112" s="378">
        <f t="shared" si="47"/>
        <v>0</v>
      </c>
      <c r="AA112" s="378"/>
      <c r="AB112" s="378"/>
      <c r="AC112" s="378"/>
      <c r="AD112" s="378"/>
      <c r="AE112" s="378"/>
      <c r="AF112" s="378"/>
      <c r="AG112" s="378"/>
      <c r="AH112" s="378"/>
      <c r="AI112" s="378"/>
      <c r="AJ112" s="378"/>
      <c r="AK112" s="378"/>
      <c r="AL112" s="378"/>
      <c r="AM112" s="378"/>
      <c r="AN112" s="378"/>
      <c r="AO112" s="378"/>
      <c r="AP112" s="378"/>
      <c r="AQ112" s="378"/>
    </row>
    <row r="113" spans="1:43" s="375" customFormat="1" ht="20.100000000000001" customHeight="1">
      <c r="A113" s="379" t="s">
        <v>237</v>
      </c>
      <c r="B113" s="357" t="s">
        <v>99</v>
      </c>
      <c r="C113" s="376">
        <f>'（１）科目別 '!V99</f>
        <v>0</v>
      </c>
      <c r="D113" s="376">
        <f>'（１）科目別 '!W99</f>
        <v>0</v>
      </c>
      <c r="E113" s="376">
        <v>0</v>
      </c>
      <c r="F113" s="376">
        <v>0</v>
      </c>
      <c r="G113" s="376">
        <v>0</v>
      </c>
      <c r="H113" s="376">
        <v>0</v>
      </c>
      <c r="I113" s="376">
        <v>0</v>
      </c>
      <c r="J113" s="377">
        <v>0</v>
      </c>
      <c r="K113" s="376">
        <v>0</v>
      </c>
      <c r="L113" s="377">
        <v>0</v>
      </c>
      <c r="M113" s="377">
        <v>0</v>
      </c>
      <c r="N113" s="376">
        <v>0</v>
      </c>
      <c r="O113" s="376">
        <v>0</v>
      </c>
      <c r="P113" s="376">
        <v>0</v>
      </c>
      <c r="Q113" s="376">
        <v>0</v>
      </c>
      <c r="R113" s="376">
        <v>0</v>
      </c>
      <c r="S113" s="376">
        <f t="shared" ref="S113:S114" si="74">C113-Y113</f>
        <v>0</v>
      </c>
      <c r="T113" s="376">
        <f t="shared" ref="T113:T114" si="75">D113-Z113</f>
        <v>0</v>
      </c>
      <c r="U113" s="376">
        <v>0</v>
      </c>
      <c r="V113" s="377">
        <v>0</v>
      </c>
      <c r="W113" s="376"/>
      <c r="X113" s="378"/>
      <c r="Y113" s="378">
        <f t="shared" si="47"/>
        <v>0</v>
      </c>
      <c r="Z113" s="378">
        <f t="shared" si="47"/>
        <v>0</v>
      </c>
      <c r="AA113" s="378"/>
      <c r="AB113" s="378"/>
      <c r="AC113" s="378"/>
      <c r="AD113" s="378"/>
      <c r="AE113" s="378"/>
      <c r="AF113" s="378"/>
      <c r="AG113" s="378"/>
      <c r="AH113" s="378"/>
      <c r="AI113" s="378"/>
      <c r="AJ113" s="378"/>
      <c r="AK113" s="378"/>
      <c r="AL113" s="378"/>
      <c r="AM113" s="378"/>
      <c r="AN113" s="378"/>
      <c r="AO113" s="378"/>
      <c r="AP113" s="378"/>
      <c r="AQ113" s="378"/>
    </row>
    <row r="114" spans="1:43" s="375" customFormat="1" ht="20.100000000000001" customHeight="1">
      <c r="A114" s="355"/>
      <c r="B114" s="357" t="s">
        <v>100</v>
      </c>
      <c r="C114" s="376">
        <f>'（１）科目別 '!V100</f>
        <v>0</v>
      </c>
      <c r="D114" s="376">
        <f>'（１）科目別 '!W100</f>
        <v>0</v>
      </c>
      <c r="E114" s="376">
        <f t="shared" ref="E114:V114" si="76">E112+E113</f>
        <v>0</v>
      </c>
      <c r="F114" s="376">
        <f t="shared" si="76"/>
        <v>0</v>
      </c>
      <c r="G114" s="376">
        <f t="shared" si="76"/>
        <v>0</v>
      </c>
      <c r="H114" s="376">
        <f t="shared" si="76"/>
        <v>0</v>
      </c>
      <c r="I114" s="376">
        <f t="shared" si="76"/>
        <v>0</v>
      </c>
      <c r="J114" s="377">
        <f t="shared" si="76"/>
        <v>0</v>
      </c>
      <c r="K114" s="376">
        <f t="shared" si="76"/>
        <v>0</v>
      </c>
      <c r="L114" s="377">
        <f t="shared" si="76"/>
        <v>0</v>
      </c>
      <c r="M114" s="377">
        <f t="shared" si="76"/>
        <v>0</v>
      </c>
      <c r="N114" s="376">
        <f t="shared" si="76"/>
        <v>0</v>
      </c>
      <c r="O114" s="376">
        <f t="shared" si="76"/>
        <v>0</v>
      </c>
      <c r="P114" s="376">
        <f t="shared" si="76"/>
        <v>0</v>
      </c>
      <c r="Q114" s="376">
        <f t="shared" si="76"/>
        <v>0</v>
      </c>
      <c r="R114" s="376">
        <f t="shared" si="76"/>
        <v>0</v>
      </c>
      <c r="S114" s="376">
        <f t="shared" si="74"/>
        <v>0</v>
      </c>
      <c r="T114" s="376">
        <f t="shared" si="75"/>
        <v>0</v>
      </c>
      <c r="U114" s="376">
        <f t="shared" si="76"/>
        <v>0</v>
      </c>
      <c r="V114" s="377">
        <f t="shared" si="76"/>
        <v>0</v>
      </c>
      <c r="W114" s="376"/>
      <c r="X114" s="378"/>
      <c r="Y114" s="378">
        <f t="shared" si="47"/>
        <v>0</v>
      </c>
      <c r="Z114" s="378">
        <f t="shared" si="47"/>
        <v>0</v>
      </c>
      <c r="AA114" s="378"/>
      <c r="AB114" s="378"/>
      <c r="AC114" s="378"/>
      <c r="AD114" s="378"/>
      <c r="AE114" s="378"/>
      <c r="AF114" s="378"/>
      <c r="AG114" s="378"/>
      <c r="AH114" s="378"/>
      <c r="AI114" s="378"/>
      <c r="AJ114" s="378"/>
      <c r="AK114" s="378"/>
      <c r="AL114" s="378"/>
      <c r="AM114" s="378"/>
      <c r="AN114" s="378"/>
      <c r="AO114" s="378"/>
      <c r="AP114" s="378"/>
      <c r="AQ114" s="378"/>
    </row>
    <row r="115" spans="1:43" s="375" customFormat="1" ht="20.100000000000001" customHeight="1">
      <c r="A115" s="355"/>
      <c r="B115" s="357"/>
      <c r="C115" s="376"/>
      <c r="D115" s="376"/>
      <c r="E115" s="376"/>
      <c r="F115" s="376"/>
      <c r="G115" s="376"/>
      <c r="H115" s="376"/>
      <c r="I115" s="376"/>
      <c r="J115" s="377"/>
      <c r="K115" s="376"/>
      <c r="L115" s="377"/>
      <c r="M115" s="377"/>
      <c r="N115" s="376"/>
      <c r="O115" s="376"/>
      <c r="P115" s="376"/>
      <c r="Q115" s="376"/>
      <c r="R115" s="376"/>
      <c r="S115" s="376"/>
      <c r="T115" s="376"/>
      <c r="U115" s="376"/>
      <c r="V115" s="377"/>
      <c r="W115" s="376"/>
      <c r="X115" s="378"/>
      <c r="Y115" s="378">
        <f t="shared" si="47"/>
        <v>0</v>
      </c>
      <c r="Z115" s="378">
        <f t="shared" si="47"/>
        <v>0</v>
      </c>
      <c r="AA115" s="378"/>
      <c r="AB115" s="378"/>
      <c r="AC115" s="378"/>
      <c r="AD115" s="378"/>
      <c r="AE115" s="378"/>
      <c r="AF115" s="378"/>
      <c r="AG115" s="378"/>
      <c r="AH115" s="378"/>
      <c r="AI115" s="378"/>
      <c r="AJ115" s="378"/>
      <c r="AK115" s="378"/>
      <c r="AL115" s="378"/>
      <c r="AM115" s="378"/>
      <c r="AN115" s="378"/>
      <c r="AO115" s="378"/>
      <c r="AP115" s="378"/>
      <c r="AQ115" s="378"/>
    </row>
    <row r="116" spans="1:43" s="375" customFormat="1" ht="20.100000000000001" customHeight="1">
      <c r="A116" s="355"/>
      <c r="B116" s="357" t="s">
        <v>101</v>
      </c>
      <c r="C116" s="376">
        <f>'（１）科目別 '!V102</f>
        <v>0</v>
      </c>
      <c r="D116" s="376">
        <f>'（１）科目別 '!W102</f>
        <v>0</v>
      </c>
      <c r="E116" s="376">
        <v>0</v>
      </c>
      <c r="F116" s="376">
        <v>0</v>
      </c>
      <c r="G116" s="376">
        <v>0</v>
      </c>
      <c r="H116" s="376">
        <v>0</v>
      </c>
      <c r="I116" s="376">
        <v>0</v>
      </c>
      <c r="J116" s="377">
        <v>0</v>
      </c>
      <c r="K116" s="376">
        <v>0</v>
      </c>
      <c r="L116" s="377">
        <v>0</v>
      </c>
      <c r="M116" s="377">
        <v>0</v>
      </c>
      <c r="N116" s="376">
        <v>0</v>
      </c>
      <c r="O116" s="376">
        <v>0</v>
      </c>
      <c r="P116" s="376">
        <v>0</v>
      </c>
      <c r="Q116" s="376">
        <v>0</v>
      </c>
      <c r="R116" s="376">
        <v>0</v>
      </c>
      <c r="S116" s="376">
        <f>C116-Y116</f>
        <v>0</v>
      </c>
      <c r="T116" s="376">
        <f>D116-Z116</f>
        <v>0</v>
      </c>
      <c r="U116" s="376">
        <v>0</v>
      </c>
      <c r="V116" s="377">
        <v>0</v>
      </c>
      <c r="W116" s="376"/>
      <c r="X116" s="378"/>
      <c r="Y116" s="378">
        <f t="shared" si="47"/>
        <v>0</v>
      </c>
      <c r="Z116" s="378">
        <f t="shared" si="47"/>
        <v>0</v>
      </c>
      <c r="AA116" s="378"/>
      <c r="AB116" s="378"/>
      <c r="AC116" s="378"/>
      <c r="AD116" s="378"/>
      <c r="AE116" s="378"/>
      <c r="AF116" s="378"/>
      <c r="AG116" s="378"/>
      <c r="AH116" s="378"/>
      <c r="AI116" s="378"/>
      <c r="AJ116" s="378"/>
      <c r="AK116" s="378"/>
      <c r="AL116" s="378"/>
      <c r="AM116" s="378"/>
      <c r="AN116" s="378"/>
      <c r="AO116" s="378"/>
      <c r="AP116" s="378"/>
      <c r="AQ116" s="378"/>
    </row>
    <row r="117" spans="1:43" s="375" customFormat="1" ht="20.100000000000001" customHeight="1">
      <c r="A117" s="379" t="s">
        <v>238</v>
      </c>
      <c r="B117" s="357" t="s">
        <v>99</v>
      </c>
      <c r="C117" s="376">
        <f>'（１）科目別 '!V103</f>
        <v>0</v>
      </c>
      <c r="D117" s="376">
        <f>'（１）科目別 '!W103</f>
        <v>0</v>
      </c>
      <c r="E117" s="376">
        <v>0</v>
      </c>
      <c r="F117" s="376">
        <v>0</v>
      </c>
      <c r="G117" s="376">
        <v>0</v>
      </c>
      <c r="H117" s="376">
        <v>0</v>
      </c>
      <c r="I117" s="376">
        <v>0</v>
      </c>
      <c r="J117" s="377">
        <v>0</v>
      </c>
      <c r="K117" s="376">
        <v>0</v>
      </c>
      <c r="L117" s="377">
        <v>0</v>
      </c>
      <c r="M117" s="377">
        <v>0</v>
      </c>
      <c r="N117" s="376">
        <v>0</v>
      </c>
      <c r="O117" s="376">
        <v>0</v>
      </c>
      <c r="P117" s="376">
        <v>0</v>
      </c>
      <c r="Q117" s="376">
        <v>0</v>
      </c>
      <c r="R117" s="376">
        <v>0</v>
      </c>
      <c r="S117" s="376">
        <f t="shared" ref="S117:S118" si="77">C117-Y117</f>
        <v>0</v>
      </c>
      <c r="T117" s="376">
        <f t="shared" ref="T117:T118" si="78">D117-Z117</f>
        <v>0</v>
      </c>
      <c r="U117" s="376">
        <v>0</v>
      </c>
      <c r="V117" s="377">
        <v>0</v>
      </c>
      <c r="W117" s="376"/>
      <c r="X117" s="378"/>
      <c r="Y117" s="378">
        <f t="shared" si="47"/>
        <v>0</v>
      </c>
      <c r="Z117" s="378">
        <f t="shared" si="47"/>
        <v>0</v>
      </c>
      <c r="AA117" s="378"/>
      <c r="AB117" s="378"/>
      <c r="AC117" s="378"/>
      <c r="AD117" s="378"/>
      <c r="AE117" s="378"/>
      <c r="AF117" s="378"/>
      <c r="AG117" s="378"/>
      <c r="AH117" s="378"/>
      <c r="AI117" s="378"/>
      <c r="AJ117" s="378"/>
      <c r="AK117" s="378"/>
      <c r="AL117" s="378"/>
      <c r="AM117" s="378"/>
      <c r="AN117" s="378"/>
      <c r="AO117" s="378"/>
      <c r="AP117" s="378"/>
      <c r="AQ117" s="378"/>
    </row>
    <row r="118" spans="1:43" s="375" customFormat="1" ht="20.100000000000001" customHeight="1">
      <c r="A118" s="355"/>
      <c r="B118" s="357" t="s">
        <v>100</v>
      </c>
      <c r="C118" s="376">
        <f>'（１）科目別 '!V104</f>
        <v>0</v>
      </c>
      <c r="D118" s="376">
        <f>'（１）科目別 '!W104</f>
        <v>0</v>
      </c>
      <c r="E118" s="376">
        <f t="shared" ref="E118:V118" si="79">E116+E117</f>
        <v>0</v>
      </c>
      <c r="F118" s="376">
        <f t="shared" si="79"/>
        <v>0</v>
      </c>
      <c r="G118" s="376">
        <f t="shared" si="79"/>
        <v>0</v>
      </c>
      <c r="H118" s="376">
        <f t="shared" si="79"/>
        <v>0</v>
      </c>
      <c r="I118" s="376">
        <f t="shared" si="79"/>
        <v>0</v>
      </c>
      <c r="J118" s="377">
        <f t="shared" si="79"/>
        <v>0</v>
      </c>
      <c r="K118" s="376">
        <f t="shared" si="79"/>
        <v>0</v>
      </c>
      <c r="L118" s="377">
        <f t="shared" si="79"/>
        <v>0</v>
      </c>
      <c r="M118" s="377">
        <f t="shared" si="79"/>
        <v>0</v>
      </c>
      <c r="N118" s="376">
        <f t="shared" si="79"/>
        <v>0</v>
      </c>
      <c r="O118" s="376">
        <f t="shared" si="79"/>
        <v>0</v>
      </c>
      <c r="P118" s="376">
        <f t="shared" si="79"/>
        <v>0</v>
      </c>
      <c r="Q118" s="376">
        <f t="shared" si="79"/>
        <v>0</v>
      </c>
      <c r="R118" s="376">
        <f t="shared" si="79"/>
        <v>0</v>
      </c>
      <c r="S118" s="376">
        <f t="shared" si="77"/>
        <v>0</v>
      </c>
      <c r="T118" s="376">
        <f t="shared" si="78"/>
        <v>0</v>
      </c>
      <c r="U118" s="376">
        <f t="shared" si="79"/>
        <v>0</v>
      </c>
      <c r="V118" s="377">
        <f t="shared" si="79"/>
        <v>0</v>
      </c>
      <c r="W118" s="376"/>
      <c r="X118" s="378"/>
      <c r="Y118" s="378">
        <f t="shared" si="47"/>
        <v>0</v>
      </c>
      <c r="Z118" s="378">
        <f t="shared" si="47"/>
        <v>0</v>
      </c>
      <c r="AA118" s="378"/>
      <c r="AB118" s="378"/>
      <c r="AC118" s="378"/>
      <c r="AD118" s="378"/>
      <c r="AE118" s="378"/>
      <c r="AF118" s="378"/>
      <c r="AG118" s="378"/>
      <c r="AH118" s="378"/>
      <c r="AI118" s="378"/>
      <c r="AJ118" s="378"/>
      <c r="AK118" s="378"/>
      <c r="AL118" s="378"/>
      <c r="AM118" s="378"/>
      <c r="AN118" s="378"/>
      <c r="AO118" s="378"/>
      <c r="AP118" s="378"/>
      <c r="AQ118" s="378"/>
    </row>
    <row r="119" spans="1:43" s="375" customFormat="1" ht="16.2">
      <c r="A119" s="383"/>
      <c r="B119" s="384"/>
      <c r="C119" s="385"/>
      <c r="D119" s="385"/>
      <c r="E119" s="385"/>
      <c r="F119" s="385"/>
      <c r="G119" s="385"/>
      <c r="H119" s="385"/>
      <c r="I119" s="385"/>
      <c r="J119" s="386"/>
      <c r="K119" s="385"/>
      <c r="L119" s="386"/>
      <c r="M119" s="386"/>
      <c r="N119" s="385"/>
      <c r="O119" s="385"/>
      <c r="P119" s="385"/>
      <c r="Q119" s="385"/>
      <c r="R119" s="385"/>
      <c r="S119" s="385"/>
      <c r="T119" s="385"/>
      <c r="U119" s="385"/>
      <c r="V119" s="386"/>
      <c r="W119" s="374"/>
      <c r="X119" s="378"/>
      <c r="Y119" s="378">
        <f t="shared" si="47"/>
        <v>0</v>
      </c>
      <c r="Z119" s="378">
        <f t="shared" si="47"/>
        <v>0</v>
      </c>
      <c r="AA119" s="378"/>
      <c r="AB119" s="378"/>
      <c r="AC119" s="378"/>
      <c r="AD119" s="378"/>
      <c r="AE119" s="378"/>
      <c r="AF119" s="378"/>
      <c r="AG119" s="378"/>
      <c r="AH119" s="378"/>
      <c r="AI119" s="378"/>
      <c r="AJ119" s="378"/>
      <c r="AK119" s="378"/>
      <c r="AL119" s="378"/>
      <c r="AM119" s="378"/>
      <c r="AN119" s="378"/>
      <c r="AO119" s="378"/>
      <c r="AP119" s="378"/>
      <c r="AQ119" s="378"/>
    </row>
    <row r="120" spans="1:43">
      <c r="V120" s="350"/>
      <c r="W120" s="350"/>
      <c r="X120" s="350"/>
      <c r="Y120" s="350"/>
      <c r="Z120" s="350"/>
      <c r="AA120" s="350"/>
      <c r="AB120" s="350"/>
      <c r="AC120" s="350"/>
      <c r="AD120" s="350"/>
      <c r="AE120" s="350"/>
      <c r="AF120" s="350"/>
      <c r="AG120" s="350"/>
      <c r="AH120" s="350"/>
      <c r="AI120" s="350"/>
      <c r="AJ120" s="350"/>
      <c r="AK120" s="350"/>
      <c r="AL120" s="350"/>
      <c r="AM120" s="350"/>
      <c r="AN120" s="350"/>
      <c r="AO120" s="350"/>
      <c r="AP120" s="350"/>
      <c r="AQ120" s="350"/>
    </row>
    <row r="128" spans="1:43">
      <c r="C128" s="536" t="s">
        <v>239</v>
      </c>
      <c r="D128" s="537"/>
    </row>
    <row r="129" spans="3:4">
      <c r="C129" s="394">
        <f>E10+G10+I10+K10+M10+O10+Q10+S10+U10</f>
        <v>36729</v>
      </c>
      <c r="D129" s="394">
        <f>F10+H10+J10+L10+N10+P10+R10+T10+V10</f>
        <v>1151519814</v>
      </c>
    </row>
  </sheetData>
  <mergeCells count="4">
    <mergeCell ref="A2:V2"/>
    <mergeCell ref="E4:V4"/>
    <mergeCell ref="A66:V66"/>
    <mergeCell ref="C128:D128"/>
  </mergeCells>
  <phoneticPr fontId="3"/>
  <printOptions horizontalCentered="1"/>
  <pageMargins left="0.9055118110236221" right="0.23622047244094491" top="0.6692913385826772" bottom="0.47244094488188981" header="0.23622047244094491" footer="0.19685039370078741"/>
  <pageSetup paperSize="9" scale="44" pageOrder="overThenDown" orientation="landscape" errors="dash" r:id="rId1"/>
  <headerFooter alignWithMargins="0">
    <oddHeader xml:space="preserve">&amp;L第一　徴収に関する調
</oddHeader>
  </headerFooter>
  <rowBreaks count="1" manualBreakCount="1">
    <brk id="64" max="21"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9EFF6-E6B3-435E-9E89-F575A4CBA5F7}">
  <dimension ref="A1:AG38"/>
  <sheetViews>
    <sheetView zoomScale="140" zoomScaleNormal="140" workbookViewId="0">
      <pane xSplit="1" ySplit="4" topLeftCell="I14" activePane="bottomRight" state="frozen"/>
      <selection activeCell="J150" sqref="J150"/>
      <selection pane="topRight" activeCell="J150" sqref="J150"/>
      <selection pane="bottomLeft" activeCell="J150" sqref="J150"/>
      <selection pane="bottomRight" activeCell="J150" sqref="J150"/>
    </sheetView>
  </sheetViews>
  <sheetFormatPr defaultRowHeight="13.8"/>
  <cols>
    <col min="1" max="1" width="21.69921875" style="1" customWidth="1"/>
    <col min="2" max="2" width="12.3984375" style="1" customWidth="1"/>
    <col min="3" max="3" width="13.3984375" style="1" customWidth="1"/>
    <col min="4" max="4" width="12" style="1" customWidth="1"/>
    <col min="5" max="5" width="12.69921875" style="1" customWidth="1"/>
    <col min="6" max="6" width="13.3984375" style="1" customWidth="1"/>
    <col min="7" max="7" width="12" style="1" customWidth="1"/>
    <col min="8" max="8" width="12.69921875" style="1" customWidth="1"/>
    <col min="9" max="9" width="13.3984375" style="1" customWidth="1"/>
    <col min="10" max="10" width="12" style="1" customWidth="1"/>
    <col min="11" max="11" width="12.69921875" style="1" customWidth="1"/>
    <col min="12" max="12" width="9.59765625" style="1" hidden="1" customWidth="1"/>
    <col min="13" max="13" width="13.59765625" style="1" hidden="1" customWidth="1"/>
    <col min="14" max="14" width="10.5" style="1" hidden="1" customWidth="1"/>
    <col min="15" max="15" width="15.69921875" style="1" customWidth="1"/>
    <col min="16" max="16" width="12" style="1" customWidth="1"/>
    <col min="17" max="17" width="16.69921875" style="1" customWidth="1"/>
    <col min="18" max="18" width="13.3984375" style="1" customWidth="1"/>
    <col min="19" max="19" width="12" style="1" customWidth="1"/>
    <col min="20" max="20" width="12.69921875" style="1" customWidth="1"/>
    <col min="21" max="21" width="15.59765625" style="1" bestFit="1" customWidth="1"/>
    <col min="22" max="22" width="10.3984375" style="1" customWidth="1"/>
    <col min="23" max="23" width="13.3984375" style="1" bestFit="1" customWidth="1"/>
    <col min="24" max="24" width="2.5" style="191" customWidth="1"/>
    <col min="25" max="256" width="9" style="1"/>
    <col min="257" max="257" width="21.69921875" style="1" customWidth="1"/>
    <col min="258" max="258" width="12.3984375" style="1" customWidth="1"/>
    <col min="259" max="259" width="13.3984375" style="1" customWidth="1"/>
    <col min="260" max="260" width="12" style="1" customWidth="1"/>
    <col min="261" max="261" width="12.69921875" style="1" customWidth="1"/>
    <col min="262" max="262" width="13.3984375" style="1" customWidth="1"/>
    <col min="263" max="263" width="12" style="1" customWidth="1"/>
    <col min="264" max="264" width="12.69921875" style="1" customWidth="1"/>
    <col min="265" max="265" width="13.3984375" style="1" customWidth="1"/>
    <col min="266" max="266" width="12" style="1" customWidth="1"/>
    <col min="267" max="267" width="12.69921875" style="1" customWidth="1"/>
    <col min="268" max="270" width="0" style="1" hidden="1" customWidth="1"/>
    <col min="271" max="271" width="15.69921875" style="1" customWidth="1"/>
    <col min="272" max="272" width="12" style="1" customWidth="1"/>
    <col min="273" max="273" width="16.69921875" style="1" customWidth="1"/>
    <col min="274" max="274" width="13.3984375" style="1" customWidth="1"/>
    <col min="275" max="275" width="12" style="1" customWidth="1"/>
    <col min="276" max="276" width="12.69921875" style="1" customWidth="1"/>
    <col min="277" max="277" width="15.59765625" style="1" bestFit="1" customWidth="1"/>
    <col min="278" max="278" width="10.3984375" style="1" customWidth="1"/>
    <col min="279" max="279" width="13.3984375" style="1" bestFit="1" customWidth="1"/>
    <col min="280" max="280" width="2.5" style="1" customWidth="1"/>
    <col min="281" max="512" width="9" style="1"/>
    <col min="513" max="513" width="21.69921875" style="1" customWidth="1"/>
    <col min="514" max="514" width="12.3984375" style="1" customWidth="1"/>
    <col min="515" max="515" width="13.3984375" style="1" customWidth="1"/>
    <col min="516" max="516" width="12" style="1" customWidth="1"/>
    <col min="517" max="517" width="12.69921875" style="1" customWidth="1"/>
    <col min="518" max="518" width="13.3984375" style="1" customWidth="1"/>
    <col min="519" max="519" width="12" style="1" customWidth="1"/>
    <col min="520" max="520" width="12.69921875" style="1" customWidth="1"/>
    <col min="521" max="521" width="13.3984375" style="1" customWidth="1"/>
    <col min="522" max="522" width="12" style="1" customWidth="1"/>
    <col min="523" max="523" width="12.69921875" style="1" customWidth="1"/>
    <col min="524" max="526" width="0" style="1" hidden="1" customWidth="1"/>
    <col min="527" max="527" width="15.69921875" style="1" customWidth="1"/>
    <col min="528" max="528" width="12" style="1" customWidth="1"/>
    <col min="529" max="529" width="16.69921875" style="1" customWidth="1"/>
    <col min="530" max="530" width="13.3984375" style="1" customWidth="1"/>
    <col min="531" max="531" width="12" style="1" customWidth="1"/>
    <col min="532" max="532" width="12.69921875" style="1" customWidth="1"/>
    <col min="533" max="533" width="15.59765625" style="1" bestFit="1" customWidth="1"/>
    <col min="534" max="534" width="10.3984375" style="1" customWidth="1"/>
    <col min="535" max="535" width="13.3984375" style="1" bestFit="1" customWidth="1"/>
    <col min="536" max="536" width="2.5" style="1" customWidth="1"/>
    <col min="537" max="768" width="9" style="1"/>
    <col min="769" max="769" width="21.69921875" style="1" customWidth="1"/>
    <col min="770" max="770" width="12.3984375" style="1" customWidth="1"/>
    <col min="771" max="771" width="13.3984375" style="1" customWidth="1"/>
    <col min="772" max="772" width="12" style="1" customWidth="1"/>
    <col min="773" max="773" width="12.69921875" style="1" customWidth="1"/>
    <col min="774" max="774" width="13.3984375" style="1" customWidth="1"/>
    <col min="775" max="775" width="12" style="1" customWidth="1"/>
    <col min="776" max="776" width="12.69921875" style="1" customWidth="1"/>
    <col min="777" max="777" width="13.3984375" style="1" customWidth="1"/>
    <col min="778" max="778" width="12" style="1" customWidth="1"/>
    <col min="779" max="779" width="12.69921875" style="1" customWidth="1"/>
    <col min="780" max="782" width="0" style="1" hidden="1" customWidth="1"/>
    <col min="783" max="783" width="15.69921875" style="1" customWidth="1"/>
    <col min="784" max="784" width="12" style="1" customWidth="1"/>
    <col min="785" max="785" width="16.69921875" style="1" customWidth="1"/>
    <col min="786" max="786" width="13.3984375" style="1" customWidth="1"/>
    <col min="787" max="787" width="12" style="1" customWidth="1"/>
    <col min="788" max="788" width="12.69921875" style="1" customWidth="1"/>
    <col min="789" max="789" width="15.59765625" style="1" bestFit="1" customWidth="1"/>
    <col min="790" max="790" width="10.3984375" style="1" customWidth="1"/>
    <col min="791" max="791" width="13.3984375" style="1" bestFit="1" customWidth="1"/>
    <col min="792" max="792" width="2.5" style="1" customWidth="1"/>
    <col min="793" max="1024" width="9" style="1"/>
    <col min="1025" max="1025" width="21.69921875" style="1" customWidth="1"/>
    <col min="1026" max="1026" width="12.3984375" style="1" customWidth="1"/>
    <col min="1027" max="1027" width="13.3984375" style="1" customWidth="1"/>
    <col min="1028" max="1028" width="12" style="1" customWidth="1"/>
    <col min="1029" max="1029" width="12.69921875" style="1" customWidth="1"/>
    <col min="1030" max="1030" width="13.3984375" style="1" customWidth="1"/>
    <col min="1031" max="1031" width="12" style="1" customWidth="1"/>
    <col min="1032" max="1032" width="12.69921875" style="1" customWidth="1"/>
    <col min="1033" max="1033" width="13.3984375" style="1" customWidth="1"/>
    <col min="1034" max="1034" width="12" style="1" customWidth="1"/>
    <col min="1035" max="1035" width="12.69921875" style="1" customWidth="1"/>
    <col min="1036" max="1038" width="0" style="1" hidden="1" customWidth="1"/>
    <col min="1039" max="1039" width="15.69921875" style="1" customWidth="1"/>
    <col min="1040" max="1040" width="12" style="1" customWidth="1"/>
    <col min="1041" max="1041" width="16.69921875" style="1" customWidth="1"/>
    <col min="1042" max="1042" width="13.3984375" style="1" customWidth="1"/>
    <col min="1043" max="1043" width="12" style="1" customWidth="1"/>
    <col min="1044" max="1044" width="12.69921875" style="1" customWidth="1"/>
    <col min="1045" max="1045" width="15.59765625" style="1" bestFit="1" customWidth="1"/>
    <col min="1046" max="1046" width="10.3984375" style="1" customWidth="1"/>
    <col min="1047" max="1047" width="13.3984375" style="1" bestFit="1" customWidth="1"/>
    <col min="1048" max="1048" width="2.5" style="1" customWidth="1"/>
    <col min="1049" max="1280" width="9" style="1"/>
    <col min="1281" max="1281" width="21.69921875" style="1" customWidth="1"/>
    <col min="1282" max="1282" width="12.3984375" style="1" customWidth="1"/>
    <col min="1283" max="1283" width="13.3984375" style="1" customWidth="1"/>
    <col min="1284" max="1284" width="12" style="1" customWidth="1"/>
    <col min="1285" max="1285" width="12.69921875" style="1" customWidth="1"/>
    <col min="1286" max="1286" width="13.3984375" style="1" customWidth="1"/>
    <col min="1287" max="1287" width="12" style="1" customWidth="1"/>
    <col min="1288" max="1288" width="12.69921875" style="1" customWidth="1"/>
    <col min="1289" max="1289" width="13.3984375" style="1" customWidth="1"/>
    <col min="1290" max="1290" width="12" style="1" customWidth="1"/>
    <col min="1291" max="1291" width="12.69921875" style="1" customWidth="1"/>
    <col min="1292" max="1294" width="0" style="1" hidden="1" customWidth="1"/>
    <col min="1295" max="1295" width="15.69921875" style="1" customWidth="1"/>
    <col min="1296" max="1296" width="12" style="1" customWidth="1"/>
    <col min="1297" max="1297" width="16.69921875" style="1" customWidth="1"/>
    <col min="1298" max="1298" width="13.3984375" style="1" customWidth="1"/>
    <col min="1299" max="1299" width="12" style="1" customWidth="1"/>
    <col min="1300" max="1300" width="12.69921875" style="1" customWidth="1"/>
    <col min="1301" max="1301" width="15.59765625" style="1" bestFit="1" customWidth="1"/>
    <col min="1302" max="1302" width="10.3984375" style="1" customWidth="1"/>
    <col min="1303" max="1303" width="13.3984375" style="1" bestFit="1" customWidth="1"/>
    <col min="1304" max="1304" width="2.5" style="1" customWidth="1"/>
    <col min="1305" max="1536" width="9" style="1"/>
    <col min="1537" max="1537" width="21.69921875" style="1" customWidth="1"/>
    <col min="1538" max="1538" width="12.3984375" style="1" customWidth="1"/>
    <col min="1539" max="1539" width="13.3984375" style="1" customWidth="1"/>
    <col min="1540" max="1540" width="12" style="1" customWidth="1"/>
    <col min="1541" max="1541" width="12.69921875" style="1" customWidth="1"/>
    <col min="1542" max="1542" width="13.3984375" style="1" customWidth="1"/>
    <col min="1543" max="1543" width="12" style="1" customWidth="1"/>
    <col min="1544" max="1544" width="12.69921875" style="1" customWidth="1"/>
    <col min="1545" max="1545" width="13.3984375" style="1" customWidth="1"/>
    <col min="1546" max="1546" width="12" style="1" customWidth="1"/>
    <col min="1547" max="1547" width="12.69921875" style="1" customWidth="1"/>
    <col min="1548" max="1550" width="0" style="1" hidden="1" customWidth="1"/>
    <col min="1551" max="1551" width="15.69921875" style="1" customWidth="1"/>
    <col min="1552" max="1552" width="12" style="1" customWidth="1"/>
    <col min="1553" max="1553" width="16.69921875" style="1" customWidth="1"/>
    <col min="1554" max="1554" width="13.3984375" style="1" customWidth="1"/>
    <col min="1555" max="1555" width="12" style="1" customWidth="1"/>
    <col min="1556" max="1556" width="12.69921875" style="1" customWidth="1"/>
    <col min="1557" max="1557" width="15.59765625" style="1" bestFit="1" customWidth="1"/>
    <col min="1558" max="1558" width="10.3984375" style="1" customWidth="1"/>
    <col min="1559" max="1559" width="13.3984375" style="1" bestFit="1" customWidth="1"/>
    <col min="1560" max="1560" width="2.5" style="1" customWidth="1"/>
    <col min="1561" max="1792" width="9" style="1"/>
    <col min="1793" max="1793" width="21.69921875" style="1" customWidth="1"/>
    <col min="1794" max="1794" width="12.3984375" style="1" customWidth="1"/>
    <col min="1795" max="1795" width="13.3984375" style="1" customWidth="1"/>
    <col min="1796" max="1796" width="12" style="1" customWidth="1"/>
    <col min="1797" max="1797" width="12.69921875" style="1" customWidth="1"/>
    <col min="1798" max="1798" width="13.3984375" style="1" customWidth="1"/>
    <col min="1799" max="1799" width="12" style="1" customWidth="1"/>
    <col min="1800" max="1800" width="12.69921875" style="1" customWidth="1"/>
    <col min="1801" max="1801" width="13.3984375" style="1" customWidth="1"/>
    <col min="1802" max="1802" width="12" style="1" customWidth="1"/>
    <col min="1803" max="1803" width="12.69921875" style="1" customWidth="1"/>
    <col min="1804" max="1806" width="0" style="1" hidden="1" customWidth="1"/>
    <col min="1807" max="1807" width="15.69921875" style="1" customWidth="1"/>
    <col min="1808" max="1808" width="12" style="1" customWidth="1"/>
    <col min="1809" max="1809" width="16.69921875" style="1" customWidth="1"/>
    <col min="1810" max="1810" width="13.3984375" style="1" customWidth="1"/>
    <col min="1811" max="1811" width="12" style="1" customWidth="1"/>
    <col min="1812" max="1812" width="12.69921875" style="1" customWidth="1"/>
    <col min="1813" max="1813" width="15.59765625" style="1" bestFit="1" customWidth="1"/>
    <col min="1814" max="1814" width="10.3984375" style="1" customWidth="1"/>
    <col min="1815" max="1815" width="13.3984375" style="1" bestFit="1" customWidth="1"/>
    <col min="1816" max="1816" width="2.5" style="1" customWidth="1"/>
    <col min="1817" max="2048" width="9" style="1"/>
    <col min="2049" max="2049" width="21.69921875" style="1" customWidth="1"/>
    <col min="2050" max="2050" width="12.3984375" style="1" customWidth="1"/>
    <col min="2051" max="2051" width="13.3984375" style="1" customWidth="1"/>
    <col min="2052" max="2052" width="12" style="1" customWidth="1"/>
    <col min="2053" max="2053" width="12.69921875" style="1" customWidth="1"/>
    <col min="2054" max="2054" width="13.3984375" style="1" customWidth="1"/>
    <col min="2055" max="2055" width="12" style="1" customWidth="1"/>
    <col min="2056" max="2056" width="12.69921875" style="1" customWidth="1"/>
    <col min="2057" max="2057" width="13.3984375" style="1" customWidth="1"/>
    <col min="2058" max="2058" width="12" style="1" customWidth="1"/>
    <col min="2059" max="2059" width="12.69921875" style="1" customWidth="1"/>
    <col min="2060" max="2062" width="0" style="1" hidden="1" customWidth="1"/>
    <col min="2063" max="2063" width="15.69921875" style="1" customWidth="1"/>
    <col min="2064" max="2064" width="12" style="1" customWidth="1"/>
    <col min="2065" max="2065" width="16.69921875" style="1" customWidth="1"/>
    <col min="2066" max="2066" width="13.3984375" style="1" customWidth="1"/>
    <col min="2067" max="2067" width="12" style="1" customWidth="1"/>
    <col min="2068" max="2068" width="12.69921875" style="1" customWidth="1"/>
    <col min="2069" max="2069" width="15.59765625" style="1" bestFit="1" customWidth="1"/>
    <col min="2070" max="2070" width="10.3984375" style="1" customWidth="1"/>
    <col min="2071" max="2071" width="13.3984375" style="1" bestFit="1" customWidth="1"/>
    <col min="2072" max="2072" width="2.5" style="1" customWidth="1"/>
    <col min="2073" max="2304" width="9" style="1"/>
    <col min="2305" max="2305" width="21.69921875" style="1" customWidth="1"/>
    <col min="2306" max="2306" width="12.3984375" style="1" customWidth="1"/>
    <col min="2307" max="2307" width="13.3984375" style="1" customWidth="1"/>
    <col min="2308" max="2308" width="12" style="1" customWidth="1"/>
    <col min="2309" max="2309" width="12.69921875" style="1" customWidth="1"/>
    <col min="2310" max="2310" width="13.3984375" style="1" customWidth="1"/>
    <col min="2311" max="2311" width="12" style="1" customWidth="1"/>
    <col min="2312" max="2312" width="12.69921875" style="1" customWidth="1"/>
    <col min="2313" max="2313" width="13.3984375" style="1" customWidth="1"/>
    <col min="2314" max="2314" width="12" style="1" customWidth="1"/>
    <col min="2315" max="2315" width="12.69921875" style="1" customWidth="1"/>
    <col min="2316" max="2318" width="0" style="1" hidden="1" customWidth="1"/>
    <col min="2319" max="2319" width="15.69921875" style="1" customWidth="1"/>
    <col min="2320" max="2320" width="12" style="1" customWidth="1"/>
    <col min="2321" max="2321" width="16.69921875" style="1" customWidth="1"/>
    <col min="2322" max="2322" width="13.3984375" style="1" customWidth="1"/>
    <col min="2323" max="2323" width="12" style="1" customWidth="1"/>
    <col min="2324" max="2324" width="12.69921875" style="1" customWidth="1"/>
    <col min="2325" max="2325" width="15.59765625" style="1" bestFit="1" customWidth="1"/>
    <col min="2326" max="2326" width="10.3984375" style="1" customWidth="1"/>
    <col min="2327" max="2327" width="13.3984375" style="1" bestFit="1" customWidth="1"/>
    <col min="2328" max="2328" width="2.5" style="1" customWidth="1"/>
    <col min="2329" max="2560" width="9" style="1"/>
    <col min="2561" max="2561" width="21.69921875" style="1" customWidth="1"/>
    <col min="2562" max="2562" width="12.3984375" style="1" customWidth="1"/>
    <col min="2563" max="2563" width="13.3984375" style="1" customWidth="1"/>
    <col min="2564" max="2564" width="12" style="1" customWidth="1"/>
    <col min="2565" max="2565" width="12.69921875" style="1" customWidth="1"/>
    <col min="2566" max="2566" width="13.3984375" style="1" customWidth="1"/>
    <col min="2567" max="2567" width="12" style="1" customWidth="1"/>
    <col min="2568" max="2568" width="12.69921875" style="1" customWidth="1"/>
    <col min="2569" max="2569" width="13.3984375" style="1" customWidth="1"/>
    <col min="2570" max="2570" width="12" style="1" customWidth="1"/>
    <col min="2571" max="2571" width="12.69921875" style="1" customWidth="1"/>
    <col min="2572" max="2574" width="0" style="1" hidden="1" customWidth="1"/>
    <col min="2575" max="2575" width="15.69921875" style="1" customWidth="1"/>
    <col min="2576" max="2576" width="12" style="1" customWidth="1"/>
    <col min="2577" max="2577" width="16.69921875" style="1" customWidth="1"/>
    <col min="2578" max="2578" width="13.3984375" style="1" customWidth="1"/>
    <col min="2579" max="2579" width="12" style="1" customWidth="1"/>
    <col min="2580" max="2580" width="12.69921875" style="1" customWidth="1"/>
    <col min="2581" max="2581" width="15.59765625" style="1" bestFit="1" customWidth="1"/>
    <col min="2582" max="2582" width="10.3984375" style="1" customWidth="1"/>
    <col min="2583" max="2583" width="13.3984375" style="1" bestFit="1" customWidth="1"/>
    <col min="2584" max="2584" width="2.5" style="1" customWidth="1"/>
    <col min="2585" max="2816" width="9" style="1"/>
    <col min="2817" max="2817" width="21.69921875" style="1" customWidth="1"/>
    <col min="2818" max="2818" width="12.3984375" style="1" customWidth="1"/>
    <col min="2819" max="2819" width="13.3984375" style="1" customWidth="1"/>
    <col min="2820" max="2820" width="12" style="1" customWidth="1"/>
    <col min="2821" max="2821" width="12.69921875" style="1" customWidth="1"/>
    <col min="2822" max="2822" width="13.3984375" style="1" customWidth="1"/>
    <col min="2823" max="2823" width="12" style="1" customWidth="1"/>
    <col min="2824" max="2824" width="12.69921875" style="1" customWidth="1"/>
    <col min="2825" max="2825" width="13.3984375" style="1" customWidth="1"/>
    <col min="2826" max="2826" width="12" style="1" customWidth="1"/>
    <col min="2827" max="2827" width="12.69921875" style="1" customWidth="1"/>
    <col min="2828" max="2830" width="0" style="1" hidden="1" customWidth="1"/>
    <col min="2831" max="2831" width="15.69921875" style="1" customWidth="1"/>
    <col min="2832" max="2832" width="12" style="1" customWidth="1"/>
    <col min="2833" max="2833" width="16.69921875" style="1" customWidth="1"/>
    <col min="2834" max="2834" width="13.3984375" style="1" customWidth="1"/>
    <col min="2835" max="2835" width="12" style="1" customWidth="1"/>
    <col min="2836" max="2836" width="12.69921875" style="1" customWidth="1"/>
    <col min="2837" max="2837" width="15.59765625" style="1" bestFit="1" customWidth="1"/>
    <col min="2838" max="2838" width="10.3984375" style="1" customWidth="1"/>
    <col min="2839" max="2839" width="13.3984375" style="1" bestFit="1" customWidth="1"/>
    <col min="2840" max="2840" width="2.5" style="1" customWidth="1"/>
    <col min="2841" max="3072" width="9" style="1"/>
    <col min="3073" max="3073" width="21.69921875" style="1" customWidth="1"/>
    <col min="3074" max="3074" width="12.3984375" style="1" customWidth="1"/>
    <col min="3075" max="3075" width="13.3984375" style="1" customWidth="1"/>
    <col min="3076" max="3076" width="12" style="1" customWidth="1"/>
    <col min="3077" max="3077" width="12.69921875" style="1" customWidth="1"/>
    <col min="3078" max="3078" width="13.3984375" style="1" customWidth="1"/>
    <col min="3079" max="3079" width="12" style="1" customWidth="1"/>
    <col min="3080" max="3080" width="12.69921875" style="1" customWidth="1"/>
    <col min="3081" max="3081" width="13.3984375" style="1" customWidth="1"/>
    <col min="3082" max="3082" width="12" style="1" customWidth="1"/>
    <col min="3083" max="3083" width="12.69921875" style="1" customWidth="1"/>
    <col min="3084" max="3086" width="0" style="1" hidden="1" customWidth="1"/>
    <col min="3087" max="3087" width="15.69921875" style="1" customWidth="1"/>
    <col min="3088" max="3088" width="12" style="1" customWidth="1"/>
    <col min="3089" max="3089" width="16.69921875" style="1" customWidth="1"/>
    <col min="3090" max="3090" width="13.3984375" style="1" customWidth="1"/>
    <col min="3091" max="3091" width="12" style="1" customWidth="1"/>
    <col min="3092" max="3092" width="12.69921875" style="1" customWidth="1"/>
    <col min="3093" max="3093" width="15.59765625" style="1" bestFit="1" customWidth="1"/>
    <col min="3094" max="3094" width="10.3984375" style="1" customWidth="1"/>
    <col min="3095" max="3095" width="13.3984375" style="1" bestFit="1" customWidth="1"/>
    <col min="3096" max="3096" width="2.5" style="1" customWidth="1"/>
    <col min="3097" max="3328" width="9" style="1"/>
    <col min="3329" max="3329" width="21.69921875" style="1" customWidth="1"/>
    <col min="3330" max="3330" width="12.3984375" style="1" customWidth="1"/>
    <col min="3331" max="3331" width="13.3984375" style="1" customWidth="1"/>
    <col min="3332" max="3332" width="12" style="1" customWidth="1"/>
    <col min="3333" max="3333" width="12.69921875" style="1" customWidth="1"/>
    <col min="3334" max="3334" width="13.3984375" style="1" customWidth="1"/>
    <col min="3335" max="3335" width="12" style="1" customWidth="1"/>
    <col min="3336" max="3336" width="12.69921875" style="1" customWidth="1"/>
    <col min="3337" max="3337" width="13.3984375" style="1" customWidth="1"/>
    <col min="3338" max="3338" width="12" style="1" customWidth="1"/>
    <col min="3339" max="3339" width="12.69921875" style="1" customWidth="1"/>
    <col min="3340" max="3342" width="0" style="1" hidden="1" customWidth="1"/>
    <col min="3343" max="3343" width="15.69921875" style="1" customWidth="1"/>
    <col min="3344" max="3344" width="12" style="1" customWidth="1"/>
    <col min="3345" max="3345" width="16.69921875" style="1" customWidth="1"/>
    <col min="3346" max="3346" width="13.3984375" style="1" customWidth="1"/>
    <col min="3347" max="3347" width="12" style="1" customWidth="1"/>
    <col min="3348" max="3348" width="12.69921875" style="1" customWidth="1"/>
    <col min="3349" max="3349" width="15.59765625" style="1" bestFit="1" customWidth="1"/>
    <col min="3350" max="3350" width="10.3984375" style="1" customWidth="1"/>
    <col min="3351" max="3351" width="13.3984375" style="1" bestFit="1" customWidth="1"/>
    <col min="3352" max="3352" width="2.5" style="1" customWidth="1"/>
    <col min="3353" max="3584" width="9" style="1"/>
    <col min="3585" max="3585" width="21.69921875" style="1" customWidth="1"/>
    <col min="3586" max="3586" width="12.3984375" style="1" customWidth="1"/>
    <col min="3587" max="3587" width="13.3984375" style="1" customWidth="1"/>
    <col min="3588" max="3588" width="12" style="1" customWidth="1"/>
    <col min="3589" max="3589" width="12.69921875" style="1" customWidth="1"/>
    <col min="3590" max="3590" width="13.3984375" style="1" customWidth="1"/>
    <col min="3591" max="3591" width="12" style="1" customWidth="1"/>
    <col min="3592" max="3592" width="12.69921875" style="1" customWidth="1"/>
    <col min="3593" max="3593" width="13.3984375" style="1" customWidth="1"/>
    <col min="3594" max="3594" width="12" style="1" customWidth="1"/>
    <col min="3595" max="3595" width="12.69921875" style="1" customWidth="1"/>
    <col min="3596" max="3598" width="0" style="1" hidden="1" customWidth="1"/>
    <col min="3599" max="3599" width="15.69921875" style="1" customWidth="1"/>
    <col min="3600" max="3600" width="12" style="1" customWidth="1"/>
    <col min="3601" max="3601" width="16.69921875" style="1" customWidth="1"/>
    <col min="3602" max="3602" width="13.3984375" style="1" customWidth="1"/>
    <col min="3603" max="3603" width="12" style="1" customWidth="1"/>
    <col min="3604" max="3604" width="12.69921875" style="1" customWidth="1"/>
    <col min="3605" max="3605" width="15.59765625" style="1" bestFit="1" customWidth="1"/>
    <col min="3606" max="3606" width="10.3984375" style="1" customWidth="1"/>
    <col min="3607" max="3607" width="13.3984375" style="1" bestFit="1" customWidth="1"/>
    <col min="3608" max="3608" width="2.5" style="1" customWidth="1"/>
    <col min="3609" max="3840" width="9" style="1"/>
    <col min="3841" max="3841" width="21.69921875" style="1" customWidth="1"/>
    <col min="3842" max="3842" width="12.3984375" style="1" customWidth="1"/>
    <col min="3843" max="3843" width="13.3984375" style="1" customWidth="1"/>
    <col min="3844" max="3844" width="12" style="1" customWidth="1"/>
    <col min="3845" max="3845" width="12.69921875" style="1" customWidth="1"/>
    <col min="3846" max="3846" width="13.3984375" style="1" customWidth="1"/>
    <col min="3847" max="3847" width="12" style="1" customWidth="1"/>
    <col min="3848" max="3848" width="12.69921875" style="1" customWidth="1"/>
    <col min="3849" max="3849" width="13.3984375" style="1" customWidth="1"/>
    <col min="3850" max="3850" width="12" style="1" customWidth="1"/>
    <col min="3851" max="3851" width="12.69921875" style="1" customWidth="1"/>
    <col min="3852" max="3854" width="0" style="1" hidden="1" customWidth="1"/>
    <col min="3855" max="3855" width="15.69921875" style="1" customWidth="1"/>
    <col min="3856" max="3856" width="12" style="1" customWidth="1"/>
    <col min="3857" max="3857" width="16.69921875" style="1" customWidth="1"/>
    <col min="3858" max="3858" width="13.3984375" style="1" customWidth="1"/>
    <col min="3859" max="3859" width="12" style="1" customWidth="1"/>
    <col min="3860" max="3860" width="12.69921875" style="1" customWidth="1"/>
    <col min="3861" max="3861" width="15.59765625" style="1" bestFit="1" customWidth="1"/>
    <col min="3862" max="3862" width="10.3984375" style="1" customWidth="1"/>
    <col min="3863" max="3863" width="13.3984375" style="1" bestFit="1" customWidth="1"/>
    <col min="3864" max="3864" width="2.5" style="1" customWidth="1"/>
    <col min="3865" max="4096" width="9" style="1"/>
    <col min="4097" max="4097" width="21.69921875" style="1" customWidth="1"/>
    <col min="4098" max="4098" width="12.3984375" style="1" customWidth="1"/>
    <col min="4099" max="4099" width="13.3984375" style="1" customWidth="1"/>
    <col min="4100" max="4100" width="12" style="1" customWidth="1"/>
    <col min="4101" max="4101" width="12.69921875" style="1" customWidth="1"/>
    <col min="4102" max="4102" width="13.3984375" style="1" customWidth="1"/>
    <col min="4103" max="4103" width="12" style="1" customWidth="1"/>
    <col min="4104" max="4104" width="12.69921875" style="1" customWidth="1"/>
    <col min="4105" max="4105" width="13.3984375" style="1" customWidth="1"/>
    <col min="4106" max="4106" width="12" style="1" customWidth="1"/>
    <col min="4107" max="4107" width="12.69921875" style="1" customWidth="1"/>
    <col min="4108" max="4110" width="0" style="1" hidden="1" customWidth="1"/>
    <col min="4111" max="4111" width="15.69921875" style="1" customWidth="1"/>
    <col min="4112" max="4112" width="12" style="1" customWidth="1"/>
    <col min="4113" max="4113" width="16.69921875" style="1" customWidth="1"/>
    <col min="4114" max="4114" width="13.3984375" style="1" customWidth="1"/>
    <col min="4115" max="4115" width="12" style="1" customWidth="1"/>
    <col min="4116" max="4116" width="12.69921875" style="1" customWidth="1"/>
    <col min="4117" max="4117" width="15.59765625" style="1" bestFit="1" customWidth="1"/>
    <col min="4118" max="4118" width="10.3984375" style="1" customWidth="1"/>
    <col min="4119" max="4119" width="13.3984375" style="1" bestFit="1" customWidth="1"/>
    <col min="4120" max="4120" width="2.5" style="1" customWidth="1"/>
    <col min="4121" max="4352" width="9" style="1"/>
    <col min="4353" max="4353" width="21.69921875" style="1" customWidth="1"/>
    <col min="4354" max="4354" width="12.3984375" style="1" customWidth="1"/>
    <col min="4355" max="4355" width="13.3984375" style="1" customWidth="1"/>
    <col min="4356" max="4356" width="12" style="1" customWidth="1"/>
    <col min="4357" max="4357" width="12.69921875" style="1" customWidth="1"/>
    <col min="4358" max="4358" width="13.3984375" style="1" customWidth="1"/>
    <col min="4359" max="4359" width="12" style="1" customWidth="1"/>
    <col min="4360" max="4360" width="12.69921875" style="1" customWidth="1"/>
    <col min="4361" max="4361" width="13.3984375" style="1" customWidth="1"/>
    <col min="4362" max="4362" width="12" style="1" customWidth="1"/>
    <col min="4363" max="4363" width="12.69921875" style="1" customWidth="1"/>
    <col min="4364" max="4366" width="0" style="1" hidden="1" customWidth="1"/>
    <col min="4367" max="4367" width="15.69921875" style="1" customWidth="1"/>
    <col min="4368" max="4368" width="12" style="1" customWidth="1"/>
    <col min="4369" max="4369" width="16.69921875" style="1" customWidth="1"/>
    <col min="4370" max="4370" width="13.3984375" style="1" customWidth="1"/>
    <col min="4371" max="4371" width="12" style="1" customWidth="1"/>
    <col min="4372" max="4372" width="12.69921875" style="1" customWidth="1"/>
    <col min="4373" max="4373" width="15.59765625" style="1" bestFit="1" customWidth="1"/>
    <col min="4374" max="4374" width="10.3984375" style="1" customWidth="1"/>
    <col min="4375" max="4375" width="13.3984375" style="1" bestFit="1" customWidth="1"/>
    <col min="4376" max="4376" width="2.5" style="1" customWidth="1"/>
    <col min="4377" max="4608" width="9" style="1"/>
    <col min="4609" max="4609" width="21.69921875" style="1" customWidth="1"/>
    <col min="4610" max="4610" width="12.3984375" style="1" customWidth="1"/>
    <col min="4611" max="4611" width="13.3984375" style="1" customWidth="1"/>
    <col min="4612" max="4612" width="12" style="1" customWidth="1"/>
    <col min="4613" max="4613" width="12.69921875" style="1" customWidth="1"/>
    <col min="4614" max="4614" width="13.3984375" style="1" customWidth="1"/>
    <col min="4615" max="4615" width="12" style="1" customWidth="1"/>
    <col min="4616" max="4616" width="12.69921875" style="1" customWidth="1"/>
    <col min="4617" max="4617" width="13.3984375" style="1" customWidth="1"/>
    <col min="4618" max="4618" width="12" style="1" customWidth="1"/>
    <col min="4619" max="4619" width="12.69921875" style="1" customWidth="1"/>
    <col min="4620" max="4622" width="0" style="1" hidden="1" customWidth="1"/>
    <col min="4623" max="4623" width="15.69921875" style="1" customWidth="1"/>
    <col min="4624" max="4624" width="12" style="1" customWidth="1"/>
    <col min="4625" max="4625" width="16.69921875" style="1" customWidth="1"/>
    <col min="4626" max="4626" width="13.3984375" style="1" customWidth="1"/>
    <col min="4627" max="4627" width="12" style="1" customWidth="1"/>
    <col min="4628" max="4628" width="12.69921875" style="1" customWidth="1"/>
    <col min="4629" max="4629" width="15.59765625" style="1" bestFit="1" customWidth="1"/>
    <col min="4630" max="4630" width="10.3984375" style="1" customWidth="1"/>
    <col min="4631" max="4631" width="13.3984375" style="1" bestFit="1" customWidth="1"/>
    <col min="4632" max="4632" width="2.5" style="1" customWidth="1"/>
    <col min="4633" max="4864" width="9" style="1"/>
    <col min="4865" max="4865" width="21.69921875" style="1" customWidth="1"/>
    <col min="4866" max="4866" width="12.3984375" style="1" customWidth="1"/>
    <col min="4867" max="4867" width="13.3984375" style="1" customWidth="1"/>
    <col min="4868" max="4868" width="12" style="1" customWidth="1"/>
    <col min="4869" max="4869" width="12.69921875" style="1" customWidth="1"/>
    <col min="4870" max="4870" width="13.3984375" style="1" customWidth="1"/>
    <col min="4871" max="4871" width="12" style="1" customWidth="1"/>
    <col min="4872" max="4872" width="12.69921875" style="1" customWidth="1"/>
    <col min="4873" max="4873" width="13.3984375" style="1" customWidth="1"/>
    <col min="4874" max="4874" width="12" style="1" customWidth="1"/>
    <col min="4875" max="4875" width="12.69921875" style="1" customWidth="1"/>
    <col min="4876" max="4878" width="0" style="1" hidden="1" customWidth="1"/>
    <col min="4879" max="4879" width="15.69921875" style="1" customWidth="1"/>
    <col min="4880" max="4880" width="12" style="1" customWidth="1"/>
    <col min="4881" max="4881" width="16.69921875" style="1" customWidth="1"/>
    <col min="4882" max="4882" width="13.3984375" style="1" customWidth="1"/>
    <col min="4883" max="4883" width="12" style="1" customWidth="1"/>
    <col min="4884" max="4884" width="12.69921875" style="1" customWidth="1"/>
    <col min="4885" max="4885" width="15.59765625" style="1" bestFit="1" customWidth="1"/>
    <col min="4886" max="4886" width="10.3984375" style="1" customWidth="1"/>
    <col min="4887" max="4887" width="13.3984375" style="1" bestFit="1" customWidth="1"/>
    <col min="4888" max="4888" width="2.5" style="1" customWidth="1"/>
    <col min="4889" max="5120" width="9" style="1"/>
    <col min="5121" max="5121" width="21.69921875" style="1" customWidth="1"/>
    <col min="5122" max="5122" width="12.3984375" style="1" customWidth="1"/>
    <col min="5123" max="5123" width="13.3984375" style="1" customWidth="1"/>
    <col min="5124" max="5124" width="12" style="1" customWidth="1"/>
    <col min="5125" max="5125" width="12.69921875" style="1" customWidth="1"/>
    <col min="5126" max="5126" width="13.3984375" style="1" customWidth="1"/>
    <col min="5127" max="5127" width="12" style="1" customWidth="1"/>
    <col min="5128" max="5128" width="12.69921875" style="1" customWidth="1"/>
    <col min="5129" max="5129" width="13.3984375" style="1" customWidth="1"/>
    <col min="5130" max="5130" width="12" style="1" customWidth="1"/>
    <col min="5131" max="5131" width="12.69921875" style="1" customWidth="1"/>
    <col min="5132" max="5134" width="0" style="1" hidden="1" customWidth="1"/>
    <col min="5135" max="5135" width="15.69921875" style="1" customWidth="1"/>
    <col min="5136" max="5136" width="12" style="1" customWidth="1"/>
    <col min="5137" max="5137" width="16.69921875" style="1" customWidth="1"/>
    <col min="5138" max="5138" width="13.3984375" style="1" customWidth="1"/>
    <col min="5139" max="5139" width="12" style="1" customWidth="1"/>
    <col min="5140" max="5140" width="12.69921875" style="1" customWidth="1"/>
    <col min="5141" max="5141" width="15.59765625" style="1" bestFit="1" customWidth="1"/>
    <col min="5142" max="5142" width="10.3984375" style="1" customWidth="1"/>
    <col min="5143" max="5143" width="13.3984375" style="1" bestFit="1" customWidth="1"/>
    <col min="5144" max="5144" width="2.5" style="1" customWidth="1"/>
    <col min="5145" max="5376" width="9" style="1"/>
    <col min="5377" max="5377" width="21.69921875" style="1" customWidth="1"/>
    <col min="5378" max="5378" width="12.3984375" style="1" customWidth="1"/>
    <col min="5379" max="5379" width="13.3984375" style="1" customWidth="1"/>
    <col min="5380" max="5380" width="12" style="1" customWidth="1"/>
    <col min="5381" max="5381" width="12.69921875" style="1" customWidth="1"/>
    <col min="5382" max="5382" width="13.3984375" style="1" customWidth="1"/>
    <col min="5383" max="5383" width="12" style="1" customWidth="1"/>
    <col min="5384" max="5384" width="12.69921875" style="1" customWidth="1"/>
    <col min="5385" max="5385" width="13.3984375" style="1" customWidth="1"/>
    <col min="5386" max="5386" width="12" style="1" customWidth="1"/>
    <col min="5387" max="5387" width="12.69921875" style="1" customWidth="1"/>
    <col min="5388" max="5390" width="0" style="1" hidden="1" customWidth="1"/>
    <col min="5391" max="5391" width="15.69921875" style="1" customWidth="1"/>
    <col min="5392" max="5392" width="12" style="1" customWidth="1"/>
    <col min="5393" max="5393" width="16.69921875" style="1" customWidth="1"/>
    <col min="5394" max="5394" width="13.3984375" style="1" customWidth="1"/>
    <col min="5395" max="5395" width="12" style="1" customWidth="1"/>
    <col min="5396" max="5396" width="12.69921875" style="1" customWidth="1"/>
    <col min="5397" max="5397" width="15.59765625" style="1" bestFit="1" customWidth="1"/>
    <col min="5398" max="5398" width="10.3984375" style="1" customWidth="1"/>
    <col min="5399" max="5399" width="13.3984375" style="1" bestFit="1" customWidth="1"/>
    <col min="5400" max="5400" width="2.5" style="1" customWidth="1"/>
    <col min="5401" max="5632" width="9" style="1"/>
    <col min="5633" max="5633" width="21.69921875" style="1" customWidth="1"/>
    <col min="5634" max="5634" width="12.3984375" style="1" customWidth="1"/>
    <col min="5635" max="5635" width="13.3984375" style="1" customWidth="1"/>
    <col min="5636" max="5636" width="12" style="1" customWidth="1"/>
    <col min="5637" max="5637" width="12.69921875" style="1" customWidth="1"/>
    <col min="5638" max="5638" width="13.3984375" style="1" customWidth="1"/>
    <col min="5639" max="5639" width="12" style="1" customWidth="1"/>
    <col min="5640" max="5640" width="12.69921875" style="1" customWidth="1"/>
    <col min="5641" max="5641" width="13.3984375" style="1" customWidth="1"/>
    <col min="5642" max="5642" width="12" style="1" customWidth="1"/>
    <col min="5643" max="5643" width="12.69921875" style="1" customWidth="1"/>
    <col min="5644" max="5646" width="0" style="1" hidden="1" customWidth="1"/>
    <col min="5647" max="5647" width="15.69921875" style="1" customWidth="1"/>
    <col min="5648" max="5648" width="12" style="1" customWidth="1"/>
    <col min="5649" max="5649" width="16.69921875" style="1" customWidth="1"/>
    <col min="5650" max="5650" width="13.3984375" style="1" customWidth="1"/>
    <col min="5651" max="5651" width="12" style="1" customWidth="1"/>
    <col min="5652" max="5652" width="12.69921875" style="1" customWidth="1"/>
    <col min="5653" max="5653" width="15.59765625" style="1" bestFit="1" customWidth="1"/>
    <col min="5654" max="5654" width="10.3984375" style="1" customWidth="1"/>
    <col min="5655" max="5655" width="13.3984375" style="1" bestFit="1" customWidth="1"/>
    <col min="5656" max="5656" width="2.5" style="1" customWidth="1"/>
    <col min="5657" max="5888" width="9" style="1"/>
    <col min="5889" max="5889" width="21.69921875" style="1" customWidth="1"/>
    <col min="5890" max="5890" width="12.3984375" style="1" customWidth="1"/>
    <col min="5891" max="5891" width="13.3984375" style="1" customWidth="1"/>
    <col min="5892" max="5892" width="12" style="1" customWidth="1"/>
    <col min="5893" max="5893" width="12.69921875" style="1" customWidth="1"/>
    <col min="5894" max="5894" width="13.3984375" style="1" customWidth="1"/>
    <col min="5895" max="5895" width="12" style="1" customWidth="1"/>
    <col min="5896" max="5896" width="12.69921875" style="1" customWidth="1"/>
    <col min="5897" max="5897" width="13.3984375" style="1" customWidth="1"/>
    <col min="5898" max="5898" width="12" style="1" customWidth="1"/>
    <col min="5899" max="5899" width="12.69921875" style="1" customWidth="1"/>
    <col min="5900" max="5902" width="0" style="1" hidden="1" customWidth="1"/>
    <col min="5903" max="5903" width="15.69921875" style="1" customWidth="1"/>
    <col min="5904" max="5904" width="12" style="1" customWidth="1"/>
    <col min="5905" max="5905" width="16.69921875" style="1" customWidth="1"/>
    <col min="5906" max="5906" width="13.3984375" style="1" customWidth="1"/>
    <col min="5907" max="5907" width="12" style="1" customWidth="1"/>
    <col min="5908" max="5908" width="12.69921875" style="1" customWidth="1"/>
    <col min="5909" max="5909" width="15.59765625" style="1" bestFit="1" customWidth="1"/>
    <col min="5910" max="5910" width="10.3984375" style="1" customWidth="1"/>
    <col min="5911" max="5911" width="13.3984375" style="1" bestFit="1" customWidth="1"/>
    <col min="5912" max="5912" width="2.5" style="1" customWidth="1"/>
    <col min="5913" max="6144" width="9" style="1"/>
    <col min="6145" max="6145" width="21.69921875" style="1" customWidth="1"/>
    <col min="6146" max="6146" width="12.3984375" style="1" customWidth="1"/>
    <col min="6147" max="6147" width="13.3984375" style="1" customWidth="1"/>
    <col min="6148" max="6148" width="12" style="1" customWidth="1"/>
    <col min="6149" max="6149" width="12.69921875" style="1" customWidth="1"/>
    <col min="6150" max="6150" width="13.3984375" style="1" customWidth="1"/>
    <col min="6151" max="6151" width="12" style="1" customWidth="1"/>
    <col min="6152" max="6152" width="12.69921875" style="1" customWidth="1"/>
    <col min="6153" max="6153" width="13.3984375" style="1" customWidth="1"/>
    <col min="6154" max="6154" width="12" style="1" customWidth="1"/>
    <col min="6155" max="6155" width="12.69921875" style="1" customWidth="1"/>
    <col min="6156" max="6158" width="0" style="1" hidden="1" customWidth="1"/>
    <col min="6159" max="6159" width="15.69921875" style="1" customWidth="1"/>
    <col min="6160" max="6160" width="12" style="1" customWidth="1"/>
    <col min="6161" max="6161" width="16.69921875" style="1" customWidth="1"/>
    <col min="6162" max="6162" width="13.3984375" style="1" customWidth="1"/>
    <col min="6163" max="6163" width="12" style="1" customWidth="1"/>
    <col min="6164" max="6164" width="12.69921875" style="1" customWidth="1"/>
    <col min="6165" max="6165" width="15.59765625" style="1" bestFit="1" customWidth="1"/>
    <col min="6166" max="6166" width="10.3984375" style="1" customWidth="1"/>
    <col min="6167" max="6167" width="13.3984375" style="1" bestFit="1" customWidth="1"/>
    <col min="6168" max="6168" width="2.5" style="1" customWidth="1"/>
    <col min="6169" max="6400" width="9" style="1"/>
    <col min="6401" max="6401" width="21.69921875" style="1" customWidth="1"/>
    <col min="6402" max="6402" width="12.3984375" style="1" customWidth="1"/>
    <col min="6403" max="6403" width="13.3984375" style="1" customWidth="1"/>
    <col min="6404" max="6404" width="12" style="1" customWidth="1"/>
    <col min="6405" max="6405" width="12.69921875" style="1" customWidth="1"/>
    <col min="6406" max="6406" width="13.3984375" style="1" customWidth="1"/>
    <col min="6407" max="6407" width="12" style="1" customWidth="1"/>
    <col min="6408" max="6408" width="12.69921875" style="1" customWidth="1"/>
    <col min="6409" max="6409" width="13.3984375" style="1" customWidth="1"/>
    <col min="6410" max="6410" width="12" style="1" customWidth="1"/>
    <col min="6411" max="6411" width="12.69921875" style="1" customWidth="1"/>
    <col min="6412" max="6414" width="0" style="1" hidden="1" customWidth="1"/>
    <col min="6415" max="6415" width="15.69921875" style="1" customWidth="1"/>
    <col min="6416" max="6416" width="12" style="1" customWidth="1"/>
    <col min="6417" max="6417" width="16.69921875" style="1" customWidth="1"/>
    <col min="6418" max="6418" width="13.3984375" style="1" customWidth="1"/>
    <col min="6419" max="6419" width="12" style="1" customWidth="1"/>
    <col min="6420" max="6420" width="12.69921875" style="1" customWidth="1"/>
    <col min="6421" max="6421" width="15.59765625" style="1" bestFit="1" customWidth="1"/>
    <col min="6422" max="6422" width="10.3984375" style="1" customWidth="1"/>
    <col min="6423" max="6423" width="13.3984375" style="1" bestFit="1" customWidth="1"/>
    <col min="6424" max="6424" width="2.5" style="1" customWidth="1"/>
    <col min="6425" max="6656" width="9" style="1"/>
    <col min="6657" max="6657" width="21.69921875" style="1" customWidth="1"/>
    <col min="6658" max="6658" width="12.3984375" style="1" customWidth="1"/>
    <col min="6659" max="6659" width="13.3984375" style="1" customWidth="1"/>
    <col min="6660" max="6660" width="12" style="1" customWidth="1"/>
    <col min="6661" max="6661" width="12.69921875" style="1" customWidth="1"/>
    <col min="6662" max="6662" width="13.3984375" style="1" customWidth="1"/>
    <col min="6663" max="6663" width="12" style="1" customWidth="1"/>
    <col min="6664" max="6664" width="12.69921875" style="1" customWidth="1"/>
    <col min="6665" max="6665" width="13.3984375" style="1" customWidth="1"/>
    <col min="6666" max="6666" width="12" style="1" customWidth="1"/>
    <col min="6667" max="6667" width="12.69921875" style="1" customWidth="1"/>
    <col min="6668" max="6670" width="0" style="1" hidden="1" customWidth="1"/>
    <col min="6671" max="6671" width="15.69921875" style="1" customWidth="1"/>
    <col min="6672" max="6672" width="12" style="1" customWidth="1"/>
    <col min="6673" max="6673" width="16.69921875" style="1" customWidth="1"/>
    <col min="6674" max="6674" width="13.3984375" style="1" customWidth="1"/>
    <col min="6675" max="6675" width="12" style="1" customWidth="1"/>
    <col min="6676" max="6676" width="12.69921875" style="1" customWidth="1"/>
    <col min="6677" max="6677" width="15.59765625" style="1" bestFit="1" customWidth="1"/>
    <col min="6678" max="6678" width="10.3984375" style="1" customWidth="1"/>
    <col min="6679" max="6679" width="13.3984375" style="1" bestFit="1" customWidth="1"/>
    <col min="6680" max="6680" width="2.5" style="1" customWidth="1"/>
    <col min="6681" max="6912" width="9" style="1"/>
    <col min="6913" max="6913" width="21.69921875" style="1" customWidth="1"/>
    <col min="6914" max="6914" width="12.3984375" style="1" customWidth="1"/>
    <col min="6915" max="6915" width="13.3984375" style="1" customWidth="1"/>
    <col min="6916" max="6916" width="12" style="1" customWidth="1"/>
    <col min="6917" max="6917" width="12.69921875" style="1" customWidth="1"/>
    <col min="6918" max="6918" width="13.3984375" style="1" customWidth="1"/>
    <col min="6919" max="6919" width="12" style="1" customWidth="1"/>
    <col min="6920" max="6920" width="12.69921875" style="1" customWidth="1"/>
    <col min="6921" max="6921" width="13.3984375" style="1" customWidth="1"/>
    <col min="6922" max="6922" width="12" style="1" customWidth="1"/>
    <col min="6923" max="6923" width="12.69921875" style="1" customWidth="1"/>
    <col min="6924" max="6926" width="0" style="1" hidden="1" customWidth="1"/>
    <col min="6927" max="6927" width="15.69921875" style="1" customWidth="1"/>
    <col min="6928" max="6928" width="12" style="1" customWidth="1"/>
    <col min="6929" max="6929" width="16.69921875" style="1" customWidth="1"/>
    <col min="6930" max="6930" width="13.3984375" style="1" customWidth="1"/>
    <col min="6931" max="6931" width="12" style="1" customWidth="1"/>
    <col min="6932" max="6932" width="12.69921875" style="1" customWidth="1"/>
    <col min="6933" max="6933" width="15.59765625" style="1" bestFit="1" customWidth="1"/>
    <col min="6934" max="6934" width="10.3984375" style="1" customWidth="1"/>
    <col min="6935" max="6935" width="13.3984375" style="1" bestFit="1" customWidth="1"/>
    <col min="6936" max="6936" width="2.5" style="1" customWidth="1"/>
    <col min="6937" max="7168" width="9" style="1"/>
    <col min="7169" max="7169" width="21.69921875" style="1" customWidth="1"/>
    <col min="7170" max="7170" width="12.3984375" style="1" customWidth="1"/>
    <col min="7171" max="7171" width="13.3984375" style="1" customWidth="1"/>
    <col min="7172" max="7172" width="12" style="1" customWidth="1"/>
    <col min="7173" max="7173" width="12.69921875" style="1" customWidth="1"/>
    <col min="7174" max="7174" width="13.3984375" style="1" customWidth="1"/>
    <col min="7175" max="7175" width="12" style="1" customWidth="1"/>
    <col min="7176" max="7176" width="12.69921875" style="1" customWidth="1"/>
    <col min="7177" max="7177" width="13.3984375" style="1" customWidth="1"/>
    <col min="7178" max="7178" width="12" style="1" customWidth="1"/>
    <col min="7179" max="7179" width="12.69921875" style="1" customWidth="1"/>
    <col min="7180" max="7182" width="0" style="1" hidden="1" customWidth="1"/>
    <col min="7183" max="7183" width="15.69921875" style="1" customWidth="1"/>
    <col min="7184" max="7184" width="12" style="1" customWidth="1"/>
    <col min="7185" max="7185" width="16.69921875" style="1" customWidth="1"/>
    <col min="7186" max="7186" width="13.3984375" style="1" customWidth="1"/>
    <col min="7187" max="7187" width="12" style="1" customWidth="1"/>
    <col min="7188" max="7188" width="12.69921875" style="1" customWidth="1"/>
    <col min="7189" max="7189" width="15.59765625" style="1" bestFit="1" customWidth="1"/>
    <col min="7190" max="7190" width="10.3984375" style="1" customWidth="1"/>
    <col min="7191" max="7191" width="13.3984375" style="1" bestFit="1" customWidth="1"/>
    <col min="7192" max="7192" width="2.5" style="1" customWidth="1"/>
    <col min="7193" max="7424" width="9" style="1"/>
    <col min="7425" max="7425" width="21.69921875" style="1" customWidth="1"/>
    <col min="7426" max="7426" width="12.3984375" style="1" customWidth="1"/>
    <col min="7427" max="7427" width="13.3984375" style="1" customWidth="1"/>
    <col min="7428" max="7428" width="12" style="1" customWidth="1"/>
    <col min="7429" max="7429" width="12.69921875" style="1" customWidth="1"/>
    <col min="7430" max="7430" width="13.3984375" style="1" customWidth="1"/>
    <col min="7431" max="7431" width="12" style="1" customWidth="1"/>
    <col min="7432" max="7432" width="12.69921875" style="1" customWidth="1"/>
    <col min="7433" max="7433" width="13.3984375" style="1" customWidth="1"/>
    <col min="7434" max="7434" width="12" style="1" customWidth="1"/>
    <col min="7435" max="7435" width="12.69921875" style="1" customWidth="1"/>
    <col min="7436" max="7438" width="0" style="1" hidden="1" customWidth="1"/>
    <col min="7439" max="7439" width="15.69921875" style="1" customWidth="1"/>
    <col min="7440" max="7440" width="12" style="1" customWidth="1"/>
    <col min="7441" max="7441" width="16.69921875" style="1" customWidth="1"/>
    <col min="7442" max="7442" width="13.3984375" style="1" customWidth="1"/>
    <col min="7443" max="7443" width="12" style="1" customWidth="1"/>
    <col min="7444" max="7444" width="12.69921875" style="1" customWidth="1"/>
    <col min="7445" max="7445" width="15.59765625" style="1" bestFit="1" customWidth="1"/>
    <col min="7446" max="7446" width="10.3984375" style="1" customWidth="1"/>
    <col min="7447" max="7447" width="13.3984375" style="1" bestFit="1" customWidth="1"/>
    <col min="7448" max="7448" width="2.5" style="1" customWidth="1"/>
    <col min="7449" max="7680" width="9" style="1"/>
    <col min="7681" max="7681" width="21.69921875" style="1" customWidth="1"/>
    <col min="7682" max="7682" width="12.3984375" style="1" customWidth="1"/>
    <col min="7683" max="7683" width="13.3984375" style="1" customWidth="1"/>
    <col min="7684" max="7684" width="12" style="1" customWidth="1"/>
    <col min="7685" max="7685" width="12.69921875" style="1" customWidth="1"/>
    <col min="7686" max="7686" width="13.3984375" style="1" customWidth="1"/>
    <col min="7687" max="7687" width="12" style="1" customWidth="1"/>
    <col min="7688" max="7688" width="12.69921875" style="1" customWidth="1"/>
    <col min="7689" max="7689" width="13.3984375" style="1" customWidth="1"/>
    <col min="7690" max="7690" width="12" style="1" customWidth="1"/>
    <col min="7691" max="7691" width="12.69921875" style="1" customWidth="1"/>
    <col min="7692" max="7694" width="0" style="1" hidden="1" customWidth="1"/>
    <col min="7695" max="7695" width="15.69921875" style="1" customWidth="1"/>
    <col min="7696" max="7696" width="12" style="1" customWidth="1"/>
    <col min="7697" max="7697" width="16.69921875" style="1" customWidth="1"/>
    <col min="7698" max="7698" width="13.3984375" style="1" customWidth="1"/>
    <col min="7699" max="7699" width="12" style="1" customWidth="1"/>
    <col min="7700" max="7700" width="12.69921875" style="1" customWidth="1"/>
    <col min="7701" max="7701" width="15.59765625" style="1" bestFit="1" customWidth="1"/>
    <col min="7702" max="7702" width="10.3984375" style="1" customWidth="1"/>
    <col min="7703" max="7703" width="13.3984375" style="1" bestFit="1" customWidth="1"/>
    <col min="7704" max="7704" width="2.5" style="1" customWidth="1"/>
    <col min="7705" max="7936" width="9" style="1"/>
    <col min="7937" max="7937" width="21.69921875" style="1" customWidth="1"/>
    <col min="7938" max="7938" width="12.3984375" style="1" customWidth="1"/>
    <col min="7939" max="7939" width="13.3984375" style="1" customWidth="1"/>
    <col min="7940" max="7940" width="12" style="1" customWidth="1"/>
    <col min="7941" max="7941" width="12.69921875" style="1" customWidth="1"/>
    <col min="7942" max="7942" width="13.3984375" style="1" customWidth="1"/>
    <col min="7943" max="7943" width="12" style="1" customWidth="1"/>
    <col min="7944" max="7944" width="12.69921875" style="1" customWidth="1"/>
    <col min="7945" max="7945" width="13.3984375" style="1" customWidth="1"/>
    <col min="7946" max="7946" width="12" style="1" customWidth="1"/>
    <col min="7947" max="7947" width="12.69921875" style="1" customWidth="1"/>
    <col min="7948" max="7950" width="0" style="1" hidden="1" customWidth="1"/>
    <col min="7951" max="7951" width="15.69921875" style="1" customWidth="1"/>
    <col min="7952" max="7952" width="12" style="1" customWidth="1"/>
    <col min="7953" max="7953" width="16.69921875" style="1" customWidth="1"/>
    <col min="7954" max="7954" width="13.3984375" style="1" customWidth="1"/>
    <col min="7955" max="7955" width="12" style="1" customWidth="1"/>
    <col min="7956" max="7956" width="12.69921875" style="1" customWidth="1"/>
    <col min="7957" max="7957" width="15.59765625" style="1" bestFit="1" customWidth="1"/>
    <col min="7958" max="7958" width="10.3984375" style="1" customWidth="1"/>
    <col min="7959" max="7959" width="13.3984375" style="1" bestFit="1" customWidth="1"/>
    <col min="7960" max="7960" width="2.5" style="1" customWidth="1"/>
    <col min="7961" max="8192" width="9" style="1"/>
    <col min="8193" max="8193" width="21.69921875" style="1" customWidth="1"/>
    <col min="8194" max="8194" width="12.3984375" style="1" customWidth="1"/>
    <col min="8195" max="8195" width="13.3984375" style="1" customWidth="1"/>
    <col min="8196" max="8196" width="12" style="1" customWidth="1"/>
    <col min="8197" max="8197" width="12.69921875" style="1" customWidth="1"/>
    <col min="8198" max="8198" width="13.3984375" style="1" customWidth="1"/>
    <col min="8199" max="8199" width="12" style="1" customWidth="1"/>
    <col min="8200" max="8200" width="12.69921875" style="1" customWidth="1"/>
    <col min="8201" max="8201" width="13.3984375" style="1" customWidth="1"/>
    <col min="8202" max="8202" width="12" style="1" customWidth="1"/>
    <col min="8203" max="8203" width="12.69921875" style="1" customWidth="1"/>
    <col min="8204" max="8206" width="0" style="1" hidden="1" customWidth="1"/>
    <col min="8207" max="8207" width="15.69921875" style="1" customWidth="1"/>
    <col min="8208" max="8208" width="12" style="1" customWidth="1"/>
    <col min="8209" max="8209" width="16.69921875" style="1" customWidth="1"/>
    <col min="8210" max="8210" width="13.3984375" style="1" customWidth="1"/>
    <col min="8211" max="8211" width="12" style="1" customWidth="1"/>
    <col min="8212" max="8212" width="12.69921875" style="1" customWidth="1"/>
    <col min="8213" max="8213" width="15.59765625" style="1" bestFit="1" customWidth="1"/>
    <col min="8214" max="8214" width="10.3984375" style="1" customWidth="1"/>
    <col min="8215" max="8215" width="13.3984375" style="1" bestFit="1" customWidth="1"/>
    <col min="8216" max="8216" width="2.5" style="1" customWidth="1"/>
    <col min="8217" max="8448" width="9" style="1"/>
    <col min="8449" max="8449" width="21.69921875" style="1" customWidth="1"/>
    <col min="8450" max="8450" width="12.3984375" style="1" customWidth="1"/>
    <col min="8451" max="8451" width="13.3984375" style="1" customWidth="1"/>
    <col min="8452" max="8452" width="12" style="1" customWidth="1"/>
    <col min="8453" max="8453" width="12.69921875" style="1" customWidth="1"/>
    <col min="8454" max="8454" width="13.3984375" style="1" customWidth="1"/>
    <col min="8455" max="8455" width="12" style="1" customWidth="1"/>
    <col min="8456" max="8456" width="12.69921875" style="1" customWidth="1"/>
    <col min="8457" max="8457" width="13.3984375" style="1" customWidth="1"/>
    <col min="8458" max="8458" width="12" style="1" customWidth="1"/>
    <col min="8459" max="8459" width="12.69921875" style="1" customWidth="1"/>
    <col min="8460" max="8462" width="0" style="1" hidden="1" customWidth="1"/>
    <col min="8463" max="8463" width="15.69921875" style="1" customWidth="1"/>
    <col min="8464" max="8464" width="12" style="1" customWidth="1"/>
    <col min="8465" max="8465" width="16.69921875" style="1" customWidth="1"/>
    <col min="8466" max="8466" width="13.3984375" style="1" customWidth="1"/>
    <col min="8467" max="8467" width="12" style="1" customWidth="1"/>
    <col min="8468" max="8468" width="12.69921875" style="1" customWidth="1"/>
    <col min="8469" max="8469" width="15.59765625" style="1" bestFit="1" customWidth="1"/>
    <col min="8470" max="8470" width="10.3984375" style="1" customWidth="1"/>
    <col min="8471" max="8471" width="13.3984375" style="1" bestFit="1" customWidth="1"/>
    <col min="8472" max="8472" width="2.5" style="1" customWidth="1"/>
    <col min="8473" max="8704" width="9" style="1"/>
    <col min="8705" max="8705" width="21.69921875" style="1" customWidth="1"/>
    <col min="8706" max="8706" width="12.3984375" style="1" customWidth="1"/>
    <col min="8707" max="8707" width="13.3984375" style="1" customWidth="1"/>
    <col min="8708" max="8708" width="12" style="1" customWidth="1"/>
    <col min="8709" max="8709" width="12.69921875" style="1" customWidth="1"/>
    <col min="8710" max="8710" width="13.3984375" style="1" customWidth="1"/>
    <col min="8711" max="8711" width="12" style="1" customWidth="1"/>
    <col min="8712" max="8712" width="12.69921875" style="1" customWidth="1"/>
    <col min="8713" max="8713" width="13.3984375" style="1" customWidth="1"/>
    <col min="8714" max="8714" width="12" style="1" customWidth="1"/>
    <col min="8715" max="8715" width="12.69921875" style="1" customWidth="1"/>
    <col min="8716" max="8718" width="0" style="1" hidden="1" customWidth="1"/>
    <col min="8719" max="8719" width="15.69921875" style="1" customWidth="1"/>
    <col min="8720" max="8720" width="12" style="1" customWidth="1"/>
    <col min="8721" max="8721" width="16.69921875" style="1" customWidth="1"/>
    <col min="8722" max="8722" width="13.3984375" style="1" customWidth="1"/>
    <col min="8723" max="8723" width="12" style="1" customWidth="1"/>
    <col min="8724" max="8724" width="12.69921875" style="1" customWidth="1"/>
    <col min="8725" max="8725" width="15.59765625" style="1" bestFit="1" customWidth="1"/>
    <col min="8726" max="8726" width="10.3984375" style="1" customWidth="1"/>
    <col min="8727" max="8727" width="13.3984375" style="1" bestFit="1" customWidth="1"/>
    <col min="8728" max="8728" width="2.5" style="1" customWidth="1"/>
    <col min="8729" max="8960" width="9" style="1"/>
    <col min="8961" max="8961" width="21.69921875" style="1" customWidth="1"/>
    <col min="8962" max="8962" width="12.3984375" style="1" customWidth="1"/>
    <col min="8963" max="8963" width="13.3984375" style="1" customWidth="1"/>
    <col min="8964" max="8964" width="12" style="1" customWidth="1"/>
    <col min="8965" max="8965" width="12.69921875" style="1" customWidth="1"/>
    <col min="8966" max="8966" width="13.3984375" style="1" customWidth="1"/>
    <col min="8967" max="8967" width="12" style="1" customWidth="1"/>
    <col min="8968" max="8968" width="12.69921875" style="1" customWidth="1"/>
    <col min="8969" max="8969" width="13.3984375" style="1" customWidth="1"/>
    <col min="8970" max="8970" width="12" style="1" customWidth="1"/>
    <col min="8971" max="8971" width="12.69921875" style="1" customWidth="1"/>
    <col min="8972" max="8974" width="0" style="1" hidden="1" customWidth="1"/>
    <col min="8975" max="8975" width="15.69921875" style="1" customWidth="1"/>
    <col min="8976" max="8976" width="12" style="1" customWidth="1"/>
    <col min="8977" max="8977" width="16.69921875" style="1" customWidth="1"/>
    <col min="8978" max="8978" width="13.3984375" style="1" customWidth="1"/>
    <col min="8979" max="8979" width="12" style="1" customWidth="1"/>
    <col min="8980" max="8980" width="12.69921875" style="1" customWidth="1"/>
    <col min="8981" max="8981" width="15.59765625" style="1" bestFit="1" customWidth="1"/>
    <col min="8982" max="8982" width="10.3984375" style="1" customWidth="1"/>
    <col min="8983" max="8983" width="13.3984375" style="1" bestFit="1" customWidth="1"/>
    <col min="8984" max="8984" width="2.5" style="1" customWidth="1"/>
    <col min="8985" max="9216" width="9" style="1"/>
    <col min="9217" max="9217" width="21.69921875" style="1" customWidth="1"/>
    <col min="9218" max="9218" width="12.3984375" style="1" customWidth="1"/>
    <col min="9219" max="9219" width="13.3984375" style="1" customWidth="1"/>
    <col min="9220" max="9220" width="12" style="1" customWidth="1"/>
    <col min="9221" max="9221" width="12.69921875" style="1" customWidth="1"/>
    <col min="9222" max="9222" width="13.3984375" style="1" customWidth="1"/>
    <col min="9223" max="9223" width="12" style="1" customWidth="1"/>
    <col min="9224" max="9224" width="12.69921875" style="1" customWidth="1"/>
    <col min="9225" max="9225" width="13.3984375" style="1" customWidth="1"/>
    <col min="9226" max="9226" width="12" style="1" customWidth="1"/>
    <col min="9227" max="9227" width="12.69921875" style="1" customWidth="1"/>
    <col min="9228" max="9230" width="0" style="1" hidden="1" customWidth="1"/>
    <col min="9231" max="9231" width="15.69921875" style="1" customWidth="1"/>
    <col min="9232" max="9232" width="12" style="1" customWidth="1"/>
    <col min="9233" max="9233" width="16.69921875" style="1" customWidth="1"/>
    <col min="9234" max="9234" width="13.3984375" style="1" customWidth="1"/>
    <col min="9235" max="9235" width="12" style="1" customWidth="1"/>
    <col min="9236" max="9236" width="12.69921875" style="1" customWidth="1"/>
    <col min="9237" max="9237" width="15.59765625" style="1" bestFit="1" customWidth="1"/>
    <col min="9238" max="9238" width="10.3984375" style="1" customWidth="1"/>
    <col min="9239" max="9239" width="13.3984375" style="1" bestFit="1" customWidth="1"/>
    <col min="9240" max="9240" width="2.5" style="1" customWidth="1"/>
    <col min="9241" max="9472" width="9" style="1"/>
    <col min="9473" max="9473" width="21.69921875" style="1" customWidth="1"/>
    <col min="9474" max="9474" width="12.3984375" style="1" customWidth="1"/>
    <col min="9475" max="9475" width="13.3984375" style="1" customWidth="1"/>
    <col min="9476" max="9476" width="12" style="1" customWidth="1"/>
    <col min="9477" max="9477" width="12.69921875" style="1" customWidth="1"/>
    <col min="9478" max="9478" width="13.3984375" style="1" customWidth="1"/>
    <col min="9479" max="9479" width="12" style="1" customWidth="1"/>
    <col min="9480" max="9480" width="12.69921875" style="1" customWidth="1"/>
    <col min="9481" max="9481" width="13.3984375" style="1" customWidth="1"/>
    <col min="9482" max="9482" width="12" style="1" customWidth="1"/>
    <col min="9483" max="9483" width="12.69921875" style="1" customWidth="1"/>
    <col min="9484" max="9486" width="0" style="1" hidden="1" customWidth="1"/>
    <col min="9487" max="9487" width="15.69921875" style="1" customWidth="1"/>
    <col min="9488" max="9488" width="12" style="1" customWidth="1"/>
    <col min="9489" max="9489" width="16.69921875" style="1" customWidth="1"/>
    <col min="9490" max="9490" width="13.3984375" style="1" customWidth="1"/>
    <col min="9491" max="9491" width="12" style="1" customWidth="1"/>
    <col min="9492" max="9492" width="12.69921875" style="1" customWidth="1"/>
    <col min="9493" max="9493" width="15.59765625" style="1" bestFit="1" customWidth="1"/>
    <col min="9494" max="9494" width="10.3984375" style="1" customWidth="1"/>
    <col min="9495" max="9495" width="13.3984375" style="1" bestFit="1" customWidth="1"/>
    <col min="9496" max="9496" width="2.5" style="1" customWidth="1"/>
    <col min="9497" max="9728" width="9" style="1"/>
    <col min="9729" max="9729" width="21.69921875" style="1" customWidth="1"/>
    <col min="9730" max="9730" width="12.3984375" style="1" customWidth="1"/>
    <col min="9731" max="9731" width="13.3984375" style="1" customWidth="1"/>
    <col min="9732" max="9732" width="12" style="1" customWidth="1"/>
    <col min="9733" max="9733" width="12.69921875" style="1" customWidth="1"/>
    <col min="9734" max="9734" width="13.3984375" style="1" customWidth="1"/>
    <col min="9735" max="9735" width="12" style="1" customWidth="1"/>
    <col min="9736" max="9736" width="12.69921875" style="1" customWidth="1"/>
    <col min="9737" max="9737" width="13.3984375" style="1" customWidth="1"/>
    <col min="9738" max="9738" width="12" style="1" customWidth="1"/>
    <col min="9739" max="9739" width="12.69921875" style="1" customWidth="1"/>
    <col min="9740" max="9742" width="0" style="1" hidden="1" customWidth="1"/>
    <col min="9743" max="9743" width="15.69921875" style="1" customWidth="1"/>
    <col min="9744" max="9744" width="12" style="1" customWidth="1"/>
    <col min="9745" max="9745" width="16.69921875" style="1" customWidth="1"/>
    <col min="9746" max="9746" width="13.3984375" style="1" customWidth="1"/>
    <col min="9747" max="9747" width="12" style="1" customWidth="1"/>
    <col min="9748" max="9748" width="12.69921875" style="1" customWidth="1"/>
    <col min="9749" max="9749" width="15.59765625" style="1" bestFit="1" customWidth="1"/>
    <col min="9750" max="9750" width="10.3984375" style="1" customWidth="1"/>
    <col min="9751" max="9751" width="13.3984375" style="1" bestFit="1" customWidth="1"/>
    <col min="9752" max="9752" width="2.5" style="1" customWidth="1"/>
    <col min="9753" max="9984" width="9" style="1"/>
    <col min="9985" max="9985" width="21.69921875" style="1" customWidth="1"/>
    <col min="9986" max="9986" width="12.3984375" style="1" customWidth="1"/>
    <col min="9987" max="9987" width="13.3984375" style="1" customWidth="1"/>
    <col min="9988" max="9988" width="12" style="1" customWidth="1"/>
    <col min="9989" max="9989" width="12.69921875" style="1" customWidth="1"/>
    <col min="9990" max="9990" width="13.3984375" style="1" customWidth="1"/>
    <col min="9991" max="9991" width="12" style="1" customWidth="1"/>
    <col min="9992" max="9992" width="12.69921875" style="1" customWidth="1"/>
    <col min="9993" max="9993" width="13.3984375" style="1" customWidth="1"/>
    <col min="9994" max="9994" width="12" style="1" customWidth="1"/>
    <col min="9995" max="9995" width="12.69921875" style="1" customWidth="1"/>
    <col min="9996" max="9998" width="0" style="1" hidden="1" customWidth="1"/>
    <col min="9999" max="9999" width="15.69921875" style="1" customWidth="1"/>
    <col min="10000" max="10000" width="12" style="1" customWidth="1"/>
    <col min="10001" max="10001" width="16.69921875" style="1" customWidth="1"/>
    <col min="10002" max="10002" width="13.3984375" style="1" customWidth="1"/>
    <col min="10003" max="10003" width="12" style="1" customWidth="1"/>
    <col min="10004" max="10004" width="12.69921875" style="1" customWidth="1"/>
    <col min="10005" max="10005" width="15.59765625" style="1" bestFit="1" customWidth="1"/>
    <col min="10006" max="10006" width="10.3984375" style="1" customWidth="1"/>
    <col min="10007" max="10007" width="13.3984375" style="1" bestFit="1" customWidth="1"/>
    <col min="10008" max="10008" width="2.5" style="1" customWidth="1"/>
    <col min="10009" max="10240" width="9" style="1"/>
    <col min="10241" max="10241" width="21.69921875" style="1" customWidth="1"/>
    <col min="10242" max="10242" width="12.3984375" style="1" customWidth="1"/>
    <col min="10243" max="10243" width="13.3984375" style="1" customWidth="1"/>
    <col min="10244" max="10244" width="12" style="1" customWidth="1"/>
    <col min="10245" max="10245" width="12.69921875" style="1" customWidth="1"/>
    <col min="10246" max="10246" width="13.3984375" style="1" customWidth="1"/>
    <col min="10247" max="10247" width="12" style="1" customWidth="1"/>
    <col min="10248" max="10248" width="12.69921875" style="1" customWidth="1"/>
    <col min="10249" max="10249" width="13.3984375" style="1" customWidth="1"/>
    <col min="10250" max="10250" width="12" style="1" customWidth="1"/>
    <col min="10251" max="10251" width="12.69921875" style="1" customWidth="1"/>
    <col min="10252" max="10254" width="0" style="1" hidden="1" customWidth="1"/>
    <col min="10255" max="10255" width="15.69921875" style="1" customWidth="1"/>
    <col min="10256" max="10256" width="12" style="1" customWidth="1"/>
    <col min="10257" max="10257" width="16.69921875" style="1" customWidth="1"/>
    <col min="10258" max="10258" width="13.3984375" style="1" customWidth="1"/>
    <col min="10259" max="10259" width="12" style="1" customWidth="1"/>
    <col min="10260" max="10260" width="12.69921875" style="1" customWidth="1"/>
    <col min="10261" max="10261" width="15.59765625" style="1" bestFit="1" customWidth="1"/>
    <col min="10262" max="10262" width="10.3984375" style="1" customWidth="1"/>
    <col min="10263" max="10263" width="13.3984375" style="1" bestFit="1" customWidth="1"/>
    <col min="10264" max="10264" width="2.5" style="1" customWidth="1"/>
    <col min="10265" max="10496" width="9" style="1"/>
    <col min="10497" max="10497" width="21.69921875" style="1" customWidth="1"/>
    <col min="10498" max="10498" width="12.3984375" style="1" customWidth="1"/>
    <col min="10499" max="10499" width="13.3984375" style="1" customWidth="1"/>
    <col min="10500" max="10500" width="12" style="1" customWidth="1"/>
    <col min="10501" max="10501" width="12.69921875" style="1" customWidth="1"/>
    <col min="10502" max="10502" width="13.3984375" style="1" customWidth="1"/>
    <col min="10503" max="10503" width="12" style="1" customWidth="1"/>
    <col min="10504" max="10504" width="12.69921875" style="1" customWidth="1"/>
    <col min="10505" max="10505" width="13.3984375" style="1" customWidth="1"/>
    <col min="10506" max="10506" width="12" style="1" customWidth="1"/>
    <col min="10507" max="10507" width="12.69921875" style="1" customWidth="1"/>
    <col min="10508" max="10510" width="0" style="1" hidden="1" customWidth="1"/>
    <col min="10511" max="10511" width="15.69921875" style="1" customWidth="1"/>
    <col min="10512" max="10512" width="12" style="1" customWidth="1"/>
    <col min="10513" max="10513" width="16.69921875" style="1" customWidth="1"/>
    <col min="10514" max="10514" width="13.3984375" style="1" customWidth="1"/>
    <col min="10515" max="10515" width="12" style="1" customWidth="1"/>
    <col min="10516" max="10516" width="12.69921875" style="1" customWidth="1"/>
    <col min="10517" max="10517" width="15.59765625" style="1" bestFit="1" customWidth="1"/>
    <col min="10518" max="10518" width="10.3984375" style="1" customWidth="1"/>
    <col min="10519" max="10519" width="13.3984375" style="1" bestFit="1" customWidth="1"/>
    <col min="10520" max="10520" width="2.5" style="1" customWidth="1"/>
    <col min="10521" max="10752" width="9" style="1"/>
    <col min="10753" max="10753" width="21.69921875" style="1" customWidth="1"/>
    <col min="10754" max="10754" width="12.3984375" style="1" customWidth="1"/>
    <col min="10755" max="10755" width="13.3984375" style="1" customWidth="1"/>
    <col min="10756" max="10756" width="12" style="1" customWidth="1"/>
    <col min="10757" max="10757" width="12.69921875" style="1" customWidth="1"/>
    <col min="10758" max="10758" width="13.3984375" style="1" customWidth="1"/>
    <col min="10759" max="10759" width="12" style="1" customWidth="1"/>
    <col min="10760" max="10760" width="12.69921875" style="1" customWidth="1"/>
    <col min="10761" max="10761" width="13.3984375" style="1" customWidth="1"/>
    <col min="10762" max="10762" width="12" style="1" customWidth="1"/>
    <col min="10763" max="10763" width="12.69921875" style="1" customWidth="1"/>
    <col min="10764" max="10766" width="0" style="1" hidden="1" customWidth="1"/>
    <col min="10767" max="10767" width="15.69921875" style="1" customWidth="1"/>
    <col min="10768" max="10768" width="12" style="1" customWidth="1"/>
    <col min="10769" max="10769" width="16.69921875" style="1" customWidth="1"/>
    <col min="10770" max="10770" width="13.3984375" style="1" customWidth="1"/>
    <col min="10771" max="10771" width="12" style="1" customWidth="1"/>
    <col min="10772" max="10772" width="12.69921875" style="1" customWidth="1"/>
    <col min="10773" max="10773" width="15.59765625" style="1" bestFit="1" customWidth="1"/>
    <col min="10774" max="10774" width="10.3984375" style="1" customWidth="1"/>
    <col min="10775" max="10775" width="13.3984375" style="1" bestFit="1" customWidth="1"/>
    <col min="10776" max="10776" width="2.5" style="1" customWidth="1"/>
    <col min="10777" max="11008" width="9" style="1"/>
    <col min="11009" max="11009" width="21.69921875" style="1" customWidth="1"/>
    <col min="11010" max="11010" width="12.3984375" style="1" customWidth="1"/>
    <col min="11011" max="11011" width="13.3984375" style="1" customWidth="1"/>
    <col min="11012" max="11012" width="12" style="1" customWidth="1"/>
    <col min="11013" max="11013" width="12.69921875" style="1" customWidth="1"/>
    <col min="11014" max="11014" width="13.3984375" style="1" customWidth="1"/>
    <col min="11015" max="11015" width="12" style="1" customWidth="1"/>
    <col min="11016" max="11016" width="12.69921875" style="1" customWidth="1"/>
    <col min="11017" max="11017" width="13.3984375" style="1" customWidth="1"/>
    <col min="11018" max="11018" width="12" style="1" customWidth="1"/>
    <col min="11019" max="11019" width="12.69921875" style="1" customWidth="1"/>
    <col min="11020" max="11022" width="0" style="1" hidden="1" customWidth="1"/>
    <col min="11023" max="11023" width="15.69921875" style="1" customWidth="1"/>
    <col min="11024" max="11024" width="12" style="1" customWidth="1"/>
    <col min="11025" max="11025" width="16.69921875" style="1" customWidth="1"/>
    <col min="11026" max="11026" width="13.3984375" style="1" customWidth="1"/>
    <col min="11027" max="11027" width="12" style="1" customWidth="1"/>
    <col min="11028" max="11028" width="12.69921875" style="1" customWidth="1"/>
    <col min="11029" max="11029" width="15.59765625" style="1" bestFit="1" customWidth="1"/>
    <col min="11030" max="11030" width="10.3984375" style="1" customWidth="1"/>
    <col min="11031" max="11031" width="13.3984375" style="1" bestFit="1" customWidth="1"/>
    <col min="11032" max="11032" width="2.5" style="1" customWidth="1"/>
    <col min="11033" max="11264" width="9" style="1"/>
    <col min="11265" max="11265" width="21.69921875" style="1" customWidth="1"/>
    <col min="11266" max="11266" width="12.3984375" style="1" customWidth="1"/>
    <col min="11267" max="11267" width="13.3984375" style="1" customWidth="1"/>
    <col min="11268" max="11268" width="12" style="1" customWidth="1"/>
    <col min="11269" max="11269" width="12.69921875" style="1" customWidth="1"/>
    <col min="11270" max="11270" width="13.3984375" style="1" customWidth="1"/>
    <col min="11271" max="11271" width="12" style="1" customWidth="1"/>
    <col min="11272" max="11272" width="12.69921875" style="1" customWidth="1"/>
    <col min="11273" max="11273" width="13.3984375" style="1" customWidth="1"/>
    <col min="11274" max="11274" width="12" style="1" customWidth="1"/>
    <col min="11275" max="11275" width="12.69921875" style="1" customWidth="1"/>
    <col min="11276" max="11278" width="0" style="1" hidden="1" customWidth="1"/>
    <col min="11279" max="11279" width="15.69921875" style="1" customWidth="1"/>
    <col min="11280" max="11280" width="12" style="1" customWidth="1"/>
    <col min="11281" max="11281" width="16.69921875" style="1" customWidth="1"/>
    <col min="11282" max="11282" width="13.3984375" style="1" customWidth="1"/>
    <col min="11283" max="11283" width="12" style="1" customWidth="1"/>
    <col min="11284" max="11284" width="12.69921875" style="1" customWidth="1"/>
    <col min="11285" max="11285" width="15.59765625" style="1" bestFit="1" customWidth="1"/>
    <col min="11286" max="11286" width="10.3984375" style="1" customWidth="1"/>
    <col min="11287" max="11287" width="13.3984375" style="1" bestFit="1" customWidth="1"/>
    <col min="11288" max="11288" width="2.5" style="1" customWidth="1"/>
    <col min="11289" max="11520" width="9" style="1"/>
    <col min="11521" max="11521" width="21.69921875" style="1" customWidth="1"/>
    <col min="11522" max="11522" width="12.3984375" style="1" customWidth="1"/>
    <col min="11523" max="11523" width="13.3984375" style="1" customWidth="1"/>
    <col min="11524" max="11524" width="12" style="1" customWidth="1"/>
    <col min="11525" max="11525" width="12.69921875" style="1" customWidth="1"/>
    <col min="11526" max="11526" width="13.3984375" style="1" customWidth="1"/>
    <col min="11527" max="11527" width="12" style="1" customWidth="1"/>
    <col min="11528" max="11528" width="12.69921875" style="1" customWidth="1"/>
    <col min="11529" max="11529" width="13.3984375" style="1" customWidth="1"/>
    <col min="11530" max="11530" width="12" style="1" customWidth="1"/>
    <col min="11531" max="11531" width="12.69921875" style="1" customWidth="1"/>
    <col min="11532" max="11534" width="0" style="1" hidden="1" customWidth="1"/>
    <col min="11535" max="11535" width="15.69921875" style="1" customWidth="1"/>
    <col min="11536" max="11536" width="12" style="1" customWidth="1"/>
    <col min="11537" max="11537" width="16.69921875" style="1" customWidth="1"/>
    <col min="11538" max="11538" width="13.3984375" style="1" customWidth="1"/>
    <col min="11539" max="11539" width="12" style="1" customWidth="1"/>
    <col min="11540" max="11540" width="12.69921875" style="1" customWidth="1"/>
    <col min="11541" max="11541" width="15.59765625" style="1" bestFit="1" customWidth="1"/>
    <col min="11542" max="11542" width="10.3984375" style="1" customWidth="1"/>
    <col min="11543" max="11543" width="13.3984375" style="1" bestFit="1" customWidth="1"/>
    <col min="11544" max="11544" width="2.5" style="1" customWidth="1"/>
    <col min="11545" max="11776" width="9" style="1"/>
    <col min="11777" max="11777" width="21.69921875" style="1" customWidth="1"/>
    <col min="11778" max="11778" width="12.3984375" style="1" customWidth="1"/>
    <col min="11779" max="11779" width="13.3984375" style="1" customWidth="1"/>
    <col min="11780" max="11780" width="12" style="1" customWidth="1"/>
    <col min="11781" max="11781" width="12.69921875" style="1" customWidth="1"/>
    <col min="11782" max="11782" width="13.3984375" style="1" customWidth="1"/>
    <col min="11783" max="11783" width="12" style="1" customWidth="1"/>
    <col min="11784" max="11784" width="12.69921875" style="1" customWidth="1"/>
    <col min="11785" max="11785" width="13.3984375" style="1" customWidth="1"/>
    <col min="11786" max="11786" width="12" style="1" customWidth="1"/>
    <col min="11787" max="11787" width="12.69921875" style="1" customWidth="1"/>
    <col min="11788" max="11790" width="0" style="1" hidden="1" customWidth="1"/>
    <col min="11791" max="11791" width="15.69921875" style="1" customWidth="1"/>
    <col min="11792" max="11792" width="12" style="1" customWidth="1"/>
    <col min="11793" max="11793" width="16.69921875" style="1" customWidth="1"/>
    <col min="11794" max="11794" width="13.3984375" style="1" customWidth="1"/>
    <col min="11795" max="11795" width="12" style="1" customWidth="1"/>
    <col min="11796" max="11796" width="12.69921875" style="1" customWidth="1"/>
    <col min="11797" max="11797" width="15.59765625" style="1" bestFit="1" customWidth="1"/>
    <col min="11798" max="11798" width="10.3984375" style="1" customWidth="1"/>
    <col min="11799" max="11799" width="13.3984375" style="1" bestFit="1" customWidth="1"/>
    <col min="11800" max="11800" width="2.5" style="1" customWidth="1"/>
    <col min="11801" max="12032" width="9" style="1"/>
    <col min="12033" max="12033" width="21.69921875" style="1" customWidth="1"/>
    <col min="12034" max="12034" width="12.3984375" style="1" customWidth="1"/>
    <col min="12035" max="12035" width="13.3984375" style="1" customWidth="1"/>
    <col min="12036" max="12036" width="12" style="1" customWidth="1"/>
    <col min="12037" max="12037" width="12.69921875" style="1" customWidth="1"/>
    <col min="12038" max="12038" width="13.3984375" style="1" customWidth="1"/>
    <col min="12039" max="12039" width="12" style="1" customWidth="1"/>
    <col min="12040" max="12040" width="12.69921875" style="1" customWidth="1"/>
    <col min="12041" max="12041" width="13.3984375" style="1" customWidth="1"/>
    <col min="12042" max="12042" width="12" style="1" customWidth="1"/>
    <col min="12043" max="12043" width="12.69921875" style="1" customWidth="1"/>
    <col min="12044" max="12046" width="0" style="1" hidden="1" customWidth="1"/>
    <col min="12047" max="12047" width="15.69921875" style="1" customWidth="1"/>
    <col min="12048" max="12048" width="12" style="1" customWidth="1"/>
    <col min="12049" max="12049" width="16.69921875" style="1" customWidth="1"/>
    <col min="12050" max="12050" width="13.3984375" style="1" customWidth="1"/>
    <col min="12051" max="12051" width="12" style="1" customWidth="1"/>
    <col min="12052" max="12052" width="12.69921875" style="1" customWidth="1"/>
    <col min="12053" max="12053" width="15.59765625" style="1" bestFit="1" customWidth="1"/>
    <col min="12054" max="12054" width="10.3984375" style="1" customWidth="1"/>
    <col min="12055" max="12055" width="13.3984375" style="1" bestFit="1" customWidth="1"/>
    <col min="12056" max="12056" width="2.5" style="1" customWidth="1"/>
    <col min="12057" max="12288" width="9" style="1"/>
    <col min="12289" max="12289" width="21.69921875" style="1" customWidth="1"/>
    <col min="12290" max="12290" width="12.3984375" style="1" customWidth="1"/>
    <col min="12291" max="12291" width="13.3984375" style="1" customWidth="1"/>
    <col min="12292" max="12292" width="12" style="1" customWidth="1"/>
    <col min="12293" max="12293" width="12.69921875" style="1" customWidth="1"/>
    <col min="12294" max="12294" width="13.3984375" style="1" customWidth="1"/>
    <col min="12295" max="12295" width="12" style="1" customWidth="1"/>
    <col min="12296" max="12296" width="12.69921875" style="1" customWidth="1"/>
    <col min="12297" max="12297" width="13.3984375" style="1" customWidth="1"/>
    <col min="12298" max="12298" width="12" style="1" customWidth="1"/>
    <col min="12299" max="12299" width="12.69921875" style="1" customWidth="1"/>
    <col min="12300" max="12302" width="0" style="1" hidden="1" customWidth="1"/>
    <col min="12303" max="12303" width="15.69921875" style="1" customWidth="1"/>
    <col min="12304" max="12304" width="12" style="1" customWidth="1"/>
    <col min="12305" max="12305" width="16.69921875" style="1" customWidth="1"/>
    <col min="12306" max="12306" width="13.3984375" style="1" customWidth="1"/>
    <col min="12307" max="12307" width="12" style="1" customWidth="1"/>
    <col min="12308" max="12308" width="12.69921875" style="1" customWidth="1"/>
    <col min="12309" max="12309" width="15.59765625" style="1" bestFit="1" customWidth="1"/>
    <col min="12310" max="12310" width="10.3984375" style="1" customWidth="1"/>
    <col min="12311" max="12311" width="13.3984375" style="1" bestFit="1" customWidth="1"/>
    <col min="12312" max="12312" width="2.5" style="1" customWidth="1"/>
    <col min="12313" max="12544" width="9" style="1"/>
    <col min="12545" max="12545" width="21.69921875" style="1" customWidth="1"/>
    <col min="12546" max="12546" width="12.3984375" style="1" customWidth="1"/>
    <col min="12547" max="12547" width="13.3984375" style="1" customWidth="1"/>
    <col min="12548" max="12548" width="12" style="1" customWidth="1"/>
    <col min="12549" max="12549" width="12.69921875" style="1" customWidth="1"/>
    <col min="12550" max="12550" width="13.3984375" style="1" customWidth="1"/>
    <col min="12551" max="12551" width="12" style="1" customWidth="1"/>
    <col min="12552" max="12552" width="12.69921875" style="1" customWidth="1"/>
    <col min="12553" max="12553" width="13.3984375" style="1" customWidth="1"/>
    <col min="12554" max="12554" width="12" style="1" customWidth="1"/>
    <col min="12555" max="12555" width="12.69921875" style="1" customWidth="1"/>
    <col min="12556" max="12558" width="0" style="1" hidden="1" customWidth="1"/>
    <col min="12559" max="12559" width="15.69921875" style="1" customWidth="1"/>
    <col min="12560" max="12560" width="12" style="1" customWidth="1"/>
    <col min="12561" max="12561" width="16.69921875" style="1" customWidth="1"/>
    <col min="12562" max="12562" width="13.3984375" style="1" customWidth="1"/>
    <col min="12563" max="12563" width="12" style="1" customWidth="1"/>
    <col min="12564" max="12564" width="12.69921875" style="1" customWidth="1"/>
    <col min="12565" max="12565" width="15.59765625" style="1" bestFit="1" customWidth="1"/>
    <col min="12566" max="12566" width="10.3984375" style="1" customWidth="1"/>
    <col min="12567" max="12567" width="13.3984375" style="1" bestFit="1" customWidth="1"/>
    <col min="12568" max="12568" width="2.5" style="1" customWidth="1"/>
    <col min="12569" max="12800" width="9" style="1"/>
    <col min="12801" max="12801" width="21.69921875" style="1" customWidth="1"/>
    <col min="12802" max="12802" width="12.3984375" style="1" customWidth="1"/>
    <col min="12803" max="12803" width="13.3984375" style="1" customWidth="1"/>
    <col min="12804" max="12804" width="12" style="1" customWidth="1"/>
    <col min="12805" max="12805" width="12.69921875" style="1" customWidth="1"/>
    <col min="12806" max="12806" width="13.3984375" style="1" customWidth="1"/>
    <col min="12807" max="12807" width="12" style="1" customWidth="1"/>
    <col min="12808" max="12808" width="12.69921875" style="1" customWidth="1"/>
    <col min="12809" max="12809" width="13.3984375" style="1" customWidth="1"/>
    <col min="12810" max="12810" width="12" style="1" customWidth="1"/>
    <col min="12811" max="12811" width="12.69921875" style="1" customWidth="1"/>
    <col min="12812" max="12814" width="0" style="1" hidden="1" customWidth="1"/>
    <col min="12815" max="12815" width="15.69921875" style="1" customWidth="1"/>
    <col min="12816" max="12816" width="12" style="1" customWidth="1"/>
    <col min="12817" max="12817" width="16.69921875" style="1" customWidth="1"/>
    <col min="12818" max="12818" width="13.3984375" style="1" customWidth="1"/>
    <col min="12819" max="12819" width="12" style="1" customWidth="1"/>
    <col min="12820" max="12820" width="12.69921875" style="1" customWidth="1"/>
    <col min="12821" max="12821" width="15.59765625" style="1" bestFit="1" customWidth="1"/>
    <col min="12822" max="12822" width="10.3984375" style="1" customWidth="1"/>
    <col min="12823" max="12823" width="13.3984375" style="1" bestFit="1" customWidth="1"/>
    <col min="12824" max="12824" width="2.5" style="1" customWidth="1"/>
    <col min="12825" max="13056" width="9" style="1"/>
    <col min="13057" max="13057" width="21.69921875" style="1" customWidth="1"/>
    <col min="13058" max="13058" width="12.3984375" style="1" customWidth="1"/>
    <col min="13059" max="13059" width="13.3984375" style="1" customWidth="1"/>
    <col min="13060" max="13060" width="12" style="1" customWidth="1"/>
    <col min="13061" max="13061" width="12.69921875" style="1" customWidth="1"/>
    <col min="13062" max="13062" width="13.3984375" style="1" customWidth="1"/>
    <col min="13063" max="13063" width="12" style="1" customWidth="1"/>
    <col min="13064" max="13064" width="12.69921875" style="1" customWidth="1"/>
    <col min="13065" max="13065" width="13.3984375" style="1" customWidth="1"/>
    <col min="13066" max="13066" width="12" style="1" customWidth="1"/>
    <col min="13067" max="13067" width="12.69921875" style="1" customWidth="1"/>
    <col min="13068" max="13070" width="0" style="1" hidden="1" customWidth="1"/>
    <col min="13071" max="13071" width="15.69921875" style="1" customWidth="1"/>
    <col min="13072" max="13072" width="12" style="1" customWidth="1"/>
    <col min="13073" max="13073" width="16.69921875" style="1" customWidth="1"/>
    <col min="13074" max="13074" width="13.3984375" style="1" customWidth="1"/>
    <col min="13075" max="13075" width="12" style="1" customWidth="1"/>
    <col min="13076" max="13076" width="12.69921875" style="1" customWidth="1"/>
    <col min="13077" max="13077" width="15.59765625" style="1" bestFit="1" customWidth="1"/>
    <col min="13078" max="13078" width="10.3984375" style="1" customWidth="1"/>
    <col min="13079" max="13079" width="13.3984375" style="1" bestFit="1" customWidth="1"/>
    <col min="13080" max="13080" width="2.5" style="1" customWidth="1"/>
    <col min="13081" max="13312" width="9" style="1"/>
    <col min="13313" max="13313" width="21.69921875" style="1" customWidth="1"/>
    <col min="13314" max="13314" width="12.3984375" style="1" customWidth="1"/>
    <col min="13315" max="13315" width="13.3984375" style="1" customWidth="1"/>
    <col min="13316" max="13316" width="12" style="1" customWidth="1"/>
    <col min="13317" max="13317" width="12.69921875" style="1" customWidth="1"/>
    <col min="13318" max="13318" width="13.3984375" style="1" customWidth="1"/>
    <col min="13319" max="13319" width="12" style="1" customWidth="1"/>
    <col min="13320" max="13320" width="12.69921875" style="1" customWidth="1"/>
    <col min="13321" max="13321" width="13.3984375" style="1" customWidth="1"/>
    <col min="13322" max="13322" width="12" style="1" customWidth="1"/>
    <col min="13323" max="13323" width="12.69921875" style="1" customWidth="1"/>
    <col min="13324" max="13326" width="0" style="1" hidden="1" customWidth="1"/>
    <col min="13327" max="13327" width="15.69921875" style="1" customWidth="1"/>
    <col min="13328" max="13328" width="12" style="1" customWidth="1"/>
    <col min="13329" max="13329" width="16.69921875" style="1" customWidth="1"/>
    <col min="13330" max="13330" width="13.3984375" style="1" customWidth="1"/>
    <col min="13331" max="13331" width="12" style="1" customWidth="1"/>
    <col min="13332" max="13332" width="12.69921875" style="1" customWidth="1"/>
    <col min="13333" max="13333" width="15.59765625" style="1" bestFit="1" customWidth="1"/>
    <col min="13334" max="13334" width="10.3984375" style="1" customWidth="1"/>
    <col min="13335" max="13335" width="13.3984375" style="1" bestFit="1" customWidth="1"/>
    <col min="13336" max="13336" width="2.5" style="1" customWidth="1"/>
    <col min="13337" max="13568" width="9" style="1"/>
    <col min="13569" max="13569" width="21.69921875" style="1" customWidth="1"/>
    <col min="13570" max="13570" width="12.3984375" style="1" customWidth="1"/>
    <col min="13571" max="13571" width="13.3984375" style="1" customWidth="1"/>
    <col min="13572" max="13572" width="12" style="1" customWidth="1"/>
    <col min="13573" max="13573" width="12.69921875" style="1" customWidth="1"/>
    <col min="13574" max="13574" width="13.3984375" style="1" customWidth="1"/>
    <col min="13575" max="13575" width="12" style="1" customWidth="1"/>
    <col min="13576" max="13576" width="12.69921875" style="1" customWidth="1"/>
    <col min="13577" max="13577" width="13.3984375" style="1" customWidth="1"/>
    <col min="13578" max="13578" width="12" style="1" customWidth="1"/>
    <col min="13579" max="13579" width="12.69921875" style="1" customWidth="1"/>
    <col min="13580" max="13582" width="0" style="1" hidden="1" customWidth="1"/>
    <col min="13583" max="13583" width="15.69921875" style="1" customWidth="1"/>
    <col min="13584" max="13584" width="12" style="1" customWidth="1"/>
    <col min="13585" max="13585" width="16.69921875" style="1" customWidth="1"/>
    <col min="13586" max="13586" width="13.3984375" style="1" customWidth="1"/>
    <col min="13587" max="13587" width="12" style="1" customWidth="1"/>
    <col min="13588" max="13588" width="12.69921875" style="1" customWidth="1"/>
    <col min="13589" max="13589" width="15.59765625" style="1" bestFit="1" customWidth="1"/>
    <col min="13590" max="13590" width="10.3984375" style="1" customWidth="1"/>
    <col min="13591" max="13591" width="13.3984375" style="1" bestFit="1" customWidth="1"/>
    <col min="13592" max="13592" width="2.5" style="1" customWidth="1"/>
    <col min="13593" max="13824" width="9" style="1"/>
    <col min="13825" max="13825" width="21.69921875" style="1" customWidth="1"/>
    <col min="13826" max="13826" width="12.3984375" style="1" customWidth="1"/>
    <col min="13827" max="13827" width="13.3984375" style="1" customWidth="1"/>
    <col min="13828" max="13828" width="12" style="1" customWidth="1"/>
    <col min="13829" max="13829" width="12.69921875" style="1" customWidth="1"/>
    <col min="13830" max="13830" width="13.3984375" style="1" customWidth="1"/>
    <col min="13831" max="13831" width="12" style="1" customWidth="1"/>
    <col min="13832" max="13832" width="12.69921875" style="1" customWidth="1"/>
    <col min="13833" max="13833" width="13.3984375" style="1" customWidth="1"/>
    <col min="13834" max="13834" width="12" style="1" customWidth="1"/>
    <col min="13835" max="13835" width="12.69921875" style="1" customWidth="1"/>
    <col min="13836" max="13838" width="0" style="1" hidden="1" customWidth="1"/>
    <col min="13839" max="13839" width="15.69921875" style="1" customWidth="1"/>
    <col min="13840" max="13840" width="12" style="1" customWidth="1"/>
    <col min="13841" max="13841" width="16.69921875" style="1" customWidth="1"/>
    <col min="13842" max="13842" width="13.3984375" style="1" customWidth="1"/>
    <col min="13843" max="13843" width="12" style="1" customWidth="1"/>
    <col min="13844" max="13844" width="12.69921875" style="1" customWidth="1"/>
    <col min="13845" max="13845" width="15.59765625" style="1" bestFit="1" customWidth="1"/>
    <col min="13846" max="13846" width="10.3984375" style="1" customWidth="1"/>
    <col min="13847" max="13847" width="13.3984375" style="1" bestFit="1" customWidth="1"/>
    <col min="13848" max="13848" width="2.5" style="1" customWidth="1"/>
    <col min="13849" max="14080" width="9" style="1"/>
    <col min="14081" max="14081" width="21.69921875" style="1" customWidth="1"/>
    <col min="14082" max="14082" width="12.3984375" style="1" customWidth="1"/>
    <col min="14083" max="14083" width="13.3984375" style="1" customWidth="1"/>
    <col min="14084" max="14084" width="12" style="1" customWidth="1"/>
    <col min="14085" max="14085" width="12.69921875" style="1" customWidth="1"/>
    <col min="14086" max="14086" width="13.3984375" style="1" customWidth="1"/>
    <col min="14087" max="14087" width="12" style="1" customWidth="1"/>
    <col min="14088" max="14088" width="12.69921875" style="1" customWidth="1"/>
    <col min="14089" max="14089" width="13.3984375" style="1" customWidth="1"/>
    <col min="14090" max="14090" width="12" style="1" customWidth="1"/>
    <col min="14091" max="14091" width="12.69921875" style="1" customWidth="1"/>
    <col min="14092" max="14094" width="0" style="1" hidden="1" customWidth="1"/>
    <col min="14095" max="14095" width="15.69921875" style="1" customWidth="1"/>
    <col min="14096" max="14096" width="12" style="1" customWidth="1"/>
    <col min="14097" max="14097" width="16.69921875" style="1" customWidth="1"/>
    <col min="14098" max="14098" width="13.3984375" style="1" customWidth="1"/>
    <col min="14099" max="14099" width="12" style="1" customWidth="1"/>
    <col min="14100" max="14100" width="12.69921875" style="1" customWidth="1"/>
    <col min="14101" max="14101" width="15.59765625" style="1" bestFit="1" customWidth="1"/>
    <col min="14102" max="14102" width="10.3984375" style="1" customWidth="1"/>
    <col min="14103" max="14103" width="13.3984375" style="1" bestFit="1" customWidth="1"/>
    <col min="14104" max="14104" width="2.5" style="1" customWidth="1"/>
    <col min="14105" max="14336" width="9" style="1"/>
    <col min="14337" max="14337" width="21.69921875" style="1" customWidth="1"/>
    <col min="14338" max="14338" width="12.3984375" style="1" customWidth="1"/>
    <col min="14339" max="14339" width="13.3984375" style="1" customWidth="1"/>
    <col min="14340" max="14340" width="12" style="1" customWidth="1"/>
    <col min="14341" max="14341" width="12.69921875" style="1" customWidth="1"/>
    <col min="14342" max="14342" width="13.3984375" style="1" customWidth="1"/>
    <col min="14343" max="14343" width="12" style="1" customWidth="1"/>
    <col min="14344" max="14344" width="12.69921875" style="1" customWidth="1"/>
    <col min="14345" max="14345" width="13.3984375" style="1" customWidth="1"/>
    <col min="14346" max="14346" width="12" style="1" customWidth="1"/>
    <col min="14347" max="14347" width="12.69921875" style="1" customWidth="1"/>
    <col min="14348" max="14350" width="0" style="1" hidden="1" customWidth="1"/>
    <col min="14351" max="14351" width="15.69921875" style="1" customWidth="1"/>
    <col min="14352" max="14352" width="12" style="1" customWidth="1"/>
    <col min="14353" max="14353" width="16.69921875" style="1" customWidth="1"/>
    <col min="14354" max="14354" width="13.3984375" style="1" customWidth="1"/>
    <col min="14355" max="14355" width="12" style="1" customWidth="1"/>
    <col min="14356" max="14356" width="12.69921875" style="1" customWidth="1"/>
    <col min="14357" max="14357" width="15.59765625" style="1" bestFit="1" customWidth="1"/>
    <col min="14358" max="14358" width="10.3984375" style="1" customWidth="1"/>
    <col min="14359" max="14359" width="13.3984375" style="1" bestFit="1" customWidth="1"/>
    <col min="14360" max="14360" width="2.5" style="1" customWidth="1"/>
    <col min="14361" max="14592" width="9" style="1"/>
    <col min="14593" max="14593" width="21.69921875" style="1" customWidth="1"/>
    <col min="14594" max="14594" width="12.3984375" style="1" customWidth="1"/>
    <col min="14595" max="14595" width="13.3984375" style="1" customWidth="1"/>
    <col min="14596" max="14596" width="12" style="1" customWidth="1"/>
    <col min="14597" max="14597" width="12.69921875" style="1" customWidth="1"/>
    <col min="14598" max="14598" width="13.3984375" style="1" customWidth="1"/>
    <col min="14599" max="14599" width="12" style="1" customWidth="1"/>
    <col min="14600" max="14600" width="12.69921875" style="1" customWidth="1"/>
    <col min="14601" max="14601" width="13.3984375" style="1" customWidth="1"/>
    <col min="14602" max="14602" width="12" style="1" customWidth="1"/>
    <col min="14603" max="14603" width="12.69921875" style="1" customWidth="1"/>
    <col min="14604" max="14606" width="0" style="1" hidden="1" customWidth="1"/>
    <col min="14607" max="14607" width="15.69921875" style="1" customWidth="1"/>
    <col min="14608" max="14608" width="12" style="1" customWidth="1"/>
    <col min="14609" max="14609" width="16.69921875" style="1" customWidth="1"/>
    <col min="14610" max="14610" width="13.3984375" style="1" customWidth="1"/>
    <col min="14611" max="14611" width="12" style="1" customWidth="1"/>
    <col min="14612" max="14612" width="12.69921875" style="1" customWidth="1"/>
    <col min="14613" max="14613" width="15.59765625" style="1" bestFit="1" customWidth="1"/>
    <col min="14614" max="14614" width="10.3984375" style="1" customWidth="1"/>
    <col min="14615" max="14615" width="13.3984375" style="1" bestFit="1" customWidth="1"/>
    <col min="14616" max="14616" width="2.5" style="1" customWidth="1"/>
    <col min="14617" max="14848" width="9" style="1"/>
    <col min="14849" max="14849" width="21.69921875" style="1" customWidth="1"/>
    <col min="14850" max="14850" width="12.3984375" style="1" customWidth="1"/>
    <col min="14851" max="14851" width="13.3984375" style="1" customWidth="1"/>
    <col min="14852" max="14852" width="12" style="1" customWidth="1"/>
    <col min="14853" max="14853" width="12.69921875" style="1" customWidth="1"/>
    <col min="14854" max="14854" width="13.3984375" style="1" customWidth="1"/>
    <col min="14855" max="14855" width="12" style="1" customWidth="1"/>
    <col min="14856" max="14856" width="12.69921875" style="1" customWidth="1"/>
    <col min="14857" max="14857" width="13.3984375" style="1" customWidth="1"/>
    <col min="14858" max="14858" width="12" style="1" customWidth="1"/>
    <col min="14859" max="14859" width="12.69921875" style="1" customWidth="1"/>
    <col min="14860" max="14862" width="0" style="1" hidden="1" customWidth="1"/>
    <col min="14863" max="14863" width="15.69921875" style="1" customWidth="1"/>
    <col min="14864" max="14864" width="12" style="1" customWidth="1"/>
    <col min="14865" max="14865" width="16.69921875" style="1" customWidth="1"/>
    <col min="14866" max="14866" width="13.3984375" style="1" customWidth="1"/>
    <col min="14867" max="14867" width="12" style="1" customWidth="1"/>
    <col min="14868" max="14868" width="12.69921875" style="1" customWidth="1"/>
    <col min="14869" max="14869" width="15.59765625" style="1" bestFit="1" customWidth="1"/>
    <col min="14870" max="14870" width="10.3984375" style="1" customWidth="1"/>
    <col min="14871" max="14871" width="13.3984375" style="1" bestFit="1" customWidth="1"/>
    <col min="14872" max="14872" width="2.5" style="1" customWidth="1"/>
    <col min="14873" max="15104" width="9" style="1"/>
    <col min="15105" max="15105" width="21.69921875" style="1" customWidth="1"/>
    <col min="15106" max="15106" width="12.3984375" style="1" customWidth="1"/>
    <col min="15107" max="15107" width="13.3984375" style="1" customWidth="1"/>
    <col min="15108" max="15108" width="12" style="1" customWidth="1"/>
    <col min="15109" max="15109" width="12.69921875" style="1" customWidth="1"/>
    <col min="15110" max="15110" width="13.3984375" style="1" customWidth="1"/>
    <col min="15111" max="15111" width="12" style="1" customWidth="1"/>
    <col min="15112" max="15112" width="12.69921875" style="1" customWidth="1"/>
    <col min="15113" max="15113" width="13.3984375" style="1" customWidth="1"/>
    <col min="15114" max="15114" width="12" style="1" customWidth="1"/>
    <col min="15115" max="15115" width="12.69921875" style="1" customWidth="1"/>
    <col min="15116" max="15118" width="0" style="1" hidden="1" customWidth="1"/>
    <col min="15119" max="15119" width="15.69921875" style="1" customWidth="1"/>
    <col min="15120" max="15120" width="12" style="1" customWidth="1"/>
    <col min="15121" max="15121" width="16.69921875" style="1" customWidth="1"/>
    <col min="15122" max="15122" width="13.3984375" style="1" customWidth="1"/>
    <col min="15123" max="15123" width="12" style="1" customWidth="1"/>
    <col min="15124" max="15124" width="12.69921875" style="1" customWidth="1"/>
    <col min="15125" max="15125" width="15.59765625" style="1" bestFit="1" customWidth="1"/>
    <col min="15126" max="15126" width="10.3984375" style="1" customWidth="1"/>
    <col min="15127" max="15127" width="13.3984375" style="1" bestFit="1" customWidth="1"/>
    <col min="15128" max="15128" width="2.5" style="1" customWidth="1"/>
    <col min="15129" max="15360" width="9" style="1"/>
    <col min="15361" max="15361" width="21.69921875" style="1" customWidth="1"/>
    <col min="15362" max="15362" width="12.3984375" style="1" customWidth="1"/>
    <col min="15363" max="15363" width="13.3984375" style="1" customWidth="1"/>
    <col min="15364" max="15364" width="12" style="1" customWidth="1"/>
    <col min="15365" max="15365" width="12.69921875" style="1" customWidth="1"/>
    <col min="15366" max="15366" width="13.3984375" style="1" customWidth="1"/>
    <col min="15367" max="15367" width="12" style="1" customWidth="1"/>
    <col min="15368" max="15368" width="12.69921875" style="1" customWidth="1"/>
    <col min="15369" max="15369" width="13.3984375" style="1" customWidth="1"/>
    <col min="15370" max="15370" width="12" style="1" customWidth="1"/>
    <col min="15371" max="15371" width="12.69921875" style="1" customWidth="1"/>
    <col min="15372" max="15374" width="0" style="1" hidden="1" customWidth="1"/>
    <col min="15375" max="15375" width="15.69921875" style="1" customWidth="1"/>
    <col min="15376" max="15376" width="12" style="1" customWidth="1"/>
    <col min="15377" max="15377" width="16.69921875" style="1" customWidth="1"/>
    <col min="15378" max="15378" width="13.3984375" style="1" customWidth="1"/>
    <col min="15379" max="15379" width="12" style="1" customWidth="1"/>
    <col min="15380" max="15380" width="12.69921875" style="1" customWidth="1"/>
    <col min="15381" max="15381" width="15.59765625" style="1" bestFit="1" customWidth="1"/>
    <col min="15382" max="15382" width="10.3984375" style="1" customWidth="1"/>
    <col min="15383" max="15383" width="13.3984375" style="1" bestFit="1" customWidth="1"/>
    <col min="15384" max="15384" width="2.5" style="1" customWidth="1"/>
    <col min="15385" max="15616" width="9" style="1"/>
    <col min="15617" max="15617" width="21.69921875" style="1" customWidth="1"/>
    <col min="15618" max="15618" width="12.3984375" style="1" customWidth="1"/>
    <col min="15619" max="15619" width="13.3984375" style="1" customWidth="1"/>
    <col min="15620" max="15620" width="12" style="1" customWidth="1"/>
    <col min="15621" max="15621" width="12.69921875" style="1" customWidth="1"/>
    <col min="15622" max="15622" width="13.3984375" style="1" customWidth="1"/>
    <col min="15623" max="15623" width="12" style="1" customWidth="1"/>
    <col min="15624" max="15624" width="12.69921875" style="1" customWidth="1"/>
    <col min="15625" max="15625" width="13.3984375" style="1" customWidth="1"/>
    <col min="15626" max="15626" width="12" style="1" customWidth="1"/>
    <col min="15627" max="15627" width="12.69921875" style="1" customWidth="1"/>
    <col min="15628" max="15630" width="0" style="1" hidden="1" customWidth="1"/>
    <col min="15631" max="15631" width="15.69921875" style="1" customWidth="1"/>
    <col min="15632" max="15632" width="12" style="1" customWidth="1"/>
    <col min="15633" max="15633" width="16.69921875" style="1" customWidth="1"/>
    <col min="15634" max="15634" width="13.3984375" style="1" customWidth="1"/>
    <col min="15635" max="15635" width="12" style="1" customWidth="1"/>
    <col min="15636" max="15636" width="12.69921875" style="1" customWidth="1"/>
    <col min="15637" max="15637" width="15.59765625" style="1" bestFit="1" customWidth="1"/>
    <col min="15638" max="15638" width="10.3984375" style="1" customWidth="1"/>
    <col min="15639" max="15639" width="13.3984375" style="1" bestFit="1" customWidth="1"/>
    <col min="15640" max="15640" width="2.5" style="1" customWidth="1"/>
    <col min="15641" max="15872" width="9" style="1"/>
    <col min="15873" max="15873" width="21.69921875" style="1" customWidth="1"/>
    <col min="15874" max="15874" width="12.3984375" style="1" customWidth="1"/>
    <col min="15875" max="15875" width="13.3984375" style="1" customWidth="1"/>
    <col min="15876" max="15876" width="12" style="1" customWidth="1"/>
    <col min="15877" max="15877" width="12.69921875" style="1" customWidth="1"/>
    <col min="15878" max="15878" width="13.3984375" style="1" customWidth="1"/>
    <col min="15879" max="15879" width="12" style="1" customWidth="1"/>
    <col min="15880" max="15880" width="12.69921875" style="1" customWidth="1"/>
    <col min="15881" max="15881" width="13.3984375" style="1" customWidth="1"/>
    <col min="15882" max="15882" width="12" style="1" customWidth="1"/>
    <col min="15883" max="15883" width="12.69921875" style="1" customWidth="1"/>
    <col min="15884" max="15886" width="0" style="1" hidden="1" customWidth="1"/>
    <col min="15887" max="15887" width="15.69921875" style="1" customWidth="1"/>
    <col min="15888" max="15888" width="12" style="1" customWidth="1"/>
    <col min="15889" max="15889" width="16.69921875" style="1" customWidth="1"/>
    <col min="15890" max="15890" width="13.3984375" style="1" customWidth="1"/>
    <col min="15891" max="15891" width="12" style="1" customWidth="1"/>
    <col min="15892" max="15892" width="12.69921875" style="1" customWidth="1"/>
    <col min="15893" max="15893" width="15.59765625" style="1" bestFit="1" customWidth="1"/>
    <col min="15894" max="15894" width="10.3984375" style="1" customWidth="1"/>
    <col min="15895" max="15895" width="13.3984375" style="1" bestFit="1" customWidth="1"/>
    <col min="15896" max="15896" width="2.5" style="1" customWidth="1"/>
    <col min="15897" max="16128" width="9" style="1"/>
    <col min="16129" max="16129" width="21.69921875" style="1" customWidth="1"/>
    <col min="16130" max="16130" width="12.3984375" style="1" customWidth="1"/>
    <col min="16131" max="16131" width="13.3984375" style="1" customWidth="1"/>
    <col min="16132" max="16132" width="12" style="1" customWidth="1"/>
    <col min="16133" max="16133" width="12.69921875" style="1" customWidth="1"/>
    <col min="16134" max="16134" width="13.3984375" style="1" customWidth="1"/>
    <col min="16135" max="16135" width="12" style="1" customWidth="1"/>
    <col min="16136" max="16136" width="12.69921875" style="1" customWidth="1"/>
    <col min="16137" max="16137" width="13.3984375" style="1" customWidth="1"/>
    <col min="16138" max="16138" width="12" style="1" customWidth="1"/>
    <col min="16139" max="16139" width="12.69921875" style="1" customWidth="1"/>
    <col min="16140" max="16142" width="0" style="1" hidden="1" customWidth="1"/>
    <col min="16143" max="16143" width="15.69921875" style="1" customWidth="1"/>
    <col min="16144" max="16144" width="12" style="1" customWidth="1"/>
    <col min="16145" max="16145" width="16.69921875" style="1" customWidth="1"/>
    <col min="16146" max="16146" width="13.3984375" style="1" customWidth="1"/>
    <col min="16147" max="16147" width="12" style="1" customWidth="1"/>
    <col min="16148" max="16148" width="12.69921875" style="1" customWidth="1"/>
    <col min="16149" max="16149" width="15.59765625" style="1" bestFit="1" customWidth="1"/>
    <col min="16150" max="16150" width="10.3984375" style="1" customWidth="1"/>
    <col min="16151" max="16151" width="13.3984375" style="1" bestFit="1" customWidth="1"/>
    <col min="16152" max="16152" width="2.5" style="1" customWidth="1"/>
    <col min="16153" max="16384" width="9" style="1"/>
  </cols>
  <sheetData>
    <row r="1" spans="1:24" ht="23.4">
      <c r="A1" s="572" t="s">
        <v>191</v>
      </c>
      <c r="B1" s="572"/>
      <c r="C1" s="572"/>
      <c r="D1" s="572"/>
      <c r="E1" s="572"/>
      <c r="F1" s="572"/>
    </row>
    <row r="2" spans="1:24" ht="18.600000000000001" thickBot="1">
      <c r="I2"/>
      <c r="J2"/>
      <c r="W2" s="3" t="s">
        <v>1</v>
      </c>
    </row>
    <row r="3" spans="1:24" s="8" customFormat="1" ht="18">
      <c r="A3" s="578" t="s">
        <v>2</v>
      </c>
      <c r="B3" s="4" t="s">
        <v>192</v>
      </c>
      <c r="C3" s="580" t="s">
        <v>193</v>
      </c>
      <c r="D3" s="581"/>
      <c r="E3" s="192" t="s">
        <v>3</v>
      </c>
      <c r="F3" s="582" t="s">
        <v>194</v>
      </c>
      <c r="G3" s="583"/>
      <c r="H3" s="5" t="s">
        <v>4</v>
      </c>
      <c r="I3" s="582" t="s">
        <v>195</v>
      </c>
      <c r="J3" s="583"/>
      <c r="K3" s="5" t="s">
        <v>6</v>
      </c>
      <c r="L3" s="190" t="s">
        <v>7</v>
      </c>
      <c r="M3" s="190"/>
      <c r="N3" s="6" t="s">
        <v>8</v>
      </c>
      <c r="O3" s="582" t="s">
        <v>196</v>
      </c>
      <c r="P3" s="583"/>
      <c r="Q3" s="584"/>
      <c r="R3" s="573" t="s">
        <v>197</v>
      </c>
      <c r="S3" s="574"/>
      <c r="T3" s="575"/>
      <c r="U3" s="576" t="s">
        <v>9</v>
      </c>
      <c r="V3" s="577"/>
      <c r="W3" s="577"/>
      <c r="X3" s="193"/>
    </row>
    <row r="4" spans="1:24" s="8" customFormat="1" ht="18">
      <c r="A4" s="579"/>
      <c r="B4" s="194" t="s">
        <v>10</v>
      </c>
      <c r="C4" s="195" t="s">
        <v>11</v>
      </c>
      <c r="D4" s="196" t="s">
        <v>12</v>
      </c>
      <c r="E4" s="11" t="s">
        <v>13</v>
      </c>
      <c r="F4" s="197" t="s">
        <v>11</v>
      </c>
      <c r="G4" s="198" t="s">
        <v>12</v>
      </c>
      <c r="H4" s="12" t="s">
        <v>13</v>
      </c>
      <c r="I4" s="199" t="s">
        <v>11</v>
      </c>
      <c r="J4" s="10" t="s">
        <v>12</v>
      </c>
      <c r="K4" s="12" t="s">
        <v>13</v>
      </c>
      <c r="L4" s="167" t="s">
        <v>14</v>
      </c>
      <c r="M4" s="13" t="s">
        <v>15</v>
      </c>
      <c r="N4" s="9"/>
      <c r="O4" s="167" t="s">
        <v>11</v>
      </c>
      <c r="P4" s="10" t="s">
        <v>12</v>
      </c>
      <c r="Q4" s="14" t="s">
        <v>13</v>
      </c>
      <c r="R4" s="167" t="s">
        <v>11</v>
      </c>
      <c r="S4" s="10" t="s">
        <v>12</v>
      </c>
      <c r="T4" s="12" t="s">
        <v>13</v>
      </c>
      <c r="U4" s="167" t="s">
        <v>11</v>
      </c>
      <c r="V4" s="10" t="s">
        <v>12</v>
      </c>
      <c r="W4" s="10" t="s">
        <v>16</v>
      </c>
      <c r="X4" s="200"/>
    </row>
    <row r="5" spans="1:24" s="8" customFormat="1" ht="18">
      <c r="A5" s="16" t="s">
        <v>17</v>
      </c>
      <c r="B5" s="201">
        <v>37868853</v>
      </c>
      <c r="C5" s="202">
        <v>37644000</v>
      </c>
      <c r="D5" s="203">
        <v>297000</v>
      </c>
      <c r="E5" s="204">
        <v>37941000</v>
      </c>
      <c r="F5" s="205">
        <v>142294</v>
      </c>
      <c r="G5" s="206">
        <v>-5845</v>
      </c>
      <c r="H5" s="207">
        <v>136449</v>
      </c>
      <c r="I5" s="208">
        <v>37786294</v>
      </c>
      <c r="J5" s="209">
        <v>291155</v>
      </c>
      <c r="K5" s="207">
        <v>38077449</v>
      </c>
      <c r="L5" s="210">
        <v>100.5508379142088</v>
      </c>
      <c r="M5" s="211">
        <v>208596</v>
      </c>
      <c r="N5" s="212"/>
      <c r="O5" s="213">
        <v>37795178010</v>
      </c>
      <c r="P5" s="214">
        <v>291207260</v>
      </c>
      <c r="Q5" s="215">
        <v>38086385270</v>
      </c>
      <c r="R5" s="216">
        <v>37795178</v>
      </c>
      <c r="S5" s="217">
        <v>291207</v>
      </c>
      <c r="T5" s="215">
        <v>38086385</v>
      </c>
      <c r="U5" s="218">
        <v>8884</v>
      </c>
      <c r="V5" s="219">
        <v>52</v>
      </c>
      <c r="W5" s="219">
        <v>8936</v>
      </c>
      <c r="X5" s="220"/>
    </row>
    <row r="6" spans="1:24" s="8" customFormat="1" ht="18">
      <c r="A6" s="18" t="s">
        <v>18</v>
      </c>
      <c r="B6" s="221">
        <v>2833925</v>
      </c>
      <c r="C6" s="222">
        <v>2783000</v>
      </c>
      <c r="D6" s="223">
        <v>2000</v>
      </c>
      <c r="E6" s="224">
        <v>2785000</v>
      </c>
      <c r="F6" s="225">
        <v>81791</v>
      </c>
      <c r="G6" s="226">
        <v>539</v>
      </c>
      <c r="H6" s="227">
        <v>82330</v>
      </c>
      <c r="I6" s="228">
        <v>2864791</v>
      </c>
      <c r="J6" s="229">
        <v>2539</v>
      </c>
      <c r="K6" s="227">
        <v>2867330</v>
      </c>
      <c r="L6" s="230">
        <v>101.17875384846107</v>
      </c>
      <c r="M6" s="231">
        <v>33405</v>
      </c>
      <c r="N6" s="232"/>
      <c r="O6" s="233">
        <v>2866473284</v>
      </c>
      <c r="P6" s="234">
        <v>2539399</v>
      </c>
      <c r="Q6" s="235">
        <v>2869012683</v>
      </c>
      <c r="R6" s="236">
        <v>2866473</v>
      </c>
      <c r="S6" s="237">
        <v>2540</v>
      </c>
      <c r="T6" s="235">
        <v>2869013</v>
      </c>
      <c r="U6" s="238">
        <v>1682</v>
      </c>
      <c r="V6" s="239">
        <v>1</v>
      </c>
      <c r="W6" s="239">
        <v>1683</v>
      </c>
      <c r="X6" s="220"/>
    </row>
    <row r="7" spans="1:24" s="8" customFormat="1" ht="18">
      <c r="A7" s="16" t="s">
        <v>19</v>
      </c>
      <c r="B7" s="201">
        <v>130537</v>
      </c>
      <c r="C7" s="202">
        <v>73000</v>
      </c>
      <c r="D7" s="203">
        <v>0</v>
      </c>
      <c r="E7" s="204">
        <v>73000</v>
      </c>
      <c r="F7" s="205">
        <v>-1995</v>
      </c>
      <c r="G7" s="206">
        <v>0</v>
      </c>
      <c r="H7" s="207">
        <v>-1995</v>
      </c>
      <c r="I7" s="208">
        <v>71005</v>
      </c>
      <c r="J7" s="209">
        <v>0</v>
      </c>
      <c r="K7" s="207">
        <v>71005</v>
      </c>
      <c r="L7" s="210">
        <v>54.394539479228108</v>
      </c>
      <c r="M7" s="211">
        <v>-59532</v>
      </c>
      <c r="N7" s="212"/>
      <c r="O7" s="213">
        <v>71005221</v>
      </c>
      <c r="P7" s="214">
        <v>0</v>
      </c>
      <c r="Q7" s="215">
        <v>71005221</v>
      </c>
      <c r="R7" s="240">
        <v>71005</v>
      </c>
      <c r="S7" s="217">
        <v>0</v>
      </c>
      <c r="T7" s="215">
        <v>71005</v>
      </c>
      <c r="U7" s="218">
        <v>0</v>
      </c>
      <c r="V7" s="219">
        <v>0</v>
      </c>
      <c r="W7" s="219">
        <v>0</v>
      </c>
      <c r="X7" s="220"/>
    </row>
    <row r="8" spans="1:24" s="8" customFormat="1" ht="18">
      <c r="A8" s="18" t="s">
        <v>20</v>
      </c>
      <c r="B8" s="221">
        <v>1009881</v>
      </c>
      <c r="C8" s="222">
        <v>792000</v>
      </c>
      <c r="D8" s="223">
        <v>0</v>
      </c>
      <c r="E8" s="224">
        <v>792000</v>
      </c>
      <c r="F8" s="225">
        <v>12225</v>
      </c>
      <c r="G8" s="226">
        <v>0</v>
      </c>
      <c r="H8" s="227">
        <v>12225</v>
      </c>
      <c r="I8" s="228">
        <v>804225</v>
      </c>
      <c r="J8" s="229">
        <v>0</v>
      </c>
      <c r="K8" s="227">
        <v>804225</v>
      </c>
      <c r="L8" s="230">
        <v>79.635620434486825</v>
      </c>
      <c r="M8" s="231">
        <v>-205656</v>
      </c>
      <c r="N8" s="232"/>
      <c r="O8" s="233">
        <v>804225724</v>
      </c>
      <c r="P8" s="234">
        <v>0</v>
      </c>
      <c r="Q8" s="235">
        <v>804225724</v>
      </c>
      <c r="R8" s="236">
        <v>804226</v>
      </c>
      <c r="S8" s="241">
        <v>0</v>
      </c>
      <c r="T8" s="235">
        <v>804226</v>
      </c>
      <c r="U8" s="238">
        <v>1</v>
      </c>
      <c r="V8" s="239">
        <v>0</v>
      </c>
      <c r="W8" s="239">
        <v>1</v>
      </c>
      <c r="X8" s="220"/>
    </row>
    <row r="9" spans="1:24" s="8" customFormat="1" ht="18">
      <c r="A9" s="19" t="s">
        <v>21</v>
      </c>
      <c r="B9" s="201">
        <v>1272807</v>
      </c>
      <c r="C9" s="202">
        <v>828000</v>
      </c>
      <c r="D9" s="203">
        <v>0</v>
      </c>
      <c r="E9" s="204">
        <v>828000</v>
      </c>
      <c r="F9" s="205">
        <v>-50547</v>
      </c>
      <c r="G9" s="206">
        <v>0</v>
      </c>
      <c r="H9" s="207">
        <v>-50547</v>
      </c>
      <c r="I9" s="208">
        <v>777453</v>
      </c>
      <c r="J9" s="209">
        <v>0</v>
      </c>
      <c r="K9" s="207">
        <v>777453</v>
      </c>
      <c r="L9" s="210">
        <v>61.081766520768667</v>
      </c>
      <c r="M9" s="211">
        <v>-495354</v>
      </c>
      <c r="N9" s="212"/>
      <c r="O9" s="213">
        <v>777453652</v>
      </c>
      <c r="P9" s="214">
        <v>0</v>
      </c>
      <c r="Q9" s="215">
        <v>777453652</v>
      </c>
      <c r="R9" s="240">
        <v>777454</v>
      </c>
      <c r="S9" s="217">
        <v>0</v>
      </c>
      <c r="T9" s="215">
        <v>777454</v>
      </c>
      <c r="U9" s="218">
        <v>1</v>
      </c>
      <c r="V9" s="219">
        <v>0</v>
      </c>
      <c r="W9" s="219">
        <v>1</v>
      </c>
      <c r="X9" s="220"/>
    </row>
    <row r="10" spans="1:24" s="8" customFormat="1" ht="18">
      <c r="A10" s="18" t="s">
        <v>22</v>
      </c>
      <c r="B10" s="221">
        <v>1487605</v>
      </c>
      <c r="C10" s="222">
        <v>1467000</v>
      </c>
      <c r="D10" s="223">
        <v>11000</v>
      </c>
      <c r="E10" s="224">
        <v>1478000</v>
      </c>
      <c r="F10" s="225">
        <v>9862</v>
      </c>
      <c r="G10" s="226">
        <v>698</v>
      </c>
      <c r="H10" s="227">
        <v>10560</v>
      </c>
      <c r="I10" s="228">
        <v>1476862</v>
      </c>
      <c r="J10" s="229">
        <v>11698</v>
      </c>
      <c r="K10" s="227">
        <v>1488560</v>
      </c>
      <c r="L10" s="230">
        <v>100.06419714910881</v>
      </c>
      <c r="M10" s="231">
        <v>955</v>
      </c>
      <c r="N10" s="232"/>
      <c r="O10" s="233">
        <v>1478492200</v>
      </c>
      <c r="P10" s="234">
        <v>11698005</v>
      </c>
      <c r="Q10" s="235">
        <v>1490190205</v>
      </c>
      <c r="R10" s="236">
        <v>1478492</v>
      </c>
      <c r="S10" s="241">
        <v>11698</v>
      </c>
      <c r="T10" s="235">
        <v>1490190</v>
      </c>
      <c r="U10" s="238">
        <v>1630</v>
      </c>
      <c r="V10" s="239">
        <v>0</v>
      </c>
      <c r="W10" s="239">
        <v>1630</v>
      </c>
      <c r="X10" s="220"/>
    </row>
    <row r="11" spans="1:24" s="8" customFormat="1" ht="18">
      <c r="A11" s="16" t="s">
        <v>23</v>
      </c>
      <c r="B11" s="201">
        <v>26013389</v>
      </c>
      <c r="C11" s="202">
        <v>26736000</v>
      </c>
      <c r="D11" s="203">
        <v>5000</v>
      </c>
      <c r="E11" s="204">
        <v>26741000</v>
      </c>
      <c r="F11" s="205">
        <v>914759</v>
      </c>
      <c r="G11" s="206">
        <v>-22</v>
      </c>
      <c r="H11" s="207">
        <v>914737</v>
      </c>
      <c r="I11" s="208">
        <v>27650759</v>
      </c>
      <c r="J11" s="209">
        <v>4978</v>
      </c>
      <c r="K11" s="207">
        <v>27655737</v>
      </c>
      <c r="L11" s="210">
        <v>106.31347188172984</v>
      </c>
      <c r="M11" s="211">
        <v>1642348</v>
      </c>
      <c r="N11" s="212"/>
      <c r="O11" s="213">
        <v>27670521341</v>
      </c>
      <c r="P11" s="214">
        <v>4978749</v>
      </c>
      <c r="Q11" s="215">
        <v>27675500090</v>
      </c>
      <c r="R11" s="216">
        <v>27670521</v>
      </c>
      <c r="S11" s="217">
        <v>4979</v>
      </c>
      <c r="T11" s="215">
        <v>27675500</v>
      </c>
      <c r="U11" s="218">
        <v>19762</v>
      </c>
      <c r="V11" s="219">
        <v>1</v>
      </c>
      <c r="W11" s="219">
        <v>19763</v>
      </c>
      <c r="X11" s="220"/>
    </row>
    <row r="12" spans="1:24" s="8" customFormat="1" ht="18">
      <c r="A12" s="18" t="s">
        <v>24</v>
      </c>
      <c r="B12" s="221">
        <v>30763334</v>
      </c>
      <c r="C12" s="222">
        <v>40462000</v>
      </c>
      <c r="D12" s="223">
        <v>0</v>
      </c>
      <c r="E12" s="224">
        <v>40462000</v>
      </c>
      <c r="F12" s="225">
        <v>-1316650</v>
      </c>
      <c r="G12" s="226">
        <v>0</v>
      </c>
      <c r="H12" s="227">
        <v>-1316650</v>
      </c>
      <c r="I12" s="228">
        <v>39145350</v>
      </c>
      <c r="J12" s="229">
        <v>0</v>
      </c>
      <c r="K12" s="227">
        <v>39145350</v>
      </c>
      <c r="L12" s="230">
        <v>127.24677370794726</v>
      </c>
      <c r="M12" s="231">
        <v>8382016</v>
      </c>
      <c r="N12" s="232"/>
      <c r="O12" s="233">
        <v>39145350205</v>
      </c>
      <c r="P12" s="234">
        <v>0</v>
      </c>
      <c r="Q12" s="235">
        <v>39145350205</v>
      </c>
      <c r="R12" s="236">
        <v>39145350</v>
      </c>
      <c r="S12" s="241">
        <v>0</v>
      </c>
      <c r="T12" s="235">
        <v>39145350</v>
      </c>
      <c r="U12" s="238">
        <v>0</v>
      </c>
      <c r="V12" s="239">
        <v>0</v>
      </c>
      <c r="W12" s="239">
        <v>0</v>
      </c>
      <c r="X12" s="220"/>
    </row>
    <row r="13" spans="1:24" s="8" customFormat="1" ht="18">
      <c r="A13" s="16" t="s">
        <v>25</v>
      </c>
      <c r="B13" s="201">
        <v>2447405</v>
      </c>
      <c r="C13" s="202">
        <v>2450000</v>
      </c>
      <c r="D13" s="203">
        <v>5000</v>
      </c>
      <c r="E13" s="204">
        <v>2455000</v>
      </c>
      <c r="F13" s="205">
        <v>48414</v>
      </c>
      <c r="G13" s="206">
        <v>429</v>
      </c>
      <c r="H13" s="207">
        <v>48843</v>
      </c>
      <c r="I13" s="208">
        <v>2498414</v>
      </c>
      <c r="J13" s="209">
        <v>5429</v>
      </c>
      <c r="K13" s="207">
        <v>2503843</v>
      </c>
      <c r="L13" s="210">
        <v>102.30603435066938</v>
      </c>
      <c r="M13" s="211">
        <v>56438</v>
      </c>
      <c r="N13" s="212"/>
      <c r="O13" s="213">
        <v>2500059400</v>
      </c>
      <c r="P13" s="214">
        <v>5429827</v>
      </c>
      <c r="Q13" s="215">
        <v>2505489227</v>
      </c>
      <c r="R13" s="242">
        <v>2500060</v>
      </c>
      <c r="S13" s="217">
        <v>5430</v>
      </c>
      <c r="T13" s="215">
        <v>2505490</v>
      </c>
      <c r="U13" s="218">
        <v>1646</v>
      </c>
      <c r="V13" s="219">
        <v>1</v>
      </c>
      <c r="W13" s="219">
        <v>1647</v>
      </c>
      <c r="X13" s="220"/>
    </row>
    <row r="14" spans="1:24" s="8" customFormat="1" ht="18">
      <c r="A14" s="18" t="s">
        <v>26</v>
      </c>
      <c r="B14" s="221">
        <v>1548014</v>
      </c>
      <c r="C14" s="222">
        <v>1593000</v>
      </c>
      <c r="D14" s="223">
        <v>0</v>
      </c>
      <c r="E14" s="224">
        <v>1593000</v>
      </c>
      <c r="F14" s="225">
        <v>31719</v>
      </c>
      <c r="G14" s="226">
        <v>0</v>
      </c>
      <c r="H14" s="227">
        <v>31719</v>
      </c>
      <c r="I14" s="228">
        <v>1624719</v>
      </c>
      <c r="J14" s="229">
        <v>0</v>
      </c>
      <c r="K14" s="227">
        <v>1624719</v>
      </c>
      <c r="L14" s="230">
        <v>104.95505854598215</v>
      </c>
      <c r="M14" s="231">
        <v>76705</v>
      </c>
      <c r="N14" s="232"/>
      <c r="O14" s="233">
        <v>1624719160</v>
      </c>
      <c r="P14" s="234">
        <v>0</v>
      </c>
      <c r="Q14" s="235">
        <v>1624719160</v>
      </c>
      <c r="R14" s="236">
        <v>1624719</v>
      </c>
      <c r="S14" s="241">
        <v>0</v>
      </c>
      <c r="T14" s="235">
        <v>1624719</v>
      </c>
      <c r="U14" s="238">
        <v>0</v>
      </c>
      <c r="V14" s="239">
        <v>0</v>
      </c>
      <c r="W14" s="239">
        <v>0</v>
      </c>
      <c r="X14" s="220"/>
    </row>
    <row r="15" spans="1:24" s="8" customFormat="1" ht="18">
      <c r="A15" s="20" t="s">
        <v>27</v>
      </c>
      <c r="B15" s="201">
        <v>305459</v>
      </c>
      <c r="C15" s="202">
        <v>313000</v>
      </c>
      <c r="D15" s="203">
        <v>0</v>
      </c>
      <c r="E15" s="204">
        <v>313000</v>
      </c>
      <c r="F15" s="205">
        <v>726</v>
      </c>
      <c r="G15" s="206">
        <v>0</v>
      </c>
      <c r="H15" s="207">
        <v>726</v>
      </c>
      <c r="I15" s="208">
        <v>313726</v>
      </c>
      <c r="J15" s="209">
        <v>0</v>
      </c>
      <c r="K15" s="207">
        <v>313726</v>
      </c>
      <c r="L15" s="210">
        <v>102.7064188647249</v>
      </c>
      <c r="M15" s="211">
        <v>8267</v>
      </c>
      <c r="N15" s="212"/>
      <c r="O15" s="213">
        <v>313726250</v>
      </c>
      <c r="P15" s="214">
        <v>0</v>
      </c>
      <c r="Q15" s="215">
        <v>313726250</v>
      </c>
      <c r="R15" s="240">
        <v>313726</v>
      </c>
      <c r="S15" s="217">
        <v>0</v>
      </c>
      <c r="T15" s="215">
        <v>313726</v>
      </c>
      <c r="U15" s="218">
        <v>0</v>
      </c>
      <c r="V15" s="219">
        <v>0</v>
      </c>
      <c r="W15" s="219">
        <v>0</v>
      </c>
      <c r="X15" s="220"/>
    </row>
    <row r="16" spans="1:24" s="8" customFormat="1" ht="18">
      <c r="A16" s="18" t="s">
        <v>28</v>
      </c>
      <c r="B16" s="221">
        <v>7204137</v>
      </c>
      <c r="C16" s="222">
        <v>6937000</v>
      </c>
      <c r="D16" s="223">
        <v>0</v>
      </c>
      <c r="E16" s="224">
        <v>6937000</v>
      </c>
      <c r="F16" s="225">
        <v>-64757</v>
      </c>
      <c r="G16" s="226">
        <v>0</v>
      </c>
      <c r="H16" s="227">
        <v>-64757</v>
      </c>
      <c r="I16" s="228">
        <v>6872243</v>
      </c>
      <c r="J16" s="229">
        <v>0</v>
      </c>
      <c r="K16" s="227">
        <v>6872243</v>
      </c>
      <c r="L16" s="230">
        <v>95.393008211809402</v>
      </c>
      <c r="M16" s="231">
        <v>-331894</v>
      </c>
      <c r="N16" s="232"/>
      <c r="O16" s="233">
        <v>6872243902</v>
      </c>
      <c r="P16" s="234">
        <v>0</v>
      </c>
      <c r="Q16" s="235">
        <v>6872243902</v>
      </c>
      <c r="R16" s="236">
        <v>6872244</v>
      </c>
      <c r="S16" s="241">
        <v>0</v>
      </c>
      <c r="T16" s="235">
        <v>6872244</v>
      </c>
      <c r="U16" s="238">
        <v>1</v>
      </c>
      <c r="V16" s="239">
        <v>0</v>
      </c>
      <c r="W16" s="239">
        <v>1</v>
      </c>
      <c r="X16" s="220"/>
    </row>
    <row r="17" spans="1:33" s="8" customFormat="1" ht="18">
      <c r="A17" s="20" t="s">
        <v>29</v>
      </c>
      <c r="B17" s="243">
        <v>13331340</v>
      </c>
      <c r="C17" s="244">
        <v>13568000</v>
      </c>
      <c r="D17" s="245">
        <v>10000</v>
      </c>
      <c r="E17" s="246">
        <v>13578000</v>
      </c>
      <c r="F17" s="247">
        <v>34774</v>
      </c>
      <c r="G17" s="248">
        <v>1808</v>
      </c>
      <c r="H17" s="249">
        <v>36582</v>
      </c>
      <c r="I17" s="250">
        <v>13602774</v>
      </c>
      <c r="J17" s="251">
        <v>11808</v>
      </c>
      <c r="K17" s="249">
        <v>13614582</v>
      </c>
      <c r="L17" s="252">
        <v>102.12463263257857</v>
      </c>
      <c r="M17" s="253">
        <v>283242</v>
      </c>
      <c r="N17" s="254"/>
      <c r="O17" s="255">
        <v>13605715763</v>
      </c>
      <c r="P17" s="256">
        <v>11808406</v>
      </c>
      <c r="Q17" s="257">
        <v>13617524169</v>
      </c>
      <c r="R17" s="216">
        <v>13605716</v>
      </c>
      <c r="S17" s="258">
        <v>11808</v>
      </c>
      <c r="T17" s="257">
        <v>13617524</v>
      </c>
      <c r="U17" s="259">
        <v>2942</v>
      </c>
      <c r="V17" s="260">
        <v>0</v>
      </c>
      <c r="W17" s="260">
        <v>2942</v>
      </c>
      <c r="X17" s="220"/>
      <c r="Y17" s="21"/>
    </row>
    <row r="18" spans="1:33" s="8" customFormat="1" ht="18">
      <c r="A18" s="18" t="s">
        <v>30</v>
      </c>
      <c r="B18" s="221">
        <v>3649</v>
      </c>
      <c r="C18" s="222">
        <v>3600</v>
      </c>
      <c r="D18" s="223">
        <v>0</v>
      </c>
      <c r="E18" s="224">
        <v>3600</v>
      </c>
      <c r="F18" s="225">
        <v>49</v>
      </c>
      <c r="G18" s="226">
        <v>0</v>
      </c>
      <c r="H18" s="227">
        <v>49</v>
      </c>
      <c r="I18" s="228">
        <v>3649</v>
      </c>
      <c r="J18" s="229">
        <v>0</v>
      </c>
      <c r="K18" s="227">
        <v>3649</v>
      </c>
      <c r="L18" s="230">
        <v>100</v>
      </c>
      <c r="M18" s="231">
        <v>0</v>
      </c>
      <c r="N18" s="232"/>
      <c r="O18" s="233">
        <v>3649200</v>
      </c>
      <c r="P18" s="234">
        <v>0</v>
      </c>
      <c r="Q18" s="235">
        <v>3649200</v>
      </c>
      <c r="R18" s="236">
        <v>3649</v>
      </c>
      <c r="S18" s="241">
        <v>0</v>
      </c>
      <c r="T18" s="235">
        <v>3649</v>
      </c>
      <c r="U18" s="238">
        <v>0</v>
      </c>
      <c r="V18" s="239">
        <v>0</v>
      </c>
      <c r="W18" s="239">
        <v>0</v>
      </c>
      <c r="X18" s="220"/>
    </row>
    <row r="19" spans="1:33" s="8" customFormat="1" ht="18">
      <c r="A19" s="22" t="s">
        <v>31</v>
      </c>
      <c r="B19" s="243">
        <v>8039</v>
      </c>
      <c r="C19" s="244">
        <v>7800</v>
      </c>
      <c r="D19" s="245">
        <v>0</v>
      </c>
      <c r="E19" s="246">
        <v>7800</v>
      </c>
      <c r="F19" s="247">
        <v>-3</v>
      </c>
      <c r="G19" s="248">
        <v>0</v>
      </c>
      <c r="H19" s="249">
        <v>-3</v>
      </c>
      <c r="I19" s="250">
        <v>7797</v>
      </c>
      <c r="J19" s="251">
        <v>0</v>
      </c>
      <c r="K19" s="249">
        <v>7797</v>
      </c>
      <c r="L19" s="252">
        <v>96.989675332752839</v>
      </c>
      <c r="M19" s="253">
        <v>-242</v>
      </c>
      <c r="N19" s="254"/>
      <c r="O19" s="255">
        <v>7797000</v>
      </c>
      <c r="P19" s="256">
        <v>0</v>
      </c>
      <c r="Q19" s="257">
        <v>7797000</v>
      </c>
      <c r="R19" s="216">
        <v>7797</v>
      </c>
      <c r="S19" s="258">
        <v>0</v>
      </c>
      <c r="T19" s="257">
        <v>7797</v>
      </c>
      <c r="U19" s="259">
        <v>0</v>
      </c>
      <c r="V19" s="260">
        <v>0</v>
      </c>
      <c r="W19" s="260">
        <v>0</v>
      </c>
      <c r="X19" s="220"/>
    </row>
    <row r="20" spans="1:33" s="8" customFormat="1" ht="18">
      <c r="A20" s="18" t="s">
        <v>32</v>
      </c>
      <c r="B20" s="221">
        <v>104900</v>
      </c>
      <c r="C20" s="222">
        <v>129000</v>
      </c>
      <c r="D20" s="223">
        <v>0</v>
      </c>
      <c r="E20" s="224">
        <v>129000</v>
      </c>
      <c r="F20" s="225">
        <v>-1344</v>
      </c>
      <c r="G20" s="226">
        <v>0</v>
      </c>
      <c r="H20" s="227">
        <v>-1344</v>
      </c>
      <c r="I20" s="261">
        <v>127656</v>
      </c>
      <c r="J20" s="229">
        <v>0</v>
      </c>
      <c r="K20" s="227">
        <v>127656</v>
      </c>
      <c r="L20" s="230">
        <v>121.6930409914204</v>
      </c>
      <c r="M20" s="231">
        <v>22756</v>
      </c>
      <c r="N20" s="232"/>
      <c r="O20" s="233">
        <v>127656191</v>
      </c>
      <c r="P20" s="234">
        <v>0</v>
      </c>
      <c r="Q20" s="235">
        <v>127656191</v>
      </c>
      <c r="R20" s="236">
        <v>127656</v>
      </c>
      <c r="S20" s="241">
        <v>0</v>
      </c>
      <c r="T20" s="235">
        <v>127656</v>
      </c>
      <c r="U20" s="238">
        <v>0</v>
      </c>
      <c r="V20" s="239">
        <v>0</v>
      </c>
      <c r="W20" s="239">
        <v>0</v>
      </c>
      <c r="X20" s="220"/>
    </row>
    <row r="21" spans="1:33" s="8" customFormat="1" ht="18">
      <c r="A21" s="20" t="s">
        <v>33</v>
      </c>
      <c r="B21" s="243">
        <v>0</v>
      </c>
      <c r="C21" s="244">
        <v>15100</v>
      </c>
      <c r="D21" s="245">
        <v>0</v>
      </c>
      <c r="E21" s="246">
        <v>15100</v>
      </c>
      <c r="F21" s="247">
        <v>76</v>
      </c>
      <c r="G21" s="248">
        <v>0</v>
      </c>
      <c r="H21" s="249">
        <v>76</v>
      </c>
      <c r="I21" s="262">
        <v>15176</v>
      </c>
      <c r="J21" s="263">
        <v>0</v>
      </c>
      <c r="K21" s="249">
        <v>15176</v>
      </c>
      <c r="L21" s="252" t="e">
        <v>#DIV/0!</v>
      </c>
      <c r="M21" s="253">
        <v>15176</v>
      </c>
      <c r="N21" s="254"/>
      <c r="O21" s="255">
        <v>15176600</v>
      </c>
      <c r="P21" s="256">
        <v>0</v>
      </c>
      <c r="Q21" s="257">
        <v>15176600</v>
      </c>
      <c r="R21" s="216">
        <v>15177</v>
      </c>
      <c r="S21" s="258">
        <v>0</v>
      </c>
      <c r="T21" s="257">
        <v>15177</v>
      </c>
      <c r="U21" s="259">
        <v>1</v>
      </c>
      <c r="V21" s="260">
        <v>0</v>
      </c>
      <c r="W21" s="260">
        <v>1</v>
      </c>
      <c r="X21" s="220"/>
    </row>
    <row r="22" spans="1:33" s="8" customFormat="1" ht="18.600000000000001" thickBot="1">
      <c r="A22" s="168" t="s">
        <v>34</v>
      </c>
      <c r="B22" s="264">
        <v>126333274</v>
      </c>
      <c r="C22" s="265">
        <v>135801500</v>
      </c>
      <c r="D22" s="266">
        <v>330000</v>
      </c>
      <c r="E22" s="266">
        <v>136131500</v>
      </c>
      <c r="F22" s="265">
        <v>-158607</v>
      </c>
      <c r="G22" s="266">
        <v>-2393</v>
      </c>
      <c r="H22" s="267">
        <v>-161000</v>
      </c>
      <c r="I22" s="265">
        <v>135642893</v>
      </c>
      <c r="J22" s="266">
        <v>327607</v>
      </c>
      <c r="K22" s="268">
        <v>135970500</v>
      </c>
      <c r="L22" s="269">
        <v>107.62841466453249</v>
      </c>
      <c r="M22" s="270">
        <v>9637226</v>
      </c>
      <c r="N22" s="271"/>
      <c r="O22" s="272">
        <v>135679443103</v>
      </c>
      <c r="P22" s="273">
        <v>327661646</v>
      </c>
      <c r="Q22" s="274">
        <v>136007104749</v>
      </c>
      <c r="R22" s="272">
        <v>135679443</v>
      </c>
      <c r="S22" s="273">
        <v>327662</v>
      </c>
      <c r="T22" s="274">
        <v>136007105</v>
      </c>
      <c r="U22" s="275">
        <v>36550</v>
      </c>
      <c r="V22" s="224">
        <v>55</v>
      </c>
      <c r="W22" s="239">
        <v>36605</v>
      </c>
      <c r="X22" s="220"/>
    </row>
    <row r="23" spans="1:33" ht="19.2">
      <c r="A23" s="24"/>
      <c r="E23" s="276"/>
      <c r="F23" s="277"/>
      <c r="G23" s="277"/>
      <c r="H23" s="277"/>
      <c r="I23" s="278"/>
      <c r="J23" s="278"/>
      <c r="K23" s="279"/>
      <c r="M23" s="25"/>
      <c r="N23" s="26"/>
      <c r="P23" s="27"/>
      <c r="Q23" s="276"/>
      <c r="R23" s="276"/>
      <c r="S23" s="280"/>
      <c r="T23" s="276"/>
      <c r="U23" s="276"/>
      <c r="V23" s="280"/>
      <c r="W23" s="276"/>
    </row>
    <row r="24" spans="1:33" ht="32.25" hidden="1" customHeight="1" thickBot="1">
      <c r="A24" s="28" t="s">
        <v>35</v>
      </c>
      <c r="B24" s="281">
        <v>28228886</v>
      </c>
      <c r="C24" s="29">
        <v>20530957</v>
      </c>
      <c r="D24" s="30">
        <v>13000</v>
      </c>
      <c r="E24" s="282">
        <v>20543957</v>
      </c>
      <c r="F24" s="283">
        <v>1602570</v>
      </c>
      <c r="G24" s="284">
        <v>4000</v>
      </c>
      <c r="H24" s="282">
        <v>1606570</v>
      </c>
      <c r="K24" s="31">
        <v>22150527</v>
      </c>
      <c r="L24" s="32">
        <v>78.467591671878239</v>
      </c>
      <c r="M24" s="33">
        <v>-6078359</v>
      </c>
      <c r="N24" s="34"/>
      <c r="O24" s="35">
        <v>30536994625</v>
      </c>
      <c r="P24" s="36">
        <v>7518148</v>
      </c>
      <c r="Q24" s="285">
        <v>30544512773</v>
      </c>
      <c r="R24" s="286">
        <v>30536994</v>
      </c>
      <c r="S24" s="287">
        <v>7519</v>
      </c>
      <c r="T24" s="285">
        <v>30544513</v>
      </c>
      <c r="U24" s="288">
        <v>21444</v>
      </c>
      <c r="V24" s="289">
        <v>2</v>
      </c>
      <c r="W24" s="289">
        <v>21446</v>
      </c>
    </row>
    <row r="25" spans="1:33" ht="18.600000000000001" thickBot="1">
      <c r="A25" t="s">
        <v>36</v>
      </c>
      <c r="E25" s="276"/>
      <c r="F25" s="276"/>
      <c r="G25" s="276"/>
      <c r="H25" s="276"/>
      <c r="K25" s="276"/>
      <c r="Q25" s="276"/>
      <c r="R25" s="276"/>
      <c r="S25" s="276"/>
      <c r="T25" s="276"/>
      <c r="U25" s="276"/>
      <c r="V25" s="276"/>
      <c r="W25" s="276"/>
      <c r="X25" s="1"/>
      <c r="AC25" s="191"/>
      <c r="AD25" s="191"/>
    </row>
    <row r="26" spans="1:33" ht="18">
      <c r="A26" s="18" t="s">
        <v>37</v>
      </c>
      <c r="B26" s="290">
        <v>24607425</v>
      </c>
      <c r="C26" s="291">
        <v>23213000</v>
      </c>
      <c r="D26" s="292">
        <v>0</v>
      </c>
      <c r="E26" s="293">
        <v>23213000</v>
      </c>
      <c r="F26" s="294">
        <v>453937</v>
      </c>
      <c r="G26" s="295">
        <v>0</v>
      </c>
      <c r="H26" s="296">
        <v>453937</v>
      </c>
      <c r="I26" s="297">
        <v>23666937</v>
      </c>
      <c r="J26" s="292">
        <v>0</v>
      </c>
      <c r="K26" s="296">
        <v>23666937</v>
      </c>
      <c r="L26" s="298">
        <v>96.178031630696836</v>
      </c>
      <c r="M26" s="299">
        <v>-940488</v>
      </c>
      <c r="N26" s="300"/>
      <c r="O26" s="291">
        <v>23666937259</v>
      </c>
      <c r="P26" s="292">
        <v>0</v>
      </c>
      <c r="Q26" s="296">
        <v>23666937259</v>
      </c>
      <c r="R26" s="301">
        <v>23666937</v>
      </c>
      <c r="S26" s="295">
        <v>0</v>
      </c>
      <c r="T26" s="296">
        <v>23666937</v>
      </c>
      <c r="U26" s="302">
        <v>0</v>
      </c>
      <c r="V26" s="303">
        <v>0</v>
      </c>
      <c r="W26" s="303">
        <v>0</v>
      </c>
      <c r="X26" s="1"/>
      <c r="AF26" s="191"/>
      <c r="AG26" s="191"/>
    </row>
    <row r="27" spans="1:33" ht="18.600000000000001" thickBot="1">
      <c r="A27" s="16" t="s">
        <v>38</v>
      </c>
      <c r="B27" s="304">
        <v>6155909</v>
      </c>
      <c r="C27" s="305">
        <v>17249000</v>
      </c>
      <c r="D27" s="306">
        <v>0</v>
      </c>
      <c r="E27" s="307">
        <v>17249000</v>
      </c>
      <c r="F27" s="308">
        <v>-1770587</v>
      </c>
      <c r="G27" s="309">
        <v>0</v>
      </c>
      <c r="H27" s="310">
        <v>-1770587</v>
      </c>
      <c r="I27" s="311">
        <v>15478413</v>
      </c>
      <c r="J27" s="306">
        <v>0</v>
      </c>
      <c r="K27" s="310">
        <v>15478413</v>
      </c>
      <c r="L27" s="312">
        <v>251.43992544399211</v>
      </c>
      <c r="M27" s="313">
        <v>9322504</v>
      </c>
      <c r="N27" s="314"/>
      <c r="O27" s="305">
        <v>15478412946</v>
      </c>
      <c r="P27" s="306">
        <v>0</v>
      </c>
      <c r="Q27" s="310">
        <v>15478412946</v>
      </c>
      <c r="R27" s="315">
        <v>15478413</v>
      </c>
      <c r="S27" s="309">
        <v>0</v>
      </c>
      <c r="T27" s="310">
        <v>15478413</v>
      </c>
      <c r="U27" s="316">
        <v>0</v>
      </c>
      <c r="V27" s="317">
        <v>0</v>
      </c>
      <c r="W27" s="317">
        <v>0</v>
      </c>
      <c r="X27" s="1"/>
      <c r="AF27" s="191"/>
      <c r="AG27" s="191"/>
    </row>
    <row r="28" spans="1:33" ht="18.75" hidden="1" customHeight="1">
      <c r="A28" t="s">
        <v>39</v>
      </c>
      <c r="B28" s="318"/>
      <c r="E28" s="276"/>
      <c r="F28" s="276"/>
      <c r="G28" s="276"/>
      <c r="H28" s="276"/>
      <c r="K28" s="276"/>
      <c r="N28" s="26"/>
      <c r="Q28" s="276"/>
      <c r="R28" s="276"/>
      <c r="S28" s="276"/>
      <c r="T28" s="276"/>
      <c r="U28" s="276"/>
      <c r="V28" s="276"/>
      <c r="W28" s="276"/>
    </row>
    <row r="29" spans="1:33" s="8" customFormat="1" ht="30" hidden="1" customHeight="1">
      <c r="A29" s="18" t="s">
        <v>40</v>
      </c>
      <c r="B29" s="319">
        <v>0</v>
      </c>
      <c r="C29" s="320">
        <v>0</v>
      </c>
      <c r="D29" s="321"/>
      <c r="E29" s="322">
        <v>0</v>
      </c>
      <c r="F29" s="323">
        <v>0</v>
      </c>
      <c r="G29" s="324">
        <v>0</v>
      </c>
      <c r="H29" s="322">
        <v>0</v>
      </c>
      <c r="I29" s="325">
        <v>0</v>
      </c>
      <c r="J29" s="326">
        <v>0</v>
      </c>
      <c r="K29" s="327">
        <v>0</v>
      </c>
      <c r="L29" s="298" t="e">
        <v>#DIV/0!</v>
      </c>
      <c r="M29" s="328">
        <v>0</v>
      </c>
      <c r="N29" s="300"/>
      <c r="O29" s="325">
        <v>0</v>
      </c>
      <c r="P29" s="326">
        <v>0</v>
      </c>
      <c r="Q29" s="327">
        <v>0</v>
      </c>
      <c r="R29" s="329">
        <v>0</v>
      </c>
      <c r="S29" s="330">
        <v>0</v>
      </c>
      <c r="T29" s="327">
        <v>0</v>
      </c>
      <c r="U29" s="238">
        <v>0</v>
      </c>
      <c r="V29" s="239">
        <v>0</v>
      </c>
      <c r="W29" s="239">
        <v>0</v>
      </c>
      <c r="X29" s="220"/>
    </row>
    <row r="30" spans="1:33" s="8" customFormat="1" ht="30" hidden="1" customHeight="1" thickBot="1">
      <c r="A30" s="18" t="s">
        <v>41</v>
      </c>
      <c r="B30" s="331">
        <v>0</v>
      </c>
      <c r="C30" s="332">
        <v>15100</v>
      </c>
      <c r="D30" s="333">
        <v>0</v>
      </c>
      <c r="E30" s="267">
        <v>15100</v>
      </c>
      <c r="F30" s="334"/>
      <c r="G30" s="335">
        <v>0</v>
      </c>
      <c r="H30" s="267"/>
      <c r="I30" s="336"/>
      <c r="J30" s="337"/>
      <c r="K30" s="268">
        <v>0</v>
      </c>
      <c r="L30" s="338" t="e">
        <v>#DIV/0!</v>
      </c>
      <c r="M30" s="339">
        <v>0</v>
      </c>
      <c r="N30" s="340"/>
      <c r="O30" s="336">
        <v>15176600</v>
      </c>
      <c r="P30" s="337">
        <v>0</v>
      </c>
      <c r="Q30" s="268">
        <v>15176600</v>
      </c>
      <c r="R30" s="341">
        <v>15177</v>
      </c>
      <c r="S30" s="342">
        <v>0</v>
      </c>
      <c r="T30" s="268">
        <v>15177</v>
      </c>
      <c r="U30" s="238">
        <v>15177</v>
      </c>
      <c r="V30" s="239">
        <v>0</v>
      </c>
      <c r="W30" s="239">
        <v>15177</v>
      </c>
      <c r="X30" s="220"/>
    </row>
    <row r="31" spans="1:33" ht="16.5" hidden="1" customHeight="1">
      <c r="E31" s="276"/>
      <c r="F31" s="276"/>
      <c r="G31" s="276"/>
      <c r="H31" s="276"/>
      <c r="K31" s="276"/>
      <c r="Q31" s="276"/>
      <c r="R31" s="276"/>
      <c r="S31" s="276"/>
      <c r="T31" s="276"/>
      <c r="U31" s="276"/>
      <c r="V31" s="276"/>
      <c r="W31" s="276"/>
    </row>
    <row r="32" spans="1:33" ht="18.600000000000001" thickBot="1">
      <c r="A32" t="s">
        <v>42</v>
      </c>
      <c r="E32" s="276"/>
      <c r="F32" s="276"/>
      <c r="G32" s="276"/>
      <c r="H32" s="276"/>
      <c r="K32" s="276"/>
      <c r="Q32" s="276"/>
      <c r="R32" s="276"/>
      <c r="S32" s="276"/>
      <c r="T32" s="276"/>
      <c r="U32" s="276"/>
      <c r="V32" s="276"/>
      <c r="W32" s="276"/>
      <c r="X32" s="1"/>
      <c r="AC32" s="191"/>
      <c r="AD32" s="191"/>
    </row>
    <row r="33" spans="1:33" ht="18">
      <c r="A33" s="18" t="s">
        <v>43</v>
      </c>
      <c r="B33" s="290">
        <v>569311</v>
      </c>
      <c r="C33" s="291">
        <v>755000</v>
      </c>
      <c r="D33" s="292">
        <v>0</v>
      </c>
      <c r="E33" s="293">
        <v>755000</v>
      </c>
      <c r="F33" s="294">
        <v>34169</v>
      </c>
      <c r="G33" s="295">
        <v>0</v>
      </c>
      <c r="H33" s="296">
        <v>34169</v>
      </c>
      <c r="I33" s="297">
        <v>789169</v>
      </c>
      <c r="J33" s="292">
        <v>0</v>
      </c>
      <c r="K33" s="296">
        <v>789169</v>
      </c>
      <c r="L33" s="298">
        <v>138.61825961557039</v>
      </c>
      <c r="M33" s="299">
        <v>219858</v>
      </c>
      <c r="N33" s="300"/>
      <c r="O33" s="291">
        <v>789169200</v>
      </c>
      <c r="P33" s="292">
        <v>0</v>
      </c>
      <c r="Q33" s="296">
        <v>789169200</v>
      </c>
      <c r="R33" s="301">
        <v>789169</v>
      </c>
      <c r="S33" s="295">
        <v>0</v>
      </c>
      <c r="T33" s="296">
        <v>789169</v>
      </c>
      <c r="U33" s="302">
        <v>0</v>
      </c>
      <c r="V33" s="303">
        <v>0</v>
      </c>
      <c r="W33" s="303">
        <v>0</v>
      </c>
      <c r="X33" s="1"/>
      <c r="AF33" s="191"/>
      <c r="AG33" s="191"/>
    </row>
    <row r="34" spans="1:33" ht="18.600000000000001" thickBot="1">
      <c r="A34" s="16" t="s">
        <v>44</v>
      </c>
      <c r="B34" s="304">
        <v>12762029</v>
      </c>
      <c r="C34" s="305">
        <v>12813000</v>
      </c>
      <c r="D34" s="306">
        <v>10000</v>
      </c>
      <c r="E34" s="307">
        <v>12823000</v>
      </c>
      <c r="F34" s="308">
        <v>605</v>
      </c>
      <c r="G34" s="309">
        <v>1808</v>
      </c>
      <c r="H34" s="310">
        <v>2413</v>
      </c>
      <c r="I34" s="311">
        <v>12813605</v>
      </c>
      <c r="J34" s="306">
        <v>11808</v>
      </c>
      <c r="K34" s="310">
        <v>12825413</v>
      </c>
      <c r="L34" s="312">
        <v>100.49666083661148</v>
      </c>
      <c r="M34" s="313">
        <v>63384</v>
      </c>
      <c r="N34" s="314"/>
      <c r="O34" s="305">
        <v>12816546563</v>
      </c>
      <c r="P34" s="306">
        <v>11808406</v>
      </c>
      <c r="Q34" s="310">
        <v>12828354969</v>
      </c>
      <c r="R34" s="315">
        <v>12816547</v>
      </c>
      <c r="S34" s="309">
        <v>11808</v>
      </c>
      <c r="T34" s="310">
        <v>12828355</v>
      </c>
      <c r="U34" s="316">
        <v>2942</v>
      </c>
      <c r="V34" s="317">
        <v>0</v>
      </c>
      <c r="W34" s="317">
        <v>2942</v>
      </c>
      <c r="X34" s="1"/>
      <c r="AF34" s="191"/>
      <c r="AG34" s="191"/>
    </row>
    <row r="35" spans="1:33">
      <c r="E35" s="276"/>
      <c r="F35" s="276"/>
      <c r="G35" s="276"/>
      <c r="H35" s="276"/>
      <c r="K35" s="276"/>
      <c r="Q35" s="276"/>
      <c r="U35" s="276"/>
      <c r="V35" s="276"/>
      <c r="W35" s="276"/>
    </row>
    <row r="36" spans="1:33" ht="18">
      <c r="B36" s="343" t="s">
        <v>198</v>
      </c>
      <c r="C36" s="343" t="s">
        <v>198</v>
      </c>
      <c r="D36" s="343" t="s">
        <v>198</v>
      </c>
      <c r="I36" s="343" t="s">
        <v>198</v>
      </c>
      <c r="J36" s="343" t="s">
        <v>198</v>
      </c>
      <c r="K36" s="276"/>
      <c r="O36" s="343" t="s">
        <v>198</v>
      </c>
      <c r="P36" s="343" t="s">
        <v>198</v>
      </c>
      <c r="Q36" s="276"/>
      <c r="U36" s="276"/>
      <c r="V36" s="276"/>
      <c r="W36" s="276"/>
    </row>
    <row r="37" spans="1:33">
      <c r="K37" s="276"/>
      <c r="Q37" s="276"/>
      <c r="U37" s="276"/>
      <c r="V37" s="276"/>
      <c r="W37" s="276"/>
    </row>
    <row r="38" spans="1:33">
      <c r="Q38" s="276"/>
      <c r="U38" s="276"/>
      <c r="V38" s="276"/>
      <c r="W38" s="276"/>
    </row>
  </sheetData>
  <mergeCells count="8">
    <mergeCell ref="A1:F1"/>
    <mergeCell ref="R3:T3"/>
    <mergeCell ref="U3:W3"/>
    <mergeCell ref="A3:A4"/>
    <mergeCell ref="C3:D3"/>
    <mergeCell ref="F3:G3"/>
    <mergeCell ref="I3:J3"/>
    <mergeCell ref="O3:Q3"/>
  </mergeCells>
  <phoneticPr fontId="3"/>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F5B6B-128D-46A7-A1AA-F2A4A95F145F}">
  <dimension ref="A1:N34"/>
  <sheetViews>
    <sheetView workbookViewId="0">
      <selection activeCell="F25" sqref="F25"/>
    </sheetView>
  </sheetViews>
  <sheetFormatPr defaultRowHeight="13.8"/>
  <cols>
    <col min="1" max="1" width="21.69921875" style="1" customWidth="1"/>
    <col min="2" max="4" width="20.3984375" style="1" customWidth="1"/>
    <col min="5" max="5" width="2.5" style="2" customWidth="1"/>
    <col min="6" max="237" width="9" style="1"/>
    <col min="238" max="238" width="21.69921875" style="1" customWidth="1"/>
    <col min="239" max="239" width="12.3984375" style="1" customWidth="1"/>
    <col min="240" max="240" width="13.3984375" style="1" customWidth="1"/>
    <col min="241" max="241" width="12" style="1" customWidth="1"/>
    <col min="242" max="242" width="12.69921875" style="1" customWidth="1"/>
    <col min="243" max="243" width="13.3984375" style="1" customWidth="1"/>
    <col min="244" max="244" width="12" style="1" customWidth="1"/>
    <col min="245" max="245" width="12.69921875" style="1" customWidth="1"/>
    <col min="246" max="246" width="13.3984375" style="1" customWidth="1"/>
    <col min="247" max="247" width="12" style="1" customWidth="1"/>
    <col min="248" max="248" width="12.69921875" style="1" customWidth="1"/>
    <col min="249" max="251" width="0" style="1" hidden="1" customWidth="1"/>
    <col min="252" max="252" width="15.69921875" style="1" customWidth="1"/>
    <col min="253" max="253" width="12" style="1" customWidth="1"/>
    <col min="254" max="254" width="16.69921875" style="1" customWidth="1"/>
    <col min="255" max="255" width="13.3984375" style="1" customWidth="1"/>
    <col min="256" max="256" width="12" style="1" customWidth="1"/>
    <col min="257" max="257" width="12.69921875" style="1" customWidth="1"/>
    <col min="258" max="258" width="15.59765625" style="1" bestFit="1" customWidth="1"/>
    <col min="259" max="259" width="10.3984375" style="1" customWidth="1"/>
    <col min="260" max="260" width="13.3984375" style="1" bestFit="1" customWidth="1"/>
    <col min="261" max="261" width="2.5" style="1" customWidth="1"/>
    <col min="262" max="493" width="9" style="1"/>
    <col min="494" max="494" width="21.69921875" style="1" customWidth="1"/>
    <col min="495" max="495" width="12.3984375" style="1" customWidth="1"/>
    <col min="496" max="496" width="13.3984375" style="1" customWidth="1"/>
    <col min="497" max="497" width="12" style="1" customWidth="1"/>
    <col min="498" max="498" width="12.69921875" style="1" customWidth="1"/>
    <col min="499" max="499" width="13.3984375" style="1" customWidth="1"/>
    <col min="500" max="500" width="12" style="1" customWidth="1"/>
    <col min="501" max="501" width="12.69921875" style="1" customWidth="1"/>
    <col min="502" max="502" width="13.3984375" style="1" customWidth="1"/>
    <col min="503" max="503" width="12" style="1" customWidth="1"/>
    <col min="504" max="504" width="12.69921875" style="1" customWidth="1"/>
    <col min="505" max="507" width="0" style="1" hidden="1" customWidth="1"/>
    <col min="508" max="508" width="15.69921875" style="1" customWidth="1"/>
    <col min="509" max="509" width="12" style="1" customWidth="1"/>
    <col min="510" max="510" width="16.69921875" style="1" customWidth="1"/>
    <col min="511" max="511" width="13.3984375" style="1" customWidth="1"/>
    <col min="512" max="512" width="12" style="1" customWidth="1"/>
    <col min="513" max="513" width="12.69921875" style="1" customWidth="1"/>
    <col min="514" max="514" width="15.59765625" style="1" bestFit="1" customWidth="1"/>
    <col min="515" max="515" width="10.3984375" style="1" customWidth="1"/>
    <col min="516" max="516" width="13.3984375" style="1" bestFit="1" customWidth="1"/>
    <col min="517" max="517" width="2.5" style="1" customWidth="1"/>
    <col min="518" max="749" width="9" style="1"/>
    <col min="750" max="750" width="21.69921875" style="1" customWidth="1"/>
    <col min="751" max="751" width="12.3984375" style="1" customWidth="1"/>
    <col min="752" max="752" width="13.3984375" style="1" customWidth="1"/>
    <col min="753" max="753" width="12" style="1" customWidth="1"/>
    <col min="754" max="754" width="12.69921875" style="1" customWidth="1"/>
    <col min="755" max="755" width="13.3984375" style="1" customWidth="1"/>
    <col min="756" max="756" width="12" style="1" customWidth="1"/>
    <col min="757" max="757" width="12.69921875" style="1" customWidth="1"/>
    <col min="758" max="758" width="13.3984375" style="1" customWidth="1"/>
    <col min="759" max="759" width="12" style="1" customWidth="1"/>
    <col min="760" max="760" width="12.69921875" style="1" customWidth="1"/>
    <col min="761" max="763" width="0" style="1" hidden="1" customWidth="1"/>
    <col min="764" max="764" width="15.69921875" style="1" customWidth="1"/>
    <col min="765" max="765" width="12" style="1" customWidth="1"/>
    <col min="766" max="766" width="16.69921875" style="1" customWidth="1"/>
    <col min="767" max="767" width="13.3984375" style="1" customWidth="1"/>
    <col min="768" max="768" width="12" style="1" customWidth="1"/>
    <col min="769" max="769" width="12.69921875" style="1" customWidth="1"/>
    <col min="770" max="770" width="15.59765625" style="1" bestFit="1" customWidth="1"/>
    <col min="771" max="771" width="10.3984375" style="1" customWidth="1"/>
    <col min="772" max="772" width="13.3984375" style="1" bestFit="1" customWidth="1"/>
    <col min="773" max="773" width="2.5" style="1" customWidth="1"/>
    <col min="774" max="1005" width="9" style="1"/>
    <col min="1006" max="1006" width="21.69921875" style="1" customWidth="1"/>
    <col min="1007" max="1007" width="12.3984375" style="1" customWidth="1"/>
    <col min="1008" max="1008" width="13.3984375" style="1" customWidth="1"/>
    <col min="1009" max="1009" width="12" style="1" customWidth="1"/>
    <col min="1010" max="1010" width="12.69921875" style="1" customWidth="1"/>
    <col min="1011" max="1011" width="13.3984375" style="1" customWidth="1"/>
    <col min="1012" max="1012" width="12" style="1" customWidth="1"/>
    <col min="1013" max="1013" width="12.69921875" style="1" customWidth="1"/>
    <col min="1014" max="1014" width="13.3984375" style="1" customWidth="1"/>
    <col min="1015" max="1015" width="12" style="1" customWidth="1"/>
    <col min="1016" max="1016" width="12.69921875" style="1" customWidth="1"/>
    <col min="1017" max="1019" width="0" style="1" hidden="1" customWidth="1"/>
    <col min="1020" max="1020" width="15.69921875" style="1" customWidth="1"/>
    <col min="1021" max="1021" width="12" style="1" customWidth="1"/>
    <col min="1022" max="1022" width="16.69921875" style="1" customWidth="1"/>
    <col min="1023" max="1023" width="13.3984375" style="1" customWidth="1"/>
    <col min="1024" max="1024" width="12" style="1" customWidth="1"/>
    <col min="1025" max="1025" width="12.69921875" style="1" customWidth="1"/>
    <col min="1026" max="1026" width="15.59765625" style="1" bestFit="1" customWidth="1"/>
    <col min="1027" max="1027" width="10.3984375" style="1" customWidth="1"/>
    <col min="1028" max="1028" width="13.3984375" style="1" bestFit="1" customWidth="1"/>
    <col min="1029" max="1029" width="2.5" style="1" customWidth="1"/>
    <col min="1030" max="1261" width="9" style="1"/>
    <col min="1262" max="1262" width="21.69921875" style="1" customWidth="1"/>
    <col min="1263" max="1263" width="12.3984375" style="1" customWidth="1"/>
    <col min="1264" max="1264" width="13.3984375" style="1" customWidth="1"/>
    <col min="1265" max="1265" width="12" style="1" customWidth="1"/>
    <col min="1266" max="1266" width="12.69921875" style="1" customWidth="1"/>
    <col min="1267" max="1267" width="13.3984375" style="1" customWidth="1"/>
    <col min="1268" max="1268" width="12" style="1" customWidth="1"/>
    <col min="1269" max="1269" width="12.69921875" style="1" customWidth="1"/>
    <col min="1270" max="1270" width="13.3984375" style="1" customWidth="1"/>
    <col min="1271" max="1271" width="12" style="1" customWidth="1"/>
    <col min="1272" max="1272" width="12.69921875" style="1" customWidth="1"/>
    <col min="1273" max="1275" width="0" style="1" hidden="1" customWidth="1"/>
    <col min="1276" max="1276" width="15.69921875" style="1" customWidth="1"/>
    <col min="1277" max="1277" width="12" style="1" customWidth="1"/>
    <col min="1278" max="1278" width="16.69921875" style="1" customWidth="1"/>
    <col min="1279" max="1279" width="13.3984375" style="1" customWidth="1"/>
    <col min="1280" max="1280" width="12" style="1" customWidth="1"/>
    <col min="1281" max="1281" width="12.69921875" style="1" customWidth="1"/>
    <col min="1282" max="1282" width="15.59765625" style="1" bestFit="1" customWidth="1"/>
    <col min="1283" max="1283" width="10.3984375" style="1" customWidth="1"/>
    <col min="1284" max="1284" width="13.3984375" style="1" bestFit="1" customWidth="1"/>
    <col min="1285" max="1285" width="2.5" style="1" customWidth="1"/>
    <col min="1286" max="1517" width="9" style="1"/>
    <col min="1518" max="1518" width="21.69921875" style="1" customWidth="1"/>
    <col min="1519" max="1519" width="12.3984375" style="1" customWidth="1"/>
    <col min="1520" max="1520" width="13.3984375" style="1" customWidth="1"/>
    <col min="1521" max="1521" width="12" style="1" customWidth="1"/>
    <col min="1522" max="1522" width="12.69921875" style="1" customWidth="1"/>
    <col min="1523" max="1523" width="13.3984375" style="1" customWidth="1"/>
    <col min="1524" max="1524" width="12" style="1" customWidth="1"/>
    <col min="1525" max="1525" width="12.69921875" style="1" customWidth="1"/>
    <col min="1526" max="1526" width="13.3984375" style="1" customWidth="1"/>
    <col min="1527" max="1527" width="12" style="1" customWidth="1"/>
    <col min="1528" max="1528" width="12.69921875" style="1" customWidth="1"/>
    <col min="1529" max="1531" width="0" style="1" hidden="1" customWidth="1"/>
    <col min="1532" max="1532" width="15.69921875" style="1" customWidth="1"/>
    <col min="1533" max="1533" width="12" style="1" customWidth="1"/>
    <col min="1534" max="1534" width="16.69921875" style="1" customWidth="1"/>
    <col min="1535" max="1535" width="13.3984375" style="1" customWidth="1"/>
    <col min="1536" max="1536" width="12" style="1" customWidth="1"/>
    <col min="1537" max="1537" width="12.69921875" style="1" customWidth="1"/>
    <col min="1538" max="1538" width="15.59765625" style="1" bestFit="1" customWidth="1"/>
    <col min="1539" max="1539" width="10.3984375" style="1" customWidth="1"/>
    <col min="1540" max="1540" width="13.3984375" style="1" bestFit="1" customWidth="1"/>
    <col min="1541" max="1541" width="2.5" style="1" customWidth="1"/>
    <col min="1542" max="1773" width="9" style="1"/>
    <col min="1774" max="1774" width="21.69921875" style="1" customWidth="1"/>
    <col min="1775" max="1775" width="12.3984375" style="1" customWidth="1"/>
    <col min="1776" max="1776" width="13.3984375" style="1" customWidth="1"/>
    <col min="1777" max="1777" width="12" style="1" customWidth="1"/>
    <col min="1778" max="1778" width="12.69921875" style="1" customWidth="1"/>
    <col min="1779" max="1779" width="13.3984375" style="1" customWidth="1"/>
    <col min="1780" max="1780" width="12" style="1" customWidth="1"/>
    <col min="1781" max="1781" width="12.69921875" style="1" customWidth="1"/>
    <col min="1782" max="1782" width="13.3984375" style="1" customWidth="1"/>
    <col min="1783" max="1783" width="12" style="1" customWidth="1"/>
    <col min="1784" max="1784" width="12.69921875" style="1" customWidth="1"/>
    <col min="1785" max="1787" width="0" style="1" hidden="1" customWidth="1"/>
    <col min="1788" max="1788" width="15.69921875" style="1" customWidth="1"/>
    <col min="1789" max="1789" width="12" style="1" customWidth="1"/>
    <col min="1790" max="1790" width="16.69921875" style="1" customWidth="1"/>
    <col min="1791" max="1791" width="13.3984375" style="1" customWidth="1"/>
    <col min="1792" max="1792" width="12" style="1" customWidth="1"/>
    <col min="1793" max="1793" width="12.69921875" style="1" customWidth="1"/>
    <col min="1794" max="1794" width="15.59765625" style="1" bestFit="1" customWidth="1"/>
    <col min="1795" max="1795" width="10.3984375" style="1" customWidth="1"/>
    <col min="1796" max="1796" width="13.3984375" style="1" bestFit="1" customWidth="1"/>
    <col min="1797" max="1797" width="2.5" style="1" customWidth="1"/>
    <col min="1798" max="2029" width="9" style="1"/>
    <col min="2030" max="2030" width="21.69921875" style="1" customWidth="1"/>
    <col min="2031" max="2031" width="12.3984375" style="1" customWidth="1"/>
    <col min="2032" max="2032" width="13.3984375" style="1" customWidth="1"/>
    <col min="2033" max="2033" width="12" style="1" customWidth="1"/>
    <col min="2034" max="2034" width="12.69921875" style="1" customWidth="1"/>
    <col min="2035" max="2035" width="13.3984375" style="1" customWidth="1"/>
    <col min="2036" max="2036" width="12" style="1" customWidth="1"/>
    <col min="2037" max="2037" width="12.69921875" style="1" customWidth="1"/>
    <col min="2038" max="2038" width="13.3984375" style="1" customWidth="1"/>
    <col min="2039" max="2039" width="12" style="1" customWidth="1"/>
    <col min="2040" max="2040" width="12.69921875" style="1" customWidth="1"/>
    <col min="2041" max="2043" width="0" style="1" hidden="1" customWidth="1"/>
    <col min="2044" max="2044" width="15.69921875" style="1" customWidth="1"/>
    <col min="2045" max="2045" width="12" style="1" customWidth="1"/>
    <col min="2046" max="2046" width="16.69921875" style="1" customWidth="1"/>
    <col min="2047" max="2047" width="13.3984375" style="1" customWidth="1"/>
    <col min="2048" max="2048" width="12" style="1" customWidth="1"/>
    <col min="2049" max="2049" width="12.69921875" style="1" customWidth="1"/>
    <col min="2050" max="2050" width="15.59765625" style="1" bestFit="1" customWidth="1"/>
    <col min="2051" max="2051" width="10.3984375" style="1" customWidth="1"/>
    <col min="2052" max="2052" width="13.3984375" style="1" bestFit="1" customWidth="1"/>
    <col min="2053" max="2053" width="2.5" style="1" customWidth="1"/>
    <col min="2054" max="2285" width="9" style="1"/>
    <col min="2286" max="2286" width="21.69921875" style="1" customWidth="1"/>
    <col min="2287" max="2287" width="12.3984375" style="1" customWidth="1"/>
    <col min="2288" max="2288" width="13.3984375" style="1" customWidth="1"/>
    <col min="2289" max="2289" width="12" style="1" customWidth="1"/>
    <col min="2290" max="2290" width="12.69921875" style="1" customWidth="1"/>
    <col min="2291" max="2291" width="13.3984375" style="1" customWidth="1"/>
    <col min="2292" max="2292" width="12" style="1" customWidth="1"/>
    <col min="2293" max="2293" width="12.69921875" style="1" customWidth="1"/>
    <col min="2294" max="2294" width="13.3984375" style="1" customWidth="1"/>
    <col min="2295" max="2295" width="12" style="1" customWidth="1"/>
    <col min="2296" max="2296" width="12.69921875" style="1" customWidth="1"/>
    <col min="2297" max="2299" width="0" style="1" hidden="1" customWidth="1"/>
    <col min="2300" max="2300" width="15.69921875" style="1" customWidth="1"/>
    <col min="2301" max="2301" width="12" style="1" customWidth="1"/>
    <col min="2302" max="2302" width="16.69921875" style="1" customWidth="1"/>
    <col min="2303" max="2303" width="13.3984375" style="1" customWidth="1"/>
    <col min="2304" max="2304" width="12" style="1" customWidth="1"/>
    <col min="2305" max="2305" width="12.69921875" style="1" customWidth="1"/>
    <col min="2306" max="2306" width="15.59765625" style="1" bestFit="1" customWidth="1"/>
    <col min="2307" max="2307" width="10.3984375" style="1" customWidth="1"/>
    <col min="2308" max="2308" width="13.3984375" style="1" bestFit="1" customWidth="1"/>
    <col min="2309" max="2309" width="2.5" style="1" customWidth="1"/>
    <col min="2310" max="2541" width="9" style="1"/>
    <col min="2542" max="2542" width="21.69921875" style="1" customWidth="1"/>
    <col min="2543" max="2543" width="12.3984375" style="1" customWidth="1"/>
    <col min="2544" max="2544" width="13.3984375" style="1" customWidth="1"/>
    <col min="2545" max="2545" width="12" style="1" customWidth="1"/>
    <col min="2546" max="2546" width="12.69921875" style="1" customWidth="1"/>
    <col min="2547" max="2547" width="13.3984375" style="1" customWidth="1"/>
    <col min="2548" max="2548" width="12" style="1" customWidth="1"/>
    <col min="2549" max="2549" width="12.69921875" style="1" customWidth="1"/>
    <col min="2550" max="2550" width="13.3984375" style="1" customWidth="1"/>
    <col min="2551" max="2551" width="12" style="1" customWidth="1"/>
    <col min="2552" max="2552" width="12.69921875" style="1" customWidth="1"/>
    <col min="2553" max="2555" width="0" style="1" hidden="1" customWidth="1"/>
    <col min="2556" max="2556" width="15.69921875" style="1" customWidth="1"/>
    <col min="2557" max="2557" width="12" style="1" customWidth="1"/>
    <col min="2558" max="2558" width="16.69921875" style="1" customWidth="1"/>
    <col min="2559" max="2559" width="13.3984375" style="1" customWidth="1"/>
    <col min="2560" max="2560" width="12" style="1" customWidth="1"/>
    <col min="2561" max="2561" width="12.69921875" style="1" customWidth="1"/>
    <col min="2562" max="2562" width="15.59765625" style="1" bestFit="1" customWidth="1"/>
    <col min="2563" max="2563" width="10.3984375" style="1" customWidth="1"/>
    <col min="2564" max="2564" width="13.3984375" style="1" bestFit="1" customWidth="1"/>
    <col min="2565" max="2565" width="2.5" style="1" customWidth="1"/>
    <col min="2566" max="2797" width="9" style="1"/>
    <col min="2798" max="2798" width="21.69921875" style="1" customWidth="1"/>
    <col min="2799" max="2799" width="12.3984375" style="1" customWidth="1"/>
    <col min="2800" max="2800" width="13.3984375" style="1" customWidth="1"/>
    <col min="2801" max="2801" width="12" style="1" customWidth="1"/>
    <col min="2802" max="2802" width="12.69921875" style="1" customWidth="1"/>
    <col min="2803" max="2803" width="13.3984375" style="1" customWidth="1"/>
    <col min="2804" max="2804" width="12" style="1" customWidth="1"/>
    <col min="2805" max="2805" width="12.69921875" style="1" customWidth="1"/>
    <col min="2806" max="2806" width="13.3984375" style="1" customWidth="1"/>
    <col min="2807" max="2807" width="12" style="1" customWidth="1"/>
    <col min="2808" max="2808" width="12.69921875" style="1" customWidth="1"/>
    <col min="2809" max="2811" width="0" style="1" hidden="1" customWidth="1"/>
    <col min="2812" max="2812" width="15.69921875" style="1" customWidth="1"/>
    <col min="2813" max="2813" width="12" style="1" customWidth="1"/>
    <col min="2814" max="2814" width="16.69921875" style="1" customWidth="1"/>
    <col min="2815" max="2815" width="13.3984375" style="1" customWidth="1"/>
    <col min="2816" max="2816" width="12" style="1" customWidth="1"/>
    <col min="2817" max="2817" width="12.69921875" style="1" customWidth="1"/>
    <col min="2818" max="2818" width="15.59765625" style="1" bestFit="1" customWidth="1"/>
    <col min="2819" max="2819" width="10.3984375" style="1" customWidth="1"/>
    <col min="2820" max="2820" width="13.3984375" style="1" bestFit="1" customWidth="1"/>
    <col min="2821" max="2821" width="2.5" style="1" customWidth="1"/>
    <col min="2822" max="3053" width="9" style="1"/>
    <col min="3054" max="3054" width="21.69921875" style="1" customWidth="1"/>
    <col min="3055" max="3055" width="12.3984375" style="1" customWidth="1"/>
    <col min="3056" max="3056" width="13.3984375" style="1" customWidth="1"/>
    <col min="3057" max="3057" width="12" style="1" customWidth="1"/>
    <col min="3058" max="3058" width="12.69921875" style="1" customWidth="1"/>
    <col min="3059" max="3059" width="13.3984375" style="1" customWidth="1"/>
    <col min="3060" max="3060" width="12" style="1" customWidth="1"/>
    <col min="3061" max="3061" width="12.69921875" style="1" customWidth="1"/>
    <col min="3062" max="3062" width="13.3984375" style="1" customWidth="1"/>
    <col min="3063" max="3063" width="12" style="1" customWidth="1"/>
    <col min="3064" max="3064" width="12.69921875" style="1" customWidth="1"/>
    <col min="3065" max="3067" width="0" style="1" hidden="1" customWidth="1"/>
    <col min="3068" max="3068" width="15.69921875" style="1" customWidth="1"/>
    <col min="3069" max="3069" width="12" style="1" customWidth="1"/>
    <col min="3070" max="3070" width="16.69921875" style="1" customWidth="1"/>
    <col min="3071" max="3071" width="13.3984375" style="1" customWidth="1"/>
    <col min="3072" max="3072" width="12" style="1" customWidth="1"/>
    <col min="3073" max="3073" width="12.69921875" style="1" customWidth="1"/>
    <col min="3074" max="3074" width="15.59765625" style="1" bestFit="1" customWidth="1"/>
    <col min="3075" max="3075" width="10.3984375" style="1" customWidth="1"/>
    <col min="3076" max="3076" width="13.3984375" style="1" bestFit="1" customWidth="1"/>
    <col min="3077" max="3077" width="2.5" style="1" customWidth="1"/>
    <col min="3078" max="3309" width="9" style="1"/>
    <col min="3310" max="3310" width="21.69921875" style="1" customWidth="1"/>
    <col min="3311" max="3311" width="12.3984375" style="1" customWidth="1"/>
    <col min="3312" max="3312" width="13.3984375" style="1" customWidth="1"/>
    <col min="3313" max="3313" width="12" style="1" customWidth="1"/>
    <col min="3314" max="3314" width="12.69921875" style="1" customWidth="1"/>
    <col min="3315" max="3315" width="13.3984375" style="1" customWidth="1"/>
    <col min="3316" max="3316" width="12" style="1" customWidth="1"/>
    <col min="3317" max="3317" width="12.69921875" style="1" customWidth="1"/>
    <col min="3318" max="3318" width="13.3984375" style="1" customWidth="1"/>
    <col min="3319" max="3319" width="12" style="1" customWidth="1"/>
    <col min="3320" max="3320" width="12.69921875" style="1" customWidth="1"/>
    <col min="3321" max="3323" width="0" style="1" hidden="1" customWidth="1"/>
    <col min="3324" max="3324" width="15.69921875" style="1" customWidth="1"/>
    <col min="3325" max="3325" width="12" style="1" customWidth="1"/>
    <col min="3326" max="3326" width="16.69921875" style="1" customWidth="1"/>
    <col min="3327" max="3327" width="13.3984375" style="1" customWidth="1"/>
    <col min="3328" max="3328" width="12" style="1" customWidth="1"/>
    <col min="3329" max="3329" width="12.69921875" style="1" customWidth="1"/>
    <col min="3330" max="3330" width="15.59765625" style="1" bestFit="1" customWidth="1"/>
    <col min="3331" max="3331" width="10.3984375" style="1" customWidth="1"/>
    <col min="3332" max="3332" width="13.3984375" style="1" bestFit="1" customWidth="1"/>
    <col min="3333" max="3333" width="2.5" style="1" customWidth="1"/>
    <col min="3334" max="3565" width="9" style="1"/>
    <col min="3566" max="3566" width="21.69921875" style="1" customWidth="1"/>
    <col min="3567" max="3567" width="12.3984375" style="1" customWidth="1"/>
    <col min="3568" max="3568" width="13.3984375" style="1" customWidth="1"/>
    <col min="3569" max="3569" width="12" style="1" customWidth="1"/>
    <col min="3570" max="3570" width="12.69921875" style="1" customWidth="1"/>
    <col min="3571" max="3571" width="13.3984375" style="1" customWidth="1"/>
    <col min="3572" max="3572" width="12" style="1" customWidth="1"/>
    <col min="3573" max="3573" width="12.69921875" style="1" customWidth="1"/>
    <col min="3574" max="3574" width="13.3984375" style="1" customWidth="1"/>
    <col min="3575" max="3575" width="12" style="1" customWidth="1"/>
    <col min="3576" max="3576" width="12.69921875" style="1" customWidth="1"/>
    <col min="3577" max="3579" width="0" style="1" hidden="1" customWidth="1"/>
    <col min="3580" max="3580" width="15.69921875" style="1" customWidth="1"/>
    <col min="3581" max="3581" width="12" style="1" customWidth="1"/>
    <col min="3582" max="3582" width="16.69921875" style="1" customWidth="1"/>
    <col min="3583" max="3583" width="13.3984375" style="1" customWidth="1"/>
    <col min="3584" max="3584" width="12" style="1" customWidth="1"/>
    <col min="3585" max="3585" width="12.69921875" style="1" customWidth="1"/>
    <col min="3586" max="3586" width="15.59765625" style="1" bestFit="1" customWidth="1"/>
    <col min="3587" max="3587" width="10.3984375" style="1" customWidth="1"/>
    <col min="3588" max="3588" width="13.3984375" style="1" bestFit="1" customWidth="1"/>
    <col min="3589" max="3589" width="2.5" style="1" customWidth="1"/>
    <col min="3590" max="3821" width="9" style="1"/>
    <col min="3822" max="3822" width="21.69921875" style="1" customWidth="1"/>
    <col min="3823" max="3823" width="12.3984375" style="1" customWidth="1"/>
    <col min="3824" max="3824" width="13.3984375" style="1" customWidth="1"/>
    <col min="3825" max="3825" width="12" style="1" customWidth="1"/>
    <col min="3826" max="3826" width="12.69921875" style="1" customWidth="1"/>
    <col min="3827" max="3827" width="13.3984375" style="1" customWidth="1"/>
    <col min="3828" max="3828" width="12" style="1" customWidth="1"/>
    <col min="3829" max="3829" width="12.69921875" style="1" customWidth="1"/>
    <col min="3830" max="3830" width="13.3984375" style="1" customWidth="1"/>
    <col min="3831" max="3831" width="12" style="1" customWidth="1"/>
    <col min="3832" max="3832" width="12.69921875" style="1" customWidth="1"/>
    <col min="3833" max="3835" width="0" style="1" hidden="1" customWidth="1"/>
    <col min="3836" max="3836" width="15.69921875" style="1" customWidth="1"/>
    <col min="3837" max="3837" width="12" style="1" customWidth="1"/>
    <col min="3838" max="3838" width="16.69921875" style="1" customWidth="1"/>
    <col min="3839" max="3839" width="13.3984375" style="1" customWidth="1"/>
    <col min="3840" max="3840" width="12" style="1" customWidth="1"/>
    <col min="3841" max="3841" width="12.69921875" style="1" customWidth="1"/>
    <col min="3842" max="3842" width="15.59765625" style="1" bestFit="1" customWidth="1"/>
    <col min="3843" max="3843" width="10.3984375" style="1" customWidth="1"/>
    <col min="3844" max="3844" width="13.3984375" style="1" bestFit="1" customWidth="1"/>
    <col min="3845" max="3845" width="2.5" style="1" customWidth="1"/>
    <col min="3846" max="4077" width="9" style="1"/>
    <col min="4078" max="4078" width="21.69921875" style="1" customWidth="1"/>
    <col min="4079" max="4079" width="12.3984375" style="1" customWidth="1"/>
    <col min="4080" max="4080" width="13.3984375" style="1" customWidth="1"/>
    <col min="4081" max="4081" width="12" style="1" customWidth="1"/>
    <col min="4082" max="4082" width="12.69921875" style="1" customWidth="1"/>
    <col min="4083" max="4083" width="13.3984375" style="1" customWidth="1"/>
    <col min="4084" max="4084" width="12" style="1" customWidth="1"/>
    <col min="4085" max="4085" width="12.69921875" style="1" customWidth="1"/>
    <col min="4086" max="4086" width="13.3984375" style="1" customWidth="1"/>
    <col min="4087" max="4087" width="12" style="1" customWidth="1"/>
    <col min="4088" max="4088" width="12.69921875" style="1" customWidth="1"/>
    <col min="4089" max="4091" width="0" style="1" hidden="1" customWidth="1"/>
    <col min="4092" max="4092" width="15.69921875" style="1" customWidth="1"/>
    <col min="4093" max="4093" width="12" style="1" customWidth="1"/>
    <col min="4094" max="4094" width="16.69921875" style="1" customWidth="1"/>
    <col min="4095" max="4095" width="13.3984375" style="1" customWidth="1"/>
    <col min="4096" max="4096" width="12" style="1" customWidth="1"/>
    <col min="4097" max="4097" width="12.69921875" style="1" customWidth="1"/>
    <col min="4098" max="4098" width="15.59765625" style="1" bestFit="1" customWidth="1"/>
    <col min="4099" max="4099" width="10.3984375" style="1" customWidth="1"/>
    <col min="4100" max="4100" width="13.3984375" style="1" bestFit="1" customWidth="1"/>
    <col min="4101" max="4101" width="2.5" style="1" customWidth="1"/>
    <col min="4102" max="4333" width="9" style="1"/>
    <col min="4334" max="4334" width="21.69921875" style="1" customWidth="1"/>
    <col min="4335" max="4335" width="12.3984375" style="1" customWidth="1"/>
    <col min="4336" max="4336" width="13.3984375" style="1" customWidth="1"/>
    <col min="4337" max="4337" width="12" style="1" customWidth="1"/>
    <col min="4338" max="4338" width="12.69921875" style="1" customWidth="1"/>
    <col min="4339" max="4339" width="13.3984375" style="1" customWidth="1"/>
    <col min="4340" max="4340" width="12" style="1" customWidth="1"/>
    <col min="4341" max="4341" width="12.69921875" style="1" customWidth="1"/>
    <col min="4342" max="4342" width="13.3984375" style="1" customWidth="1"/>
    <col min="4343" max="4343" width="12" style="1" customWidth="1"/>
    <col min="4344" max="4344" width="12.69921875" style="1" customWidth="1"/>
    <col min="4345" max="4347" width="0" style="1" hidden="1" customWidth="1"/>
    <col min="4348" max="4348" width="15.69921875" style="1" customWidth="1"/>
    <col min="4349" max="4349" width="12" style="1" customWidth="1"/>
    <col min="4350" max="4350" width="16.69921875" style="1" customWidth="1"/>
    <col min="4351" max="4351" width="13.3984375" style="1" customWidth="1"/>
    <col min="4352" max="4352" width="12" style="1" customWidth="1"/>
    <col min="4353" max="4353" width="12.69921875" style="1" customWidth="1"/>
    <col min="4354" max="4354" width="15.59765625" style="1" bestFit="1" customWidth="1"/>
    <col min="4355" max="4355" width="10.3984375" style="1" customWidth="1"/>
    <col min="4356" max="4356" width="13.3984375" style="1" bestFit="1" customWidth="1"/>
    <col min="4357" max="4357" width="2.5" style="1" customWidth="1"/>
    <col min="4358" max="4589" width="9" style="1"/>
    <col min="4590" max="4590" width="21.69921875" style="1" customWidth="1"/>
    <col min="4591" max="4591" width="12.3984375" style="1" customWidth="1"/>
    <col min="4592" max="4592" width="13.3984375" style="1" customWidth="1"/>
    <col min="4593" max="4593" width="12" style="1" customWidth="1"/>
    <col min="4594" max="4594" width="12.69921875" style="1" customWidth="1"/>
    <col min="4595" max="4595" width="13.3984375" style="1" customWidth="1"/>
    <col min="4596" max="4596" width="12" style="1" customWidth="1"/>
    <col min="4597" max="4597" width="12.69921875" style="1" customWidth="1"/>
    <col min="4598" max="4598" width="13.3984375" style="1" customWidth="1"/>
    <col min="4599" max="4599" width="12" style="1" customWidth="1"/>
    <col min="4600" max="4600" width="12.69921875" style="1" customWidth="1"/>
    <col min="4601" max="4603" width="0" style="1" hidden="1" customWidth="1"/>
    <col min="4604" max="4604" width="15.69921875" style="1" customWidth="1"/>
    <col min="4605" max="4605" width="12" style="1" customWidth="1"/>
    <col min="4606" max="4606" width="16.69921875" style="1" customWidth="1"/>
    <col min="4607" max="4607" width="13.3984375" style="1" customWidth="1"/>
    <col min="4608" max="4608" width="12" style="1" customWidth="1"/>
    <col min="4609" max="4609" width="12.69921875" style="1" customWidth="1"/>
    <col min="4610" max="4610" width="15.59765625" style="1" bestFit="1" customWidth="1"/>
    <col min="4611" max="4611" width="10.3984375" style="1" customWidth="1"/>
    <col min="4612" max="4612" width="13.3984375" style="1" bestFit="1" customWidth="1"/>
    <col min="4613" max="4613" width="2.5" style="1" customWidth="1"/>
    <col min="4614" max="4845" width="9" style="1"/>
    <col min="4846" max="4846" width="21.69921875" style="1" customWidth="1"/>
    <col min="4847" max="4847" width="12.3984375" style="1" customWidth="1"/>
    <col min="4848" max="4848" width="13.3984375" style="1" customWidth="1"/>
    <col min="4849" max="4849" width="12" style="1" customWidth="1"/>
    <col min="4850" max="4850" width="12.69921875" style="1" customWidth="1"/>
    <col min="4851" max="4851" width="13.3984375" style="1" customWidth="1"/>
    <col min="4852" max="4852" width="12" style="1" customWidth="1"/>
    <col min="4853" max="4853" width="12.69921875" style="1" customWidth="1"/>
    <col min="4854" max="4854" width="13.3984375" style="1" customWidth="1"/>
    <col min="4855" max="4855" width="12" style="1" customWidth="1"/>
    <col min="4856" max="4856" width="12.69921875" style="1" customWidth="1"/>
    <col min="4857" max="4859" width="0" style="1" hidden="1" customWidth="1"/>
    <col min="4860" max="4860" width="15.69921875" style="1" customWidth="1"/>
    <col min="4861" max="4861" width="12" style="1" customWidth="1"/>
    <col min="4862" max="4862" width="16.69921875" style="1" customWidth="1"/>
    <col min="4863" max="4863" width="13.3984375" style="1" customWidth="1"/>
    <col min="4864" max="4864" width="12" style="1" customWidth="1"/>
    <col min="4865" max="4865" width="12.69921875" style="1" customWidth="1"/>
    <col min="4866" max="4866" width="15.59765625" style="1" bestFit="1" customWidth="1"/>
    <col min="4867" max="4867" width="10.3984375" style="1" customWidth="1"/>
    <col min="4868" max="4868" width="13.3984375" style="1" bestFit="1" customWidth="1"/>
    <col min="4869" max="4869" width="2.5" style="1" customWidth="1"/>
    <col min="4870" max="5101" width="9" style="1"/>
    <col min="5102" max="5102" width="21.69921875" style="1" customWidth="1"/>
    <col min="5103" max="5103" width="12.3984375" style="1" customWidth="1"/>
    <col min="5104" max="5104" width="13.3984375" style="1" customWidth="1"/>
    <col min="5105" max="5105" width="12" style="1" customWidth="1"/>
    <col min="5106" max="5106" width="12.69921875" style="1" customWidth="1"/>
    <col min="5107" max="5107" width="13.3984375" style="1" customWidth="1"/>
    <col min="5108" max="5108" width="12" style="1" customWidth="1"/>
    <col min="5109" max="5109" width="12.69921875" style="1" customWidth="1"/>
    <col min="5110" max="5110" width="13.3984375" style="1" customWidth="1"/>
    <col min="5111" max="5111" width="12" style="1" customWidth="1"/>
    <col min="5112" max="5112" width="12.69921875" style="1" customWidth="1"/>
    <col min="5113" max="5115" width="0" style="1" hidden="1" customWidth="1"/>
    <col min="5116" max="5116" width="15.69921875" style="1" customWidth="1"/>
    <col min="5117" max="5117" width="12" style="1" customWidth="1"/>
    <col min="5118" max="5118" width="16.69921875" style="1" customWidth="1"/>
    <col min="5119" max="5119" width="13.3984375" style="1" customWidth="1"/>
    <col min="5120" max="5120" width="12" style="1" customWidth="1"/>
    <col min="5121" max="5121" width="12.69921875" style="1" customWidth="1"/>
    <col min="5122" max="5122" width="15.59765625" style="1" bestFit="1" customWidth="1"/>
    <col min="5123" max="5123" width="10.3984375" style="1" customWidth="1"/>
    <col min="5124" max="5124" width="13.3984375" style="1" bestFit="1" customWidth="1"/>
    <col min="5125" max="5125" width="2.5" style="1" customWidth="1"/>
    <col min="5126" max="5357" width="9" style="1"/>
    <col min="5358" max="5358" width="21.69921875" style="1" customWidth="1"/>
    <col min="5359" max="5359" width="12.3984375" style="1" customWidth="1"/>
    <col min="5360" max="5360" width="13.3984375" style="1" customWidth="1"/>
    <col min="5361" max="5361" width="12" style="1" customWidth="1"/>
    <col min="5362" max="5362" width="12.69921875" style="1" customWidth="1"/>
    <col min="5363" max="5363" width="13.3984375" style="1" customWidth="1"/>
    <col min="5364" max="5364" width="12" style="1" customWidth="1"/>
    <col min="5365" max="5365" width="12.69921875" style="1" customWidth="1"/>
    <col min="5366" max="5366" width="13.3984375" style="1" customWidth="1"/>
    <col min="5367" max="5367" width="12" style="1" customWidth="1"/>
    <col min="5368" max="5368" width="12.69921875" style="1" customWidth="1"/>
    <col min="5369" max="5371" width="0" style="1" hidden="1" customWidth="1"/>
    <col min="5372" max="5372" width="15.69921875" style="1" customWidth="1"/>
    <col min="5373" max="5373" width="12" style="1" customWidth="1"/>
    <col min="5374" max="5374" width="16.69921875" style="1" customWidth="1"/>
    <col min="5375" max="5375" width="13.3984375" style="1" customWidth="1"/>
    <col min="5376" max="5376" width="12" style="1" customWidth="1"/>
    <col min="5377" max="5377" width="12.69921875" style="1" customWidth="1"/>
    <col min="5378" max="5378" width="15.59765625" style="1" bestFit="1" customWidth="1"/>
    <col min="5379" max="5379" width="10.3984375" style="1" customWidth="1"/>
    <col min="5380" max="5380" width="13.3984375" style="1" bestFit="1" customWidth="1"/>
    <col min="5381" max="5381" width="2.5" style="1" customWidth="1"/>
    <col min="5382" max="5613" width="9" style="1"/>
    <col min="5614" max="5614" width="21.69921875" style="1" customWidth="1"/>
    <col min="5615" max="5615" width="12.3984375" style="1" customWidth="1"/>
    <col min="5616" max="5616" width="13.3984375" style="1" customWidth="1"/>
    <col min="5617" max="5617" width="12" style="1" customWidth="1"/>
    <col min="5618" max="5618" width="12.69921875" style="1" customWidth="1"/>
    <col min="5619" max="5619" width="13.3984375" style="1" customWidth="1"/>
    <col min="5620" max="5620" width="12" style="1" customWidth="1"/>
    <col min="5621" max="5621" width="12.69921875" style="1" customWidth="1"/>
    <col min="5622" max="5622" width="13.3984375" style="1" customWidth="1"/>
    <col min="5623" max="5623" width="12" style="1" customWidth="1"/>
    <col min="5624" max="5624" width="12.69921875" style="1" customWidth="1"/>
    <col min="5625" max="5627" width="0" style="1" hidden="1" customWidth="1"/>
    <col min="5628" max="5628" width="15.69921875" style="1" customWidth="1"/>
    <col min="5629" max="5629" width="12" style="1" customWidth="1"/>
    <col min="5630" max="5630" width="16.69921875" style="1" customWidth="1"/>
    <col min="5631" max="5631" width="13.3984375" style="1" customWidth="1"/>
    <col min="5632" max="5632" width="12" style="1" customWidth="1"/>
    <col min="5633" max="5633" width="12.69921875" style="1" customWidth="1"/>
    <col min="5634" max="5634" width="15.59765625" style="1" bestFit="1" customWidth="1"/>
    <col min="5635" max="5635" width="10.3984375" style="1" customWidth="1"/>
    <col min="5636" max="5636" width="13.3984375" style="1" bestFit="1" customWidth="1"/>
    <col min="5637" max="5637" width="2.5" style="1" customWidth="1"/>
    <col min="5638" max="5869" width="9" style="1"/>
    <col min="5870" max="5870" width="21.69921875" style="1" customWidth="1"/>
    <col min="5871" max="5871" width="12.3984375" style="1" customWidth="1"/>
    <col min="5872" max="5872" width="13.3984375" style="1" customWidth="1"/>
    <col min="5873" max="5873" width="12" style="1" customWidth="1"/>
    <col min="5874" max="5874" width="12.69921875" style="1" customWidth="1"/>
    <col min="5875" max="5875" width="13.3984375" style="1" customWidth="1"/>
    <col min="5876" max="5876" width="12" style="1" customWidth="1"/>
    <col min="5877" max="5877" width="12.69921875" style="1" customWidth="1"/>
    <col min="5878" max="5878" width="13.3984375" style="1" customWidth="1"/>
    <col min="5879" max="5879" width="12" style="1" customWidth="1"/>
    <col min="5880" max="5880" width="12.69921875" style="1" customWidth="1"/>
    <col min="5881" max="5883" width="0" style="1" hidden="1" customWidth="1"/>
    <col min="5884" max="5884" width="15.69921875" style="1" customWidth="1"/>
    <col min="5885" max="5885" width="12" style="1" customWidth="1"/>
    <col min="5886" max="5886" width="16.69921875" style="1" customWidth="1"/>
    <col min="5887" max="5887" width="13.3984375" style="1" customWidth="1"/>
    <col min="5888" max="5888" width="12" style="1" customWidth="1"/>
    <col min="5889" max="5889" width="12.69921875" style="1" customWidth="1"/>
    <col min="5890" max="5890" width="15.59765625" style="1" bestFit="1" customWidth="1"/>
    <col min="5891" max="5891" width="10.3984375" style="1" customWidth="1"/>
    <col min="5892" max="5892" width="13.3984375" style="1" bestFit="1" customWidth="1"/>
    <col min="5893" max="5893" width="2.5" style="1" customWidth="1"/>
    <col min="5894" max="6125" width="9" style="1"/>
    <col min="6126" max="6126" width="21.69921875" style="1" customWidth="1"/>
    <col min="6127" max="6127" width="12.3984375" style="1" customWidth="1"/>
    <col min="6128" max="6128" width="13.3984375" style="1" customWidth="1"/>
    <col min="6129" max="6129" width="12" style="1" customWidth="1"/>
    <col min="6130" max="6130" width="12.69921875" style="1" customWidth="1"/>
    <col min="6131" max="6131" width="13.3984375" style="1" customWidth="1"/>
    <col min="6132" max="6132" width="12" style="1" customWidth="1"/>
    <col min="6133" max="6133" width="12.69921875" style="1" customWidth="1"/>
    <col min="6134" max="6134" width="13.3984375" style="1" customWidth="1"/>
    <col min="6135" max="6135" width="12" style="1" customWidth="1"/>
    <col min="6136" max="6136" width="12.69921875" style="1" customWidth="1"/>
    <col min="6137" max="6139" width="0" style="1" hidden="1" customWidth="1"/>
    <col min="6140" max="6140" width="15.69921875" style="1" customWidth="1"/>
    <col min="6141" max="6141" width="12" style="1" customWidth="1"/>
    <col min="6142" max="6142" width="16.69921875" style="1" customWidth="1"/>
    <col min="6143" max="6143" width="13.3984375" style="1" customWidth="1"/>
    <col min="6144" max="6144" width="12" style="1" customWidth="1"/>
    <col min="6145" max="6145" width="12.69921875" style="1" customWidth="1"/>
    <col min="6146" max="6146" width="15.59765625" style="1" bestFit="1" customWidth="1"/>
    <col min="6147" max="6147" width="10.3984375" style="1" customWidth="1"/>
    <col min="6148" max="6148" width="13.3984375" style="1" bestFit="1" customWidth="1"/>
    <col min="6149" max="6149" width="2.5" style="1" customWidth="1"/>
    <col min="6150" max="6381" width="9" style="1"/>
    <col min="6382" max="6382" width="21.69921875" style="1" customWidth="1"/>
    <col min="6383" max="6383" width="12.3984375" style="1" customWidth="1"/>
    <col min="6384" max="6384" width="13.3984375" style="1" customWidth="1"/>
    <col min="6385" max="6385" width="12" style="1" customWidth="1"/>
    <col min="6386" max="6386" width="12.69921875" style="1" customWidth="1"/>
    <col min="6387" max="6387" width="13.3984375" style="1" customWidth="1"/>
    <col min="6388" max="6388" width="12" style="1" customWidth="1"/>
    <col min="6389" max="6389" width="12.69921875" style="1" customWidth="1"/>
    <col min="6390" max="6390" width="13.3984375" style="1" customWidth="1"/>
    <col min="6391" max="6391" width="12" style="1" customWidth="1"/>
    <col min="6392" max="6392" width="12.69921875" style="1" customWidth="1"/>
    <col min="6393" max="6395" width="0" style="1" hidden="1" customWidth="1"/>
    <col min="6396" max="6396" width="15.69921875" style="1" customWidth="1"/>
    <col min="6397" max="6397" width="12" style="1" customWidth="1"/>
    <col min="6398" max="6398" width="16.69921875" style="1" customWidth="1"/>
    <col min="6399" max="6399" width="13.3984375" style="1" customWidth="1"/>
    <col min="6400" max="6400" width="12" style="1" customWidth="1"/>
    <col min="6401" max="6401" width="12.69921875" style="1" customWidth="1"/>
    <col min="6402" max="6402" width="15.59765625" style="1" bestFit="1" customWidth="1"/>
    <col min="6403" max="6403" width="10.3984375" style="1" customWidth="1"/>
    <col min="6404" max="6404" width="13.3984375" style="1" bestFit="1" customWidth="1"/>
    <col min="6405" max="6405" width="2.5" style="1" customWidth="1"/>
    <col min="6406" max="6637" width="9" style="1"/>
    <col min="6638" max="6638" width="21.69921875" style="1" customWidth="1"/>
    <col min="6639" max="6639" width="12.3984375" style="1" customWidth="1"/>
    <col min="6640" max="6640" width="13.3984375" style="1" customWidth="1"/>
    <col min="6641" max="6641" width="12" style="1" customWidth="1"/>
    <col min="6642" max="6642" width="12.69921875" style="1" customWidth="1"/>
    <col min="6643" max="6643" width="13.3984375" style="1" customWidth="1"/>
    <col min="6644" max="6644" width="12" style="1" customWidth="1"/>
    <col min="6645" max="6645" width="12.69921875" style="1" customWidth="1"/>
    <col min="6646" max="6646" width="13.3984375" style="1" customWidth="1"/>
    <col min="6647" max="6647" width="12" style="1" customWidth="1"/>
    <col min="6648" max="6648" width="12.69921875" style="1" customWidth="1"/>
    <col min="6649" max="6651" width="0" style="1" hidden="1" customWidth="1"/>
    <col min="6652" max="6652" width="15.69921875" style="1" customWidth="1"/>
    <col min="6653" max="6653" width="12" style="1" customWidth="1"/>
    <col min="6654" max="6654" width="16.69921875" style="1" customWidth="1"/>
    <col min="6655" max="6655" width="13.3984375" style="1" customWidth="1"/>
    <col min="6656" max="6656" width="12" style="1" customWidth="1"/>
    <col min="6657" max="6657" width="12.69921875" style="1" customWidth="1"/>
    <col min="6658" max="6658" width="15.59765625" style="1" bestFit="1" customWidth="1"/>
    <col min="6659" max="6659" width="10.3984375" style="1" customWidth="1"/>
    <col min="6660" max="6660" width="13.3984375" style="1" bestFit="1" customWidth="1"/>
    <col min="6661" max="6661" width="2.5" style="1" customWidth="1"/>
    <col min="6662" max="6893" width="9" style="1"/>
    <col min="6894" max="6894" width="21.69921875" style="1" customWidth="1"/>
    <col min="6895" max="6895" width="12.3984375" style="1" customWidth="1"/>
    <col min="6896" max="6896" width="13.3984375" style="1" customWidth="1"/>
    <col min="6897" max="6897" width="12" style="1" customWidth="1"/>
    <col min="6898" max="6898" width="12.69921875" style="1" customWidth="1"/>
    <col min="6899" max="6899" width="13.3984375" style="1" customWidth="1"/>
    <col min="6900" max="6900" width="12" style="1" customWidth="1"/>
    <col min="6901" max="6901" width="12.69921875" style="1" customWidth="1"/>
    <col min="6902" max="6902" width="13.3984375" style="1" customWidth="1"/>
    <col min="6903" max="6903" width="12" style="1" customWidth="1"/>
    <col min="6904" max="6904" width="12.69921875" style="1" customWidth="1"/>
    <col min="6905" max="6907" width="0" style="1" hidden="1" customWidth="1"/>
    <col min="6908" max="6908" width="15.69921875" style="1" customWidth="1"/>
    <col min="6909" max="6909" width="12" style="1" customWidth="1"/>
    <col min="6910" max="6910" width="16.69921875" style="1" customWidth="1"/>
    <col min="6911" max="6911" width="13.3984375" style="1" customWidth="1"/>
    <col min="6912" max="6912" width="12" style="1" customWidth="1"/>
    <col min="6913" max="6913" width="12.69921875" style="1" customWidth="1"/>
    <col min="6914" max="6914" width="15.59765625" style="1" bestFit="1" customWidth="1"/>
    <col min="6915" max="6915" width="10.3984375" style="1" customWidth="1"/>
    <col min="6916" max="6916" width="13.3984375" style="1" bestFit="1" customWidth="1"/>
    <col min="6917" max="6917" width="2.5" style="1" customWidth="1"/>
    <col min="6918" max="7149" width="9" style="1"/>
    <col min="7150" max="7150" width="21.69921875" style="1" customWidth="1"/>
    <col min="7151" max="7151" width="12.3984375" style="1" customWidth="1"/>
    <col min="7152" max="7152" width="13.3984375" style="1" customWidth="1"/>
    <col min="7153" max="7153" width="12" style="1" customWidth="1"/>
    <col min="7154" max="7154" width="12.69921875" style="1" customWidth="1"/>
    <col min="7155" max="7155" width="13.3984375" style="1" customWidth="1"/>
    <col min="7156" max="7156" width="12" style="1" customWidth="1"/>
    <col min="7157" max="7157" width="12.69921875" style="1" customWidth="1"/>
    <col min="7158" max="7158" width="13.3984375" style="1" customWidth="1"/>
    <col min="7159" max="7159" width="12" style="1" customWidth="1"/>
    <col min="7160" max="7160" width="12.69921875" style="1" customWidth="1"/>
    <col min="7161" max="7163" width="0" style="1" hidden="1" customWidth="1"/>
    <col min="7164" max="7164" width="15.69921875" style="1" customWidth="1"/>
    <col min="7165" max="7165" width="12" style="1" customWidth="1"/>
    <col min="7166" max="7166" width="16.69921875" style="1" customWidth="1"/>
    <col min="7167" max="7167" width="13.3984375" style="1" customWidth="1"/>
    <col min="7168" max="7168" width="12" style="1" customWidth="1"/>
    <col min="7169" max="7169" width="12.69921875" style="1" customWidth="1"/>
    <col min="7170" max="7170" width="15.59765625" style="1" bestFit="1" customWidth="1"/>
    <col min="7171" max="7171" width="10.3984375" style="1" customWidth="1"/>
    <col min="7172" max="7172" width="13.3984375" style="1" bestFit="1" customWidth="1"/>
    <col min="7173" max="7173" width="2.5" style="1" customWidth="1"/>
    <col min="7174" max="7405" width="9" style="1"/>
    <col min="7406" max="7406" width="21.69921875" style="1" customWidth="1"/>
    <col min="7407" max="7407" width="12.3984375" style="1" customWidth="1"/>
    <col min="7408" max="7408" width="13.3984375" style="1" customWidth="1"/>
    <col min="7409" max="7409" width="12" style="1" customWidth="1"/>
    <col min="7410" max="7410" width="12.69921875" style="1" customWidth="1"/>
    <col min="7411" max="7411" width="13.3984375" style="1" customWidth="1"/>
    <col min="7412" max="7412" width="12" style="1" customWidth="1"/>
    <col min="7413" max="7413" width="12.69921875" style="1" customWidth="1"/>
    <col min="7414" max="7414" width="13.3984375" style="1" customWidth="1"/>
    <col min="7415" max="7415" width="12" style="1" customWidth="1"/>
    <col min="7416" max="7416" width="12.69921875" style="1" customWidth="1"/>
    <col min="7417" max="7419" width="0" style="1" hidden="1" customWidth="1"/>
    <col min="7420" max="7420" width="15.69921875" style="1" customWidth="1"/>
    <col min="7421" max="7421" width="12" style="1" customWidth="1"/>
    <col min="7422" max="7422" width="16.69921875" style="1" customWidth="1"/>
    <col min="7423" max="7423" width="13.3984375" style="1" customWidth="1"/>
    <col min="7424" max="7424" width="12" style="1" customWidth="1"/>
    <col min="7425" max="7425" width="12.69921875" style="1" customWidth="1"/>
    <col min="7426" max="7426" width="15.59765625" style="1" bestFit="1" customWidth="1"/>
    <col min="7427" max="7427" width="10.3984375" style="1" customWidth="1"/>
    <col min="7428" max="7428" width="13.3984375" style="1" bestFit="1" customWidth="1"/>
    <col min="7429" max="7429" width="2.5" style="1" customWidth="1"/>
    <col min="7430" max="7661" width="9" style="1"/>
    <col min="7662" max="7662" width="21.69921875" style="1" customWidth="1"/>
    <col min="7663" max="7663" width="12.3984375" style="1" customWidth="1"/>
    <col min="7664" max="7664" width="13.3984375" style="1" customWidth="1"/>
    <col min="7665" max="7665" width="12" style="1" customWidth="1"/>
    <col min="7666" max="7666" width="12.69921875" style="1" customWidth="1"/>
    <col min="7667" max="7667" width="13.3984375" style="1" customWidth="1"/>
    <col min="7668" max="7668" width="12" style="1" customWidth="1"/>
    <col min="7669" max="7669" width="12.69921875" style="1" customWidth="1"/>
    <col min="7670" max="7670" width="13.3984375" style="1" customWidth="1"/>
    <col min="7671" max="7671" width="12" style="1" customWidth="1"/>
    <col min="7672" max="7672" width="12.69921875" style="1" customWidth="1"/>
    <col min="7673" max="7675" width="0" style="1" hidden="1" customWidth="1"/>
    <col min="7676" max="7676" width="15.69921875" style="1" customWidth="1"/>
    <col min="7677" max="7677" width="12" style="1" customWidth="1"/>
    <col min="7678" max="7678" width="16.69921875" style="1" customWidth="1"/>
    <col min="7679" max="7679" width="13.3984375" style="1" customWidth="1"/>
    <col min="7680" max="7680" width="12" style="1" customWidth="1"/>
    <col min="7681" max="7681" width="12.69921875" style="1" customWidth="1"/>
    <col min="7682" max="7682" width="15.59765625" style="1" bestFit="1" customWidth="1"/>
    <col min="7683" max="7683" width="10.3984375" style="1" customWidth="1"/>
    <col min="7684" max="7684" width="13.3984375" style="1" bestFit="1" customWidth="1"/>
    <col min="7685" max="7685" width="2.5" style="1" customWidth="1"/>
    <col min="7686" max="7917" width="9" style="1"/>
    <col min="7918" max="7918" width="21.69921875" style="1" customWidth="1"/>
    <col min="7919" max="7919" width="12.3984375" style="1" customWidth="1"/>
    <col min="7920" max="7920" width="13.3984375" style="1" customWidth="1"/>
    <col min="7921" max="7921" width="12" style="1" customWidth="1"/>
    <col min="7922" max="7922" width="12.69921875" style="1" customWidth="1"/>
    <col min="7923" max="7923" width="13.3984375" style="1" customWidth="1"/>
    <col min="7924" max="7924" width="12" style="1" customWidth="1"/>
    <col min="7925" max="7925" width="12.69921875" style="1" customWidth="1"/>
    <col min="7926" max="7926" width="13.3984375" style="1" customWidth="1"/>
    <col min="7927" max="7927" width="12" style="1" customWidth="1"/>
    <col min="7928" max="7928" width="12.69921875" style="1" customWidth="1"/>
    <col min="7929" max="7931" width="0" style="1" hidden="1" customWidth="1"/>
    <col min="7932" max="7932" width="15.69921875" style="1" customWidth="1"/>
    <col min="7933" max="7933" width="12" style="1" customWidth="1"/>
    <col min="7934" max="7934" width="16.69921875" style="1" customWidth="1"/>
    <col min="7935" max="7935" width="13.3984375" style="1" customWidth="1"/>
    <col min="7936" max="7936" width="12" style="1" customWidth="1"/>
    <col min="7937" max="7937" width="12.69921875" style="1" customWidth="1"/>
    <col min="7938" max="7938" width="15.59765625" style="1" bestFit="1" customWidth="1"/>
    <col min="7939" max="7939" width="10.3984375" style="1" customWidth="1"/>
    <col min="7940" max="7940" width="13.3984375" style="1" bestFit="1" customWidth="1"/>
    <col min="7941" max="7941" width="2.5" style="1" customWidth="1"/>
    <col min="7942" max="8173" width="9" style="1"/>
    <col min="8174" max="8174" width="21.69921875" style="1" customWidth="1"/>
    <col min="8175" max="8175" width="12.3984375" style="1" customWidth="1"/>
    <col min="8176" max="8176" width="13.3984375" style="1" customWidth="1"/>
    <col min="8177" max="8177" width="12" style="1" customWidth="1"/>
    <col min="8178" max="8178" width="12.69921875" style="1" customWidth="1"/>
    <col min="8179" max="8179" width="13.3984375" style="1" customWidth="1"/>
    <col min="8180" max="8180" width="12" style="1" customWidth="1"/>
    <col min="8181" max="8181" width="12.69921875" style="1" customWidth="1"/>
    <col min="8182" max="8182" width="13.3984375" style="1" customWidth="1"/>
    <col min="8183" max="8183" width="12" style="1" customWidth="1"/>
    <col min="8184" max="8184" width="12.69921875" style="1" customWidth="1"/>
    <col min="8185" max="8187" width="0" style="1" hidden="1" customWidth="1"/>
    <col min="8188" max="8188" width="15.69921875" style="1" customWidth="1"/>
    <col min="8189" max="8189" width="12" style="1" customWidth="1"/>
    <col min="8190" max="8190" width="16.69921875" style="1" customWidth="1"/>
    <col min="8191" max="8191" width="13.3984375" style="1" customWidth="1"/>
    <col min="8192" max="8192" width="12" style="1" customWidth="1"/>
    <col min="8193" max="8193" width="12.69921875" style="1" customWidth="1"/>
    <col min="8194" max="8194" width="15.59765625" style="1" bestFit="1" customWidth="1"/>
    <col min="8195" max="8195" width="10.3984375" style="1" customWidth="1"/>
    <col min="8196" max="8196" width="13.3984375" style="1" bestFit="1" customWidth="1"/>
    <col min="8197" max="8197" width="2.5" style="1" customWidth="1"/>
    <col min="8198" max="8429" width="9" style="1"/>
    <col min="8430" max="8430" width="21.69921875" style="1" customWidth="1"/>
    <col min="8431" max="8431" width="12.3984375" style="1" customWidth="1"/>
    <col min="8432" max="8432" width="13.3984375" style="1" customWidth="1"/>
    <col min="8433" max="8433" width="12" style="1" customWidth="1"/>
    <col min="8434" max="8434" width="12.69921875" style="1" customWidth="1"/>
    <col min="8435" max="8435" width="13.3984375" style="1" customWidth="1"/>
    <col min="8436" max="8436" width="12" style="1" customWidth="1"/>
    <col min="8437" max="8437" width="12.69921875" style="1" customWidth="1"/>
    <col min="8438" max="8438" width="13.3984375" style="1" customWidth="1"/>
    <col min="8439" max="8439" width="12" style="1" customWidth="1"/>
    <col min="8440" max="8440" width="12.69921875" style="1" customWidth="1"/>
    <col min="8441" max="8443" width="0" style="1" hidden="1" customWidth="1"/>
    <col min="8444" max="8444" width="15.69921875" style="1" customWidth="1"/>
    <col min="8445" max="8445" width="12" style="1" customWidth="1"/>
    <col min="8446" max="8446" width="16.69921875" style="1" customWidth="1"/>
    <col min="8447" max="8447" width="13.3984375" style="1" customWidth="1"/>
    <col min="8448" max="8448" width="12" style="1" customWidth="1"/>
    <col min="8449" max="8449" width="12.69921875" style="1" customWidth="1"/>
    <col min="8450" max="8450" width="15.59765625" style="1" bestFit="1" customWidth="1"/>
    <col min="8451" max="8451" width="10.3984375" style="1" customWidth="1"/>
    <col min="8452" max="8452" width="13.3984375" style="1" bestFit="1" customWidth="1"/>
    <col min="8453" max="8453" width="2.5" style="1" customWidth="1"/>
    <col min="8454" max="8685" width="9" style="1"/>
    <col min="8686" max="8686" width="21.69921875" style="1" customWidth="1"/>
    <col min="8687" max="8687" width="12.3984375" style="1" customWidth="1"/>
    <col min="8688" max="8688" width="13.3984375" style="1" customWidth="1"/>
    <col min="8689" max="8689" width="12" style="1" customWidth="1"/>
    <col min="8690" max="8690" width="12.69921875" style="1" customWidth="1"/>
    <col min="8691" max="8691" width="13.3984375" style="1" customWidth="1"/>
    <col min="8692" max="8692" width="12" style="1" customWidth="1"/>
    <col min="8693" max="8693" width="12.69921875" style="1" customWidth="1"/>
    <col min="8694" max="8694" width="13.3984375" style="1" customWidth="1"/>
    <col min="8695" max="8695" width="12" style="1" customWidth="1"/>
    <col min="8696" max="8696" width="12.69921875" style="1" customWidth="1"/>
    <col min="8697" max="8699" width="0" style="1" hidden="1" customWidth="1"/>
    <col min="8700" max="8700" width="15.69921875" style="1" customWidth="1"/>
    <col min="8701" max="8701" width="12" style="1" customWidth="1"/>
    <col min="8702" max="8702" width="16.69921875" style="1" customWidth="1"/>
    <col min="8703" max="8703" width="13.3984375" style="1" customWidth="1"/>
    <col min="8704" max="8704" width="12" style="1" customWidth="1"/>
    <col min="8705" max="8705" width="12.69921875" style="1" customWidth="1"/>
    <col min="8706" max="8706" width="15.59765625" style="1" bestFit="1" customWidth="1"/>
    <col min="8707" max="8707" width="10.3984375" style="1" customWidth="1"/>
    <col min="8708" max="8708" width="13.3984375" style="1" bestFit="1" customWidth="1"/>
    <col min="8709" max="8709" width="2.5" style="1" customWidth="1"/>
    <col min="8710" max="8941" width="9" style="1"/>
    <col min="8942" max="8942" width="21.69921875" style="1" customWidth="1"/>
    <col min="8943" max="8943" width="12.3984375" style="1" customWidth="1"/>
    <col min="8944" max="8944" width="13.3984375" style="1" customWidth="1"/>
    <col min="8945" max="8945" width="12" style="1" customWidth="1"/>
    <col min="8946" max="8946" width="12.69921875" style="1" customWidth="1"/>
    <col min="8947" max="8947" width="13.3984375" style="1" customWidth="1"/>
    <col min="8948" max="8948" width="12" style="1" customWidth="1"/>
    <col min="8949" max="8949" width="12.69921875" style="1" customWidth="1"/>
    <col min="8950" max="8950" width="13.3984375" style="1" customWidth="1"/>
    <col min="8951" max="8951" width="12" style="1" customWidth="1"/>
    <col min="8952" max="8952" width="12.69921875" style="1" customWidth="1"/>
    <col min="8953" max="8955" width="0" style="1" hidden="1" customWidth="1"/>
    <col min="8956" max="8956" width="15.69921875" style="1" customWidth="1"/>
    <col min="8957" max="8957" width="12" style="1" customWidth="1"/>
    <col min="8958" max="8958" width="16.69921875" style="1" customWidth="1"/>
    <col min="8959" max="8959" width="13.3984375" style="1" customWidth="1"/>
    <col min="8960" max="8960" width="12" style="1" customWidth="1"/>
    <col min="8961" max="8961" width="12.69921875" style="1" customWidth="1"/>
    <col min="8962" max="8962" width="15.59765625" style="1" bestFit="1" customWidth="1"/>
    <col min="8963" max="8963" width="10.3984375" style="1" customWidth="1"/>
    <col min="8964" max="8964" width="13.3984375" style="1" bestFit="1" customWidth="1"/>
    <col min="8965" max="8965" width="2.5" style="1" customWidth="1"/>
    <col min="8966" max="9197" width="9" style="1"/>
    <col min="9198" max="9198" width="21.69921875" style="1" customWidth="1"/>
    <col min="9199" max="9199" width="12.3984375" style="1" customWidth="1"/>
    <col min="9200" max="9200" width="13.3984375" style="1" customWidth="1"/>
    <col min="9201" max="9201" width="12" style="1" customWidth="1"/>
    <col min="9202" max="9202" width="12.69921875" style="1" customWidth="1"/>
    <col min="9203" max="9203" width="13.3984375" style="1" customWidth="1"/>
    <col min="9204" max="9204" width="12" style="1" customWidth="1"/>
    <col min="9205" max="9205" width="12.69921875" style="1" customWidth="1"/>
    <col min="9206" max="9206" width="13.3984375" style="1" customWidth="1"/>
    <col min="9207" max="9207" width="12" style="1" customWidth="1"/>
    <col min="9208" max="9208" width="12.69921875" style="1" customWidth="1"/>
    <col min="9209" max="9211" width="0" style="1" hidden="1" customWidth="1"/>
    <col min="9212" max="9212" width="15.69921875" style="1" customWidth="1"/>
    <col min="9213" max="9213" width="12" style="1" customWidth="1"/>
    <col min="9214" max="9214" width="16.69921875" style="1" customWidth="1"/>
    <col min="9215" max="9215" width="13.3984375" style="1" customWidth="1"/>
    <col min="9216" max="9216" width="12" style="1" customWidth="1"/>
    <col min="9217" max="9217" width="12.69921875" style="1" customWidth="1"/>
    <col min="9218" max="9218" width="15.59765625" style="1" bestFit="1" customWidth="1"/>
    <col min="9219" max="9219" width="10.3984375" style="1" customWidth="1"/>
    <col min="9220" max="9220" width="13.3984375" style="1" bestFit="1" customWidth="1"/>
    <col min="9221" max="9221" width="2.5" style="1" customWidth="1"/>
    <col min="9222" max="9453" width="9" style="1"/>
    <col min="9454" max="9454" width="21.69921875" style="1" customWidth="1"/>
    <col min="9455" max="9455" width="12.3984375" style="1" customWidth="1"/>
    <col min="9456" max="9456" width="13.3984375" style="1" customWidth="1"/>
    <col min="9457" max="9457" width="12" style="1" customWidth="1"/>
    <col min="9458" max="9458" width="12.69921875" style="1" customWidth="1"/>
    <col min="9459" max="9459" width="13.3984375" style="1" customWidth="1"/>
    <col min="9460" max="9460" width="12" style="1" customWidth="1"/>
    <col min="9461" max="9461" width="12.69921875" style="1" customWidth="1"/>
    <col min="9462" max="9462" width="13.3984375" style="1" customWidth="1"/>
    <col min="9463" max="9463" width="12" style="1" customWidth="1"/>
    <col min="9464" max="9464" width="12.69921875" style="1" customWidth="1"/>
    <col min="9465" max="9467" width="0" style="1" hidden="1" customWidth="1"/>
    <col min="9468" max="9468" width="15.69921875" style="1" customWidth="1"/>
    <col min="9469" max="9469" width="12" style="1" customWidth="1"/>
    <col min="9470" max="9470" width="16.69921875" style="1" customWidth="1"/>
    <col min="9471" max="9471" width="13.3984375" style="1" customWidth="1"/>
    <col min="9472" max="9472" width="12" style="1" customWidth="1"/>
    <col min="9473" max="9473" width="12.69921875" style="1" customWidth="1"/>
    <col min="9474" max="9474" width="15.59765625" style="1" bestFit="1" customWidth="1"/>
    <col min="9475" max="9475" width="10.3984375" style="1" customWidth="1"/>
    <col min="9476" max="9476" width="13.3984375" style="1" bestFit="1" customWidth="1"/>
    <col min="9477" max="9477" width="2.5" style="1" customWidth="1"/>
    <col min="9478" max="9709" width="9" style="1"/>
    <col min="9710" max="9710" width="21.69921875" style="1" customWidth="1"/>
    <col min="9711" max="9711" width="12.3984375" style="1" customWidth="1"/>
    <col min="9712" max="9712" width="13.3984375" style="1" customWidth="1"/>
    <col min="9713" max="9713" width="12" style="1" customWidth="1"/>
    <col min="9714" max="9714" width="12.69921875" style="1" customWidth="1"/>
    <col min="9715" max="9715" width="13.3984375" style="1" customWidth="1"/>
    <col min="9716" max="9716" width="12" style="1" customWidth="1"/>
    <col min="9717" max="9717" width="12.69921875" style="1" customWidth="1"/>
    <col min="9718" max="9718" width="13.3984375" style="1" customWidth="1"/>
    <col min="9719" max="9719" width="12" style="1" customWidth="1"/>
    <col min="9720" max="9720" width="12.69921875" style="1" customWidth="1"/>
    <col min="9721" max="9723" width="0" style="1" hidden="1" customWidth="1"/>
    <col min="9724" max="9724" width="15.69921875" style="1" customWidth="1"/>
    <col min="9725" max="9725" width="12" style="1" customWidth="1"/>
    <col min="9726" max="9726" width="16.69921875" style="1" customWidth="1"/>
    <col min="9727" max="9727" width="13.3984375" style="1" customWidth="1"/>
    <col min="9728" max="9728" width="12" style="1" customWidth="1"/>
    <col min="9729" max="9729" width="12.69921875" style="1" customWidth="1"/>
    <col min="9730" max="9730" width="15.59765625" style="1" bestFit="1" customWidth="1"/>
    <col min="9731" max="9731" width="10.3984375" style="1" customWidth="1"/>
    <col min="9732" max="9732" width="13.3984375" style="1" bestFit="1" customWidth="1"/>
    <col min="9733" max="9733" width="2.5" style="1" customWidth="1"/>
    <col min="9734" max="9965" width="9" style="1"/>
    <col min="9966" max="9966" width="21.69921875" style="1" customWidth="1"/>
    <col min="9967" max="9967" width="12.3984375" style="1" customWidth="1"/>
    <col min="9968" max="9968" width="13.3984375" style="1" customWidth="1"/>
    <col min="9969" max="9969" width="12" style="1" customWidth="1"/>
    <col min="9970" max="9970" width="12.69921875" style="1" customWidth="1"/>
    <col min="9971" max="9971" width="13.3984375" style="1" customWidth="1"/>
    <col min="9972" max="9972" width="12" style="1" customWidth="1"/>
    <col min="9973" max="9973" width="12.69921875" style="1" customWidth="1"/>
    <col min="9974" max="9974" width="13.3984375" style="1" customWidth="1"/>
    <col min="9975" max="9975" width="12" style="1" customWidth="1"/>
    <col min="9976" max="9976" width="12.69921875" style="1" customWidth="1"/>
    <col min="9977" max="9979" width="0" style="1" hidden="1" customWidth="1"/>
    <col min="9980" max="9980" width="15.69921875" style="1" customWidth="1"/>
    <col min="9981" max="9981" width="12" style="1" customWidth="1"/>
    <col min="9982" max="9982" width="16.69921875" style="1" customWidth="1"/>
    <col min="9983" max="9983" width="13.3984375" style="1" customWidth="1"/>
    <col min="9984" max="9984" width="12" style="1" customWidth="1"/>
    <col min="9985" max="9985" width="12.69921875" style="1" customWidth="1"/>
    <col min="9986" max="9986" width="15.59765625" style="1" bestFit="1" customWidth="1"/>
    <col min="9987" max="9987" width="10.3984375" style="1" customWidth="1"/>
    <col min="9988" max="9988" width="13.3984375" style="1" bestFit="1" customWidth="1"/>
    <col min="9989" max="9989" width="2.5" style="1" customWidth="1"/>
    <col min="9990" max="10221" width="9" style="1"/>
    <col min="10222" max="10222" width="21.69921875" style="1" customWidth="1"/>
    <col min="10223" max="10223" width="12.3984375" style="1" customWidth="1"/>
    <col min="10224" max="10224" width="13.3984375" style="1" customWidth="1"/>
    <col min="10225" max="10225" width="12" style="1" customWidth="1"/>
    <col min="10226" max="10226" width="12.69921875" style="1" customWidth="1"/>
    <col min="10227" max="10227" width="13.3984375" style="1" customWidth="1"/>
    <col min="10228" max="10228" width="12" style="1" customWidth="1"/>
    <col min="10229" max="10229" width="12.69921875" style="1" customWidth="1"/>
    <col min="10230" max="10230" width="13.3984375" style="1" customWidth="1"/>
    <col min="10231" max="10231" width="12" style="1" customWidth="1"/>
    <col min="10232" max="10232" width="12.69921875" style="1" customWidth="1"/>
    <col min="10233" max="10235" width="0" style="1" hidden="1" customWidth="1"/>
    <col min="10236" max="10236" width="15.69921875" style="1" customWidth="1"/>
    <col min="10237" max="10237" width="12" style="1" customWidth="1"/>
    <col min="10238" max="10238" width="16.69921875" style="1" customWidth="1"/>
    <col min="10239" max="10239" width="13.3984375" style="1" customWidth="1"/>
    <col min="10240" max="10240" width="12" style="1" customWidth="1"/>
    <col min="10241" max="10241" width="12.69921875" style="1" customWidth="1"/>
    <col min="10242" max="10242" width="15.59765625" style="1" bestFit="1" customWidth="1"/>
    <col min="10243" max="10243" width="10.3984375" style="1" customWidth="1"/>
    <col min="10244" max="10244" width="13.3984375" style="1" bestFit="1" customWidth="1"/>
    <col min="10245" max="10245" width="2.5" style="1" customWidth="1"/>
    <col min="10246" max="10477" width="9" style="1"/>
    <col min="10478" max="10478" width="21.69921875" style="1" customWidth="1"/>
    <col min="10479" max="10479" width="12.3984375" style="1" customWidth="1"/>
    <col min="10480" max="10480" width="13.3984375" style="1" customWidth="1"/>
    <col min="10481" max="10481" width="12" style="1" customWidth="1"/>
    <col min="10482" max="10482" width="12.69921875" style="1" customWidth="1"/>
    <col min="10483" max="10483" width="13.3984375" style="1" customWidth="1"/>
    <col min="10484" max="10484" width="12" style="1" customWidth="1"/>
    <col min="10485" max="10485" width="12.69921875" style="1" customWidth="1"/>
    <col min="10486" max="10486" width="13.3984375" style="1" customWidth="1"/>
    <col min="10487" max="10487" width="12" style="1" customWidth="1"/>
    <col min="10488" max="10488" width="12.69921875" style="1" customWidth="1"/>
    <col min="10489" max="10491" width="0" style="1" hidden="1" customWidth="1"/>
    <col min="10492" max="10492" width="15.69921875" style="1" customWidth="1"/>
    <col min="10493" max="10493" width="12" style="1" customWidth="1"/>
    <col min="10494" max="10494" width="16.69921875" style="1" customWidth="1"/>
    <col min="10495" max="10495" width="13.3984375" style="1" customWidth="1"/>
    <col min="10496" max="10496" width="12" style="1" customWidth="1"/>
    <col min="10497" max="10497" width="12.69921875" style="1" customWidth="1"/>
    <col min="10498" max="10498" width="15.59765625" style="1" bestFit="1" customWidth="1"/>
    <col min="10499" max="10499" width="10.3984375" style="1" customWidth="1"/>
    <col min="10500" max="10500" width="13.3984375" style="1" bestFit="1" customWidth="1"/>
    <col min="10501" max="10501" width="2.5" style="1" customWidth="1"/>
    <col min="10502" max="10733" width="9" style="1"/>
    <col min="10734" max="10734" width="21.69921875" style="1" customWidth="1"/>
    <col min="10735" max="10735" width="12.3984375" style="1" customWidth="1"/>
    <col min="10736" max="10736" width="13.3984375" style="1" customWidth="1"/>
    <col min="10737" max="10737" width="12" style="1" customWidth="1"/>
    <col min="10738" max="10738" width="12.69921875" style="1" customWidth="1"/>
    <col min="10739" max="10739" width="13.3984375" style="1" customWidth="1"/>
    <col min="10740" max="10740" width="12" style="1" customWidth="1"/>
    <col min="10741" max="10741" width="12.69921875" style="1" customWidth="1"/>
    <col min="10742" max="10742" width="13.3984375" style="1" customWidth="1"/>
    <col min="10743" max="10743" width="12" style="1" customWidth="1"/>
    <col min="10744" max="10744" width="12.69921875" style="1" customWidth="1"/>
    <col min="10745" max="10747" width="0" style="1" hidden="1" customWidth="1"/>
    <col min="10748" max="10748" width="15.69921875" style="1" customWidth="1"/>
    <col min="10749" max="10749" width="12" style="1" customWidth="1"/>
    <col min="10750" max="10750" width="16.69921875" style="1" customWidth="1"/>
    <col min="10751" max="10751" width="13.3984375" style="1" customWidth="1"/>
    <col min="10752" max="10752" width="12" style="1" customWidth="1"/>
    <col min="10753" max="10753" width="12.69921875" style="1" customWidth="1"/>
    <col min="10754" max="10754" width="15.59765625" style="1" bestFit="1" customWidth="1"/>
    <col min="10755" max="10755" width="10.3984375" style="1" customWidth="1"/>
    <col min="10756" max="10756" width="13.3984375" style="1" bestFit="1" customWidth="1"/>
    <col min="10757" max="10757" width="2.5" style="1" customWidth="1"/>
    <col min="10758" max="10989" width="9" style="1"/>
    <col min="10990" max="10990" width="21.69921875" style="1" customWidth="1"/>
    <col min="10991" max="10991" width="12.3984375" style="1" customWidth="1"/>
    <col min="10992" max="10992" width="13.3984375" style="1" customWidth="1"/>
    <col min="10993" max="10993" width="12" style="1" customWidth="1"/>
    <col min="10994" max="10994" width="12.69921875" style="1" customWidth="1"/>
    <col min="10995" max="10995" width="13.3984375" style="1" customWidth="1"/>
    <col min="10996" max="10996" width="12" style="1" customWidth="1"/>
    <col min="10997" max="10997" width="12.69921875" style="1" customWidth="1"/>
    <col min="10998" max="10998" width="13.3984375" style="1" customWidth="1"/>
    <col min="10999" max="10999" width="12" style="1" customWidth="1"/>
    <col min="11000" max="11000" width="12.69921875" style="1" customWidth="1"/>
    <col min="11001" max="11003" width="0" style="1" hidden="1" customWidth="1"/>
    <col min="11004" max="11004" width="15.69921875" style="1" customWidth="1"/>
    <col min="11005" max="11005" width="12" style="1" customWidth="1"/>
    <col min="11006" max="11006" width="16.69921875" style="1" customWidth="1"/>
    <col min="11007" max="11007" width="13.3984375" style="1" customWidth="1"/>
    <col min="11008" max="11008" width="12" style="1" customWidth="1"/>
    <col min="11009" max="11009" width="12.69921875" style="1" customWidth="1"/>
    <col min="11010" max="11010" width="15.59765625" style="1" bestFit="1" customWidth="1"/>
    <col min="11011" max="11011" width="10.3984375" style="1" customWidth="1"/>
    <col min="11012" max="11012" width="13.3984375" style="1" bestFit="1" customWidth="1"/>
    <col min="11013" max="11013" width="2.5" style="1" customWidth="1"/>
    <col min="11014" max="11245" width="9" style="1"/>
    <col min="11246" max="11246" width="21.69921875" style="1" customWidth="1"/>
    <col min="11247" max="11247" width="12.3984375" style="1" customWidth="1"/>
    <col min="11248" max="11248" width="13.3984375" style="1" customWidth="1"/>
    <col min="11249" max="11249" width="12" style="1" customWidth="1"/>
    <col min="11250" max="11250" width="12.69921875" style="1" customWidth="1"/>
    <col min="11251" max="11251" width="13.3984375" style="1" customWidth="1"/>
    <col min="11252" max="11252" width="12" style="1" customWidth="1"/>
    <col min="11253" max="11253" width="12.69921875" style="1" customWidth="1"/>
    <col min="11254" max="11254" width="13.3984375" style="1" customWidth="1"/>
    <col min="11255" max="11255" width="12" style="1" customWidth="1"/>
    <col min="11256" max="11256" width="12.69921875" style="1" customWidth="1"/>
    <col min="11257" max="11259" width="0" style="1" hidden="1" customWidth="1"/>
    <col min="11260" max="11260" width="15.69921875" style="1" customWidth="1"/>
    <col min="11261" max="11261" width="12" style="1" customWidth="1"/>
    <col min="11262" max="11262" width="16.69921875" style="1" customWidth="1"/>
    <col min="11263" max="11263" width="13.3984375" style="1" customWidth="1"/>
    <col min="11264" max="11264" width="12" style="1" customWidth="1"/>
    <col min="11265" max="11265" width="12.69921875" style="1" customWidth="1"/>
    <col min="11266" max="11266" width="15.59765625" style="1" bestFit="1" customWidth="1"/>
    <col min="11267" max="11267" width="10.3984375" style="1" customWidth="1"/>
    <col min="11268" max="11268" width="13.3984375" style="1" bestFit="1" customWidth="1"/>
    <col min="11269" max="11269" width="2.5" style="1" customWidth="1"/>
    <col min="11270" max="11501" width="9" style="1"/>
    <col min="11502" max="11502" width="21.69921875" style="1" customWidth="1"/>
    <col min="11503" max="11503" width="12.3984375" style="1" customWidth="1"/>
    <col min="11504" max="11504" width="13.3984375" style="1" customWidth="1"/>
    <col min="11505" max="11505" width="12" style="1" customWidth="1"/>
    <col min="11506" max="11506" width="12.69921875" style="1" customWidth="1"/>
    <col min="11507" max="11507" width="13.3984375" style="1" customWidth="1"/>
    <col min="11508" max="11508" width="12" style="1" customWidth="1"/>
    <col min="11509" max="11509" width="12.69921875" style="1" customWidth="1"/>
    <col min="11510" max="11510" width="13.3984375" style="1" customWidth="1"/>
    <col min="11511" max="11511" width="12" style="1" customWidth="1"/>
    <col min="11512" max="11512" width="12.69921875" style="1" customWidth="1"/>
    <col min="11513" max="11515" width="0" style="1" hidden="1" customWidth="1"/>
    <col min="11516" max="11516" width="15.69921875" style="1" customWidth="1"/>
    <col min="11517" max="11517" width="12" style="1" customWidth="1"/>
    <col min="11518" max="11518" width="16.69921875" style="1" customWidth="1"/>
    <col min="11519" max="11519" width="13.3984375" style="1" customWidth="1"/>
    <col min="11520" max="11520" width="12" style="1" customWidth="1"/>
    <col min="11521" max="11521" width="12.69921875" style="1" customWidth="1"/>
    <col min="11522" max="11522" width="15.59765625" style="1" bestFit="1" customWidth="1"/>
    <col min="11523" max="11523" width="10.3984375" style="1" customWidth="1"/>
    <col min="11524" max="11524" width="13.3984375" style="1" bestFit="1" customWidth="1"/>
    <col min="11525" max="11525" width="2.5" style="1" customWidth="1"/>
    <col min="11526" max="11757" width="9" style="1"/>
    <col min="11758" max="11758" width="21.69921875" style="1" customWidth="1"/>
    <col min="11759" max="11759" width="12.3984375" style="1" customWidth="1"/>
    <col min="11760" max="11760" width="13.3984375" style="1" customWidth="1"/>
    <col min="11761" max="11761" width="12" style="1" customWidth="1"/>
    <col min="11762" max="11762" width="12.69921875" style="1" customWidth="1"/>
    <col min="11763" max="11763" width="13.3984375" style="1" customWidth="1"/>
    <col min="11764" max="11764" width="12" style="1" customWidth="1"/>
    <col min="11765" max="11765" width="12.69921875" style="1" customWidth="1"/>
    <col min="11766" max="11766" width="13.3984375" style="1" customWidth="1"/>
    <col min="11767" max="11767" width="12" style="1" customWidth="1"/>
    <col min="11768" max="11768" width="12.69921875" style="1" customWidth="1"/>
    <col min="11769" max="11771" width="0" style="1" hidden="1" customWidth="1"/>
    <col min="11772" max="11772" width="15.69921875" style="1" customWidth="1"/>
    <col min="11773" max="11773" width="12" style="1" customWidth="1"/>
    <col min="11774" max="11774" width="16.69921875" style="1" customWidth="1"/>
    <col min="11775" max="11775" width="13.3984375" style="1" customWidth="1"/>
    <col min="11776" max="11776" width="12" style="1" customWidth="1"/>
    <col min="11777" max="11777" width="12.69921875" style="1" customWidth="1"/>
    <col min="11778" max="11778" width="15.59765625" style="1" bestFit="1" customWidth="1"/>
    <col min="11779" max="11779" width="10.3984375" style="1" customWidth="1"/>
    <col min="11780" max="11780" width="13.3984375" style="1" bestFit="1" customWidth="1"/>
    <col min="11781" max="11781" width="2.5" style="1" customWidth="1"/>
    <col min="11782" max="12013" width="9" style="1"/>
    <col min="12014" max="12014" width="21.69921875" style="1" customWidth="1"/>
    <col min="12015" max="12015" width="12.3984375" style="1" customWidth="1"/>
    <col min="12016" max="12016" width="13.3984375" style="1" customWidth="1"/>
    <col min="12017" max="12017" width="12" style="1" customWidth="1"/>
    <col min="12018" max="12018" width="12.69921875" style="1" customWidth="1"/>
    <col min="12019" max="12019" width="13.3984375" style="1" customWidth="1"/>
    <col min="12020" max="12020" width="12" style="1" customWidth="1"/>
    <col min="12021" max="12021" width="12.69921875" style="1" customWidth="1"/>
    <col min="12022" max="12022" width="13.3984375" style="1" customWidth="1"/>
    <col min="12023" max="12023" width="12" style="1" customWidth="1"/>
    <col min="12024" max="12024" width="12.69921875" style="1" customWidth="1"/>
    <col min="12025" max="12027" width="0" style="1" hidden="1" customWidth="1"/>
    <col min="12028" max="12028" width="15.69921875" style="1" customWidth="1"/>
    <col min="12029" max="12029" width="12" style="1" customWidth="1"/>
    <col min="12030" max="12030" width="16.69921875" style="1" customWidth="1"/>
    <col min="12031" max="12031" width="13.3984375" style="1" customWidth="1"/>
    <col min="12032" max="12032" width="12" style="1" customWidth="1"/>
    <col min="12033" max="12033" width="12.69921875" style="1" customWidth="1"/>
    <col min="12034" max="12034" width="15.59765625" style="1" bestFit="1" customWidth="1"/>
    <col min="12035" max="12035" width="10.3984375" style="1" customWidth="1"/>
    <col min="12036" max="12036" width="13.3984375" style="1" bestFit="1" customWidth="1"/>
    <col min="12037" max="12037" width="2.5" style="1" customWidth="1"/>
    <col min="12038" max="12269" width="9" style="1"/>
    <col min="12270" max="12270" width="21.69921875" style="1" customWidth="1"/>
    <col min="12271" max="12271" width="12.3984375" style="1" customWidth="1"/>
    <col min="12272" max="12272" width="13.3984375" style="1" customWidth="1"/>
    <col min="12273" max="12273" width="12" style="1" customWidth="1"/>
    <col min="12274" max="12274" width="12.69921875" style="1" customWidth="1"/>
    <col min="12275" max="12275" width="13.3984375" style="1" customWidth="1"/>
    <col min="12276" max="12276" width="12" style="1" customWidth="1"/>
    <col min="12277" max="12277" width="12.69921875" style="1" customWidth="1"/>
    <col min="12278" max="12278" width="13.3984375" style="1" customWidth="1"/>
    <col min="12279" max="12279" width="12" style="1" customWidth="1"/>
    <col min="12280" max="12280" width="12.69921875" style="1" customWidth="1"/>
    <col min="12281" max="12283" width="0" style="1" hidden="1" customWidth="1"/>
    <col min="12284" max="12284" width="15.69921875" style="1" customWidth="1"/>
    <col min="12285" max="12285" width="12" style="1" customWidth="1"/>
    <col min="12286" max="12286" width="16.69921875" style="1" customWidth="1"/>
    <col min="12287" max="12287" width="13.3984375" style="1" customWidth="1"/>
    <col min="12288" max="12288" width="12" style="1" customWidth="1"/>
    <col min="12289" max="12289" width="12.69921875" style="1" customWidth="1"/>
    <col min="12290" max="12290" width="15.59765625" style="1" bestFit="1" customWidth="1"/>
    <col min="12291" max="12291" width="10.3984375" style="1" customWidth="1"/>
    <col min="12292" max="12292" width="13.3984375" style="1" bestFit="1" customWidth="1"/>
    <col min="12293" max="12293" width="2.5" style="1" customWidth="1"/>
    <col min="12294" max="12525" width="9" style="1"/>
    <col min="12526" max="12526" width="21.69921875" style="1" customWidth="1"/>
    <col min="12527" max="12527" width="12.3984375" style="1" customWidth="1"/>
    <col min="12528" max="12528" width="13.3984375" style="1" customWidth="1"/>
    <col min="12529" max="12529" width="12" style="1" customWidth="1"/>
    <col min="12530" max="12530" width="12.69921875" style="1" customWidth="1"/>
    <col min="12531" max="12531" width="13.3984375" style="1" customWidth="1"/>
    <col min="12532" max="12532" width="12" style="1" customWidth="1"/>
    <col min="12533" max="12533" width="12.69921875" style="1" customWidth="1"/>
    <col min="12534" max="12534" width="13.3984375" style="1" customWidth="1"/>
    <col min="12535" max="12535" width="12" style="1" customWidth="1"/>
    <col min="12536" max="12536" width="12.69921875" style="1" customWidth="1"/>
    <col min="12537" max="12539" width="0" style="1" hidden="1" customWidth="1"/>
    <col min="12540" max="12540" width="15.69921875" style="1" customWidth="1"/>
    <col min="12541" max="12541" width="12" style="1" customWidth="1"/>
    <col min="12542" max="12542" width="16.69921875" style="1" customWidth="1"/>
    <col min="12543" max="12543" width="13.3984375" style="1" customWidth="1"/>
    <col min="12544" max="12544" width="12" style="1" customWidth="1"/>
    <col min="12545" max="12545" width="12.69921875" style="1" customWidth="1"/>
    <col min="12546" max="12546" width="15.59765625" style="1" bestFit="1" customWidth="1"/>
    <col min="12547" max="12547" width="10.3984375" style="1" customWidth="1"/>
    <col min="12548" max="12548" width="13.3984375" style="1" bestFit="1" customWidth="1"/>
    <col min="12549" max="12549" width="2.5" style="1" customWidth="1"/>
    <col min="12550" max="12781" width="9" style="1"/>
    <col min="12782" max="12782" width="21.69921875" style="1" customWidth="1"/>
    <col min="12783" max="12783" width="12.3984375" style="1" customWidth="1"/>
    <col min="12784" max="12784" width="13.3984375" style="1" customWidth="1"/>
    <col min="12785" max="12785" width="12" style="1" customWidth="1"/>
    <col min="12786" max="12786" width="12.69921875" style="1" customWidth="1"/>
    <col min="12787" max="12787" width="13.3984375" style="1" customWidth="1"/>
    <col min="12788" max="12788" width="12" style="1" customWidth="1"/>
    <col min="12789" max="12789" width="12.69921875" style="1" customWidth="1"/>
    <col min="12790" max="12790" width="13.3984375" style="1" customWidth="1"/>
    <col min="12791" max="12791" width="12" style="1" customWidth="1"/>
    <col min="12792" max="12792" width="12.69921875" style="1" customWidth="1"/>
    <col min="12793" max="12795" width="0" style="1" hidden="1" customWidth="1"/>
    <col min="12796" max="12796" width="15.69921875" style="1" customWidth="1"/>
    <col min="12797" max="12797" width="12" style="1" customWidth="1"/>
    <col min="12798" max="12798" width="16.69921875" style="1" customWidth="1"/>
    <col min="12799" max="12799" width="13.3984375" style="1" customWidth="1"/>
    <col min="12800" max="12800" width="12" style="1" customWidth="1"/>
    <col min="12801" max="12801" width="12.69921875" style="1" customWidth="1"/>
    <col min="12802" max="12802" width="15.59765625" style="1" bestFit="1" customWidth="1"/>
    <col min="12803" max="12803" width="10.3984375" style="1" customWidth="1"/>
    <col min="12804" max="12804" width="13.3984375" style="1" bestFit="1" customWidth="1"/>
    <col min="12805" max="12805" width="2.5" style="1" customWidth="1"/>
    <col min="12806" max="13037" width="9" style="1"/>
    <col min="13038" max="13038" width="21.69921875" style="1" customWidth="1"/>
    <col min="13039" max="13039" width="12.3984375" style="1" customWidth="1"/>
    <col min="13040" max="13040" width="13.3984375" style="1" customWidth="1"/>
    <col min="13041" max="13041" width="12" style="1" customWidth="1"/>
    <col min="13042" max="13042" width="12.69921875" style="1" customWidth="1"/>
    <col min="13043" max="13043" width="13.3984375" style="1" customWidth="1"/>
    <col min="13044" max="13044" width="12" style="1" customWidth="1"/>
    <col min="13045" max="13045" width="12.69921875" style="1" customWidth="1"/>
    <col min="13046" max="13046" width="13.3984375" style="1" customWidth="1"/>
    <col min="13047" max="13047" width="12" style="1" customWidth="1"/>
    <col min="13048" max="13048" width="12.69921875" style="1" customWidth="1"/>
    <col min="13049" max="13051" width="0" style="1" hidden="1" customWidth="1"/>
    <col min="13052" max="13052" width="15.69921875" style="1" customWidth="1"/>
    <col min="13053" max="13053" width="12" style="1" customWidth="1"/>
    <col min="13054" max="13054" width="16.69921875" style="1" customWidth="1"/>
    <col min="13055" max="13055" width="13.3984375" style="1" customWidth="1"/>
    <col min="13056" max="13056" width="12" style="1" customWidth="1"/>
    <col min="13057" max="13057" width="12.69921875" style="1" customWidth="1"/>
    <col min="13058" max="13058" width="15.59765625" style="1" bestFit="1" customWidth="1"/>
    <col min="13059" max="13059" width="10.3984375" style="1" customWidth="1"/>
    <col min="13060" max="13060" width="13.3984375" style="1" bestFit="1" customWidth="1"/>
    <col min="13061" max="13061" width="2.5" style="1" customWidth="1"/>
    <col min="13062" max="13293" width="9" style="1"/>
    <col min="13294" max="13294" width="21.69921875" style="1" customWidth="1"/>
    <col min="13295" max="13295" width="12.3984375" style="1" customWidth="1"/>
    <col min="13296" max="13296" width="13.3984375" style="1" customWidth="1"/>
    <col min="13297" max="13297" width="12" style="1" customWidth="1"/>
    <col min="13298" max="13298" width="12.69921875" style="1" customWidth="1"/>
    <col min="13299" max="13299" width="13.3984375" style="1" customWidth="1"/>
    <col min="13300" max="13300" width="12" style="1" customWidth="1"/>
    <col min="13301" max="13301" width="12.69921875" style="1" customWidth="1"/>
    <col min="13302" max="13302" width="13.3984375" style="1" customWidth="1"/>
    <col min="13303" max="13303" width="12" style="1" customWidth="1"/>
    <col min="13304" max="13304" width="12.69921875" style="1" customWidth="1"/>
    <col min="13305" max="13307" width="0" style="1" hidden="1" customWidth="1"/>
    <col min="13308" max="13308" width="15.69921875" style="1" customWidth="1"/>
    <col min="13309" max="13309" width="12" style="1" customWidth="1"/>
    <col min="13310" max="13310" width="16.69921875" style="1" customWidth="1"/>
    <col min="13311" max="13311" width="13.3984375" style="1" customWidth="1"/>
    <col min="13312" max="13312" width="12" style="1" customWidth="1"/>
    <col min="13313" max="13313" width="12.69921875" style="1" customWidth="1"/>
    <col min="13314" max="13314" width="15.59765625" style="1" bestFit="1" customWidth="1"/>
    <col min="13315" max="13315" width="10.3984375" style="1" customWidth="1"/>
    <col min="13316" max="13316" width="13.3984375" style="1" bestFit="1" customWidth="1"/>
    <col min="13317" max="13317" width="2.5" style="1" customWidth="1"/>
    <col min="13318" max="13549" width="9" style="1"/>
    <col min="13550" max="13550" width="21.69921875" style="1" customWidth="1"/>
    <col min="13551" max="13551" width="12.3984375" style="1" customWidth="1"/>
    <col min="13552" max="13552" width="13.3984375" style="1" customWidth="1"/>
    <col min="13553" max="13553" width="12" style="1" customWidth="1"/>
    <col min="13554" max="13554" width="12.69921875" style="1" customWidth="1"/>
    <col min="13555" max="13555" width="13.3984375" style="1" customWidth="1"/>
    <col min="13556" max="13556" width="12" style="1" customWidth="1"/>
    <col min="13557" max="13557" width="12.69921875" style="1" customWidth="1"/>
    <col min="13558" max="13558" width="13.3984375" style="1" customWidth="1"/>
    <col min="13559" max="13559" width="12" style="1" customWidth="1"/>
    <col min="13560" max="13560" width="12.69921875" style="1" customWidth="1"/>
    <col min="13561" max="13563" width="0" style="1" hidden="1" customWidth="1"/>
    <col min="13564" max="13564" width="15.69921875" style="1" customWidth="1"/>
    <col min="13565" max="13565" width="12" style="1" customWidth="1"/>
    <col min="13566" max="13566" width="16.69921875" style="1" customWidth="1"/>
    <col min="13567" max="13567" width="13.3984375" style="1" customWidth="1"/>
    <col min="13568" max="13568" width="12" style="1" customWidth="1"/>
    <col min="13569" max="13569" width="12.69921875" style="1" customWidth="1"/>
    <col min="13570" max="13570" width="15.59765625" style="1" bestFit="1" customWidth="1"/>
    <col min="13571" max="13571" width="10.3984375" style="1" customWidth="1"/>
    <col min="13572" max="13572" width="13.3984375" style="1" bestFit="1" customWidth="1"/>
    <col min="13573" max="13573" width="2.5" style="1" customWidth="1"/>
    <col min="13574" max="13805" width="9" style="1"/>
    <col min="13806" max="13806" width="21.69921875" style="1" customWidth="1"/>
    <col min="13807" max="13807" width="12.3984375" style="1" customWidth="1"/>
    <col min="13808" max="13808" width="13.3984375" style="1" customWidth="1"/>
    <col min="13809" max="13809" width="12" style="1" customWidth="1"/>
    <col min="13810" max="13810" width="12.69921875" style="1" customWidth="1"/>
    <col min="13811" max="13811" width="13.3984375" style="1" customWidth="1"/>
    <col min="13812" max="13812" width="12" style="1" customWidth="1"/>
    <col min="13813" max="13813" width="12.69921875" style="1" customWidth="1"/>
    <col min="13814" max="13814" width="13.3984375" style="1" customWidth="1"/>
    <col min="13815" max="13815" width="12" style="1" customWidth="1"/>
    <col min="13816" max="13816" width="12.69921875" style="1" customWidth="1"/>
    <col min="13817" max="13819" width="0" style="1" hidden="1" customWidth="1"/>
    <col min="13820" max="13820" width="15.69921875" style="1" customWidth="1"/>
    <col min="13821" max="13821" width="12" style="1" customWidth="1"/>
    <col min="13822" max="13822" width="16.69921875" style="1" customWidth="1"/>
    <col min="13823" max="13823" width="13.3984375" style="1" customWidth="1"/>
    <col min="13824" max="13824" width="12" style="1" customWidth="1"/>
    <col min="13825" max="13825" width="12.69921875" style="1" customWidth="1"/>
    <col min="13826" max="13826" width="15.59765625" style="1" bestFit="1" customWidth="1"/>
    <col min="13827" max="13827" width="10.3984375" style="1" customWidth="1"/>
    <col min="13828" max="13828" width="13.3984375" style="1" bestFit="1" customWidth="1"/>
    <col min="13829" max="13829" width="2.5" style="1" customWidth="1"/>
    <col min="13830" max="14061" width="9" style="1"/>
    <col min="14062" max="14062" width="21.69921875" style="1" customWidth="1"/>
    <col min="14063" max="14063" width="12.3984375" style="1" customWidth="1"/>
    <col min="14064" max="14064" width="13.3984375" style="1" customWidth="1"/>
    <col min="14065" max="14065" width="12" style="1" customWidth="1"/>
    <col min="14066" max="14066" width="12.69921875" style="1" customWidth="1"/>
    <col min="14067" max="14067" width="13.3984375" style="1" customWidth="1"/>
    <col min="14068" max="14068" width="12" style="1" customWidth="1"/>
    <col min="14069" max="14069" width="12.69921875" style="1" customWidth="1"/>
    <col min="14070" max="14070" width="13.3984375" style="1" customWidth="1"/>
    <col min="14071" max="14071" width="12" style="1" customWidth="1"/>
    <col min="14072" max="14072" width="12.69921875" style="1" customWidth="1"/>
    <col min="14073" max="14075" width="0" style="1" hidden="1" customWidth="1"/>
    <col min="14076" max="14076" width="15.69921875" style="1" customWidth="1"/>
    <col min="14077" max="14077" width="12" style="1" customWidth="1"/>
    <col min="14078" max="14078" width="16.69921875" style="1" customWidth="1"/>
    <col min="14079" max="14079" width="13.3984375" style="1" customWidth="1"/>
    <col min="14080" max="14080" width="12" style="1" customWidth="1"/>
    <col min="14081" max="14081" width="12.69921875" style="1" customWidth="1"/>
    <col min="14082" max="14082" width="15.59765625" style="1" bestFit="1" customWidth="1"/>
    <col min="14083" max="14083" width="10.3984375" style="1" customWidth="1"/>
    <col min="14084" max="14084" width="13.3984375" style="1" bestFit="1" customWidth="1"/>
    <col min="14085" max="14085" width="2.5" style="1" customWidth="1"/>
    <col min="14086" max="14317" width="9" style="1"/>
    <col min="14318" max="14318" width="21.69921875" style="1" customWidth="1"/>
    <col min="14319" max="14319" width="12.3984375" style="1" customWidth="1"/>
    <col min="14320" max="14320" width="13.3984375" style="1" customWidth="1"/>
    <col min="14321" max="14321" width="12" style="1" customWidth="1"/>
    <col min="14322" max="14322" width="12.69921875" style="1" customWidth="1"/>
    <col min="14323" max="14323" width="13.3984375" style="1" customWidth="1"/>
    <col min="14324" max="14324" width="12" style="1" customWidth="1"/>
    <col min="14325" max="14325" width="12.69921875" style="1" customWidth="1"/>
    <col min="14326" max="14326" width="13.3984375" style="1" customWidth="1"/>
    <col min="14327" max="14327" width="12" style="1" customWidth="1"/>
    <col min="14328" max="14328" width="12.69921875" style="1" customWidth="1"/>
    <col min="14329" max="14331" width="0" style="1" hidden="1" customWidth="1"/>
    <col min="14332" max="14332" width="15.69921875" style="1" customWidth="1"/>
    <col min="14333" max="14333" width="12" style="1" customWidth="1"/>
    <col min="14334" max="14334" width="16.69921875" style="1" customWidth="1"/>
    <col min="14335" max="14335" width="13.3984375" style="1" customWidth="1"/>
    <col min="14336" max="14336" width="12" style="1" customWidth="1"/>
    <col min="14337" max="14337" width="12.69921875" style="1" customWidth="1"/>
    <col min="14338" max="14338" width="15.59765625" style="1" bestFit="1" customWidth="1"/>
    <col min="14339" max="14339" width="10.3984375" style="1" customWidth="1"/>
    <col min="14340" max="14340" width="13.3984375" style="1" bestFit="1" customWidth="1"/>
    <col min="14341" max="14341" width="2.5" style="1" customWidth="1"/>
    <col min="14342" max="14573" width="9" style="1"/>
    <col min="14574" max="14574" width="21.69921875" style="1" customWidth="1"/>
    <col min="14575" max="14575" width="12.3984375" style="1" customWidth="1"/>
    <col min="14576" max="14576" width="13.3984375" style="1" customWidth="1"/>
    <col min="14577" max="14577" width="12" style="1" customWidth="1"/>
    <col min="14578" max="14578" width="12.69921875" style="1" customWidth="1"/>
    <col min="14579" max="14579" width="13.3984375" style="1" customWidth="1"/>
    <col min="14580" max="14580" width="12" style="1" customWidth="1"/>
    <col min="14581" max="14581" width="12.69921875" style="1" customWidth="1"/>
    <col min="14582" max="14582" width="13.3984375" style="1" customWidth="1"/>
    <col min="14583" max="14583" width="12" style="1" customWidth="1"/>
    <col min="14584" max="14584" width="12.69921875" style="1" customWidth="1"/>
    <col min="14585" max="14587" width="0" style="1" hidden="1" customWidth="1"/>
    <col min="14588" max="14588" width="15.69921875" style="1" customWidth="1"/>
    <col min="14589" max="14589" width="12" style="1" customWidth="1"/>
    <col min="14590" max="14590" width="16.69921875" style="1" customWidth="1"/>
    <col min="14591" max="14591" width="13.3984375" style="1" customWidth="1"/>
    <col min="14592" max="14592" width="12" style="1" customWidth="1"/>
    <col min="14593" max="14593" width="12.69921875" style="1" customWidth="1"/>
    <col min="14594" max="14594" width="15.59765625" style="1" bestFit="1" customWidth="1"/>
    <col min="14595" max="14595" width="10.3984375" style="1" customWidth="1"/>
    <col min="14596" max="14596" width="13.3984375" style="1" bestFit="1" customWidth="1"/>
    <col min="14597" max="14597" width="2.5" style="1" customWidth="1"/>
    <col min="14598" max="14829" width="9" style="1"/>
    <col min="14830" max="14830" width="21.69921875" style="1" customWidth="1"/>
    <col min="14831" max="14831" width="12.3984375" style="1" customWidth="1"/>
    <col min="14832" max="14832" width="13.3984375" style="1" customWidth="1"/>
    <col min="14833" max="14833" width="12" style="1" customWidth="1"/>
    <col min="14834" max="14834" width="12.69921875" style="1" customWidth="1"/>
    <col min="14835" max="14835" width="13.3984375" style="1" customWidth="1"/>
    <col min="14836" max="14836" width="12" style="1" customWidth="1"/>
    <col min="14837" max="14837" width="12.69921875" style="1" customWidth="1"/>
    <col min="14838" max="14838" width="13.3984375" style="1" customWidth="1"/>
    <col min="14839" max="14839" width="12" style="1" customWidth="1"/>
    <col min="14840" max="14840" width="12.69921875" style="1" customWidth="1"/>
    <col min="14841" max="14843" width="0" style="1" hidden="1" customWidth="1"/>
    <col min="14844" max="14844" width="15.69921875" style="1" customWidth="1"/>
    <col min="14845" max="14845" width="12" style="1" customWidth="1"/>
    <col min="14846" max="14846" width="16.69921875" style="1" customWidth="1"/>
    <col min="14847" max="14847" width="13.3984375" style="1" customWidth="1"/>
    <col min="14848" max="14848" width="12" style="1" customWidth="1"/>
    <col min="14849" max="14849" width="12.69921875" style="1" customWidth="1"/>
    <col min="14850" max="14850" width="15.59765625" style="1" bestFit="1" customWidth="1"/>
    <col min="14851" max="14851" width="10.3984375" style="1" customWidth="1"/>
    <col min="14852" max="14852" width="13.3984375" style="1" bestFit="1" customWidth="1"/>
    <col min="14853" max="14853" width="2.5" style="1" customWidth="1"/>
    <col min="14854" max="15085" width="9" style="1"/>
    <col min="15086" max="15086" width="21.69921875" style="1" customWidth="1"/>
    <col min="15087" max="15087" width="12.3984375" style="1" customWidth="1"/>
    <col min="15088" max="15088" width="13.3984375" style="1" customWidth="1"/>
    <col min="15089" max="15089" width="12" style="1" customWidth="1"/>
    <col min="15090" max="15090" width="12.69921875" style="1" customWidth="1"/>
    <col min="15091" max="15091" width="13.3984375" style="1" customWidth="1"/>
    <col min="15092" max="15092" width="12" style="1" customWidth="1"/>
    <col min="15093" max="15093" width="12.69921875" style="1" customWidth="1"/>
    <col min="15094" max="15094" width="13.3984375" style="1" customWidth="1"/>
    <col min="15095" max="15095" width="12" style="1" customWidth="1"/>
    <col min="15096" max="15096" width="12.69921875" style="1" customWidth="1"/>
    <col min="15097" max="15099" width="0" style="1" hidden="1" customWidth="1"/>
    <col min="15100" max="15100" width="15.69921875" style="1" customWidth="1"/>
    <col min="15101" max="15101" width="12" style="1" customWidth="1"/>
    <col min="15102" max="15102" width="16.69921875" style="1" customWidth="1"/>
    <col min="15103" max="15103" width="13.3984375" style="1" customWidth="1"/>
    <col min="15104" max="15104" width="12" style="1" customWidth="1"/>
    <col min="15105" max="15105" width="12.69921875" style="1" customWidth="1"/>
    <col min="15106" max="15106" width="15.59765625" style="1" bestFit="1" customWidth="1"/>
    <col min="15107" max="15107" width="10.3984375" style="1" customWidth="1"/>
    <col min="15108" max="15108" width="13.3984375" style="1" bestFit="1" customWidth="1"/>
    <col min="15109" max="15109" width="2.5" style="1" customWidth="1"/>
    <col min="15110" max="15341" width="9" style="1"/>
    <col min="15342" max="15342" width="21.69921875" style="1" customWidth="1"/>
    <col min="15343" max="15343" width="12.3984375" style="1" customWidth="1"/>
    <col min="15344" max="15344" width="13.3984375" style="1" customWidth="1"/>
    <col min="15345" max="15345" width="12" style="1" customWidth="1"/>
    <col min="15346" max="15346" width="12.69921875" style="1" customWidth="1"/>
    <col min="15347" max="15347" width="13.3984375" style="1" customWidth="1"/>
    <col min="15348" max="15348" width="12" style="1" customWidth="1"/>
    <col min="15349" max="15349" width="12.69921875" style="1" customWidth="1"/>
    <col min="15350" max="15350" width="13.3984375" style="1" customWidth="1"/>
    <col min="15351" max="15351" width="12" style="1" customWidth="1"/>
    <col min="15352" max="15352" width="12.69921875" style="1" customWidth="1"/>
    <col min="15353" max="15355" width="0" style="1" hidden="1" customWidth="1"/>
    <col min="15356" max="15356" width="15.69921875" style="1" customWidth="1"/>
    <col min="15357" max="15357" width="12" style="1" customWidth="1"/>
    <col min="15358" max="15358" width="16.69921875" style="1" customWidth="1"/>
    <col min="15359" max="15359" width="13.3984375" style="1" customWidth="1"/>
    <col min="15360" max="15360" width="12" style="1" customWidth="1"/>
    <col min="15361" max="15361" width="12.69921875" style="1" customWidth="1"/>
    <col min="15362" max="15362" width="15.59765625" style="1" bestFit="1" customWidth="1"/>
    <col min="15363" max="15363" width="10.3984375" style="1" customWidth="1"/>
    <col min="15364" max="15364" width="13.3984375" style="1" bestFit="1" customWidth="1"/>
    <col min="15365" max="15365" width="2.5" style="1" customWidth="1"/>
    <col min="15366" max="15597" width="9" style="1"/>
    <col min="15598" max="15598" width="21.69921875" style="1" customWidth="1"/>
    <col min="15599" max="15599" width="12.3984375" style="1" customWidth="1"/>
    <col min="15600" max="15600" width="13.3984375" style="1" customWidth="1"/>
    <col min="15601" max="15601" width="12" style="1" customWidth="1"/>
    <col min="15602" max="15602" width="12.69921875" style="1" customWidth="1"/>
    <col min="15603" max="15603" width="13.3984375" style="1" customWidth="1"/>
    <col min="15604" max="15604" width="12" style="1" customWidth="1"/>
    <col min="15605" max="15605" width="12.69921875" style="1" customWidth="1"/>
    <col min="15606" max="15606" width="13.3984375" style="1" customWidth="1"/>
    <col min="15607" max="15607" width="12" style="1" customWidth="1"/>
    <col min="15608" max="15608" width="12.69921875" style="1" customWidth="1"/>
    <col min="15609" max="15611" width="0" style="1" hidden="1" customWidth="1"/>
    <col min="15612" max="15612" width="15.69921875" style="1" customWidth="1"/>
    <col min="15613" max="15613" width="12" style="1" customWidth="1"/>
    <col min="15614" max="15614" width="16.69921875" style="1" customWidth="1"/>
    <col min="15615" max="15615" width="13.3984375" style="1" customWidth="1"/>
    <col min="15616" max="15616" width="12" style="1" customWidth="1"/>
    <col min="15617" max="15617" width="12.69921875" style="1" customWidth="1"/>
    <col min="15618" max="15618" width="15.59765625" style="1" bestFit="1" customWidth="1"/>
    <col min="15619" max="15619" width="10.3984375" style="1" customWidth="1"/>
    <col min="15620" max="15620" width="13.3984375" style="1" bestFit="1" customWidth="1"/>
    <col min="15621" max="15621" width="2.5" style="1" customWidth="1"/>
    <col min="15622" max="15853" width="9" style="1"/>
    <col min="15854" max="15854" width="21.69921875" style="1" customWidth="1"/>
    <col min="15855" max="15855" width="12.3984375" style="1" customWidth="1"/>
    <col min="15856" max="15856" width="13.3984375" style="1" customWidth="1"/>
    <col min="15857" max="15857" width="12" style="1" customWidth="1"/>
    <col min="15858" max="15858" width="12.69921875" style="1" customWidth="1"/>
    <col min="15859" max="15859" width="13.3984375" style="1" customWidth="1"/>
    <col min="15860" max="15860" width="12" style="1" customWidth="1"/>
    <col min="15861" max="15861" width="12.69921875" style="1" customWidth="1"/>
    <col min="15862" max="15862" width="13.3984375" style="1" customWidth="1"/>
    <col min="15863" max="15863" width="12" style="1" customWidth="1"/>
    <col min="15864" max="15864" width="12.69921875" style="1" customWidth="1"/>
    <col min="15865" max="15867" width="0" style="1" hidden="1" customWidth="1"/>
    <col min="15868" max="15868" width="15.69921875" style="1" customWidth="1"/>
    <col min="15869" max="15869" width="12" style="1" customWidth="1"/>
    <col min="15870" max="15870" width="16.69921875" style="1" customWidth="1"/>
    <col min="15871" max="15871" width="13.3984375" style="1" customWidth="1"/>
    <col min="15872" max="15872" width="12" style="1" customWidth="1"/>
    <col min="15873" max="15873" width="12.69921875" style="1" customWidth="1"/>
    <col min="15874" max="15874" width="15.59765625" style="1" bestFit="1" customWidth="1"/>
    <col min="15875" max="15875" width="10.3984375" style="1" customWidth="1"/>
    <col min="15876" max="15876" width="13.3984375" style="1" bestFit="1" customWidth="1"/>
    <col min="15877" max="15877" width="2.5" style="1" customWidth="1"/>
    <col min="15878" max="16109" width="9" style="1"/>
    <col min="16110" max="16110" width="21.69921875" style="1" customWidth="1"/>
    <col min="16111" max="16111" width="12.3984375" style="1" customWidth="1"/>
    <col min="16112" max="16112" width="13.3984375" style="1" customWidth="1"/>
    <col min="16113" max="16113" width="12" style="1" customWidth="1"/>
    <col min="16114" max="16114" width="12.69921875" style="1" customWidth="1"/>
    <col min="16115" max="16115" width="13.3984375" style="1" customWidth="1"/>
    <col min="16116" max="16116" width="12" style="1" customWidth="1"/>
    <col min="16117" max="16117" width="12.69921875" style="1" customWidth="1"/>
    <col min="16118" max="16118" width="13.3984375" style="1" customWidth="1"/>
    <col min="16119" max="16119" width="12" style="1" customWidth="1"/>
    <col min="16120" max="16120" width="12.69921875" style="1" customWidth="1"/>
    <col min="16121" max="16123" width="0" style="1" hidden="1" customWidth="1"/>
    <col min="16124" max="16124" width="15.69921875" style="1" customWidth="1"/>
    <col min="16125" max="16125" width="12" style="1" customWidth="1"/>
    <col min="16126" max="16126" width="16.69921875" style="1" customWidth="1"/>
    <col min="16127" max="16127" width="13.3984375" style="1" customWidth="1"/>
    <col min="16128" max="16128" width="12" style="1" customWidth="1"/>
    <col min="16129" max="16129" width="12.69921875" style="1" customWidth="1"/>
    <col min="16130" max="16130" width="15.59765625" style="1" bestFit="1" customWidth="1"/>
    <col min="16131" max="16131" width="10.3984375" style="1" customWidth="1"/>
    <col min="16132" max="16132" width="13.3984375" style="1" bestFit="1" customWidth="1"/>
    <col min="16133" max="16133" width="2.5" style="1" customWidth="1"/>
    <col min="16134" max="16384" width="9" style="1"/>
  </cols>
  <sheetData>
    <row r="1" spans="1:5" ht="23.4">
      <c r="A1" s="135" t="s">
        <v>0</v>
      </c>
    </row>
    <row r="2" spans="1:5" ht="18.600000000000001" thickBot="1">
      <c r="B2"/>
      <c r="C2"/>
    </row>
    <row r="3" spans="1:5" s="8" customFormat="1" ht="18">
      <c r="A3" s="578" t="s">
        <v>2</v>
      </c>
      <c r="B3" s="585" t="s">
        <v>5</v>
      </c>
      <c r="C3" s="586"/>
      <c r="D3" s="101" t="s">
        <v>6</v>
      </c>
      <c r="E3" s="7"/>
    </row>
    <row r="4" spans="1:5" s="8" customFormat="1" ht="18">
      <c r="A4" s="579"/>
      <c r="B4" s="102" t="s">
        <v>11</v>
      </c>
      <c r="C4" s="103" t="s">
        <v>12</v>
      </c>
      <c r="D4" s="104" t="s">
        <v>13</v>
      </c>
      <c r="E4" s="15"/>
    </row>
    <row r="5" spans="1:5" s="8" customFormat="1" ht="18">
      <c r="A5" s="16" t="s">
        <v>17</v>
      </c>
      <c r="B5" s="105">
        <f>'貼【文書課提出（予算）１】'!I5*1000</f>
        <v>37786294000</v>
      </c>
      <c r="C5" s="106">
        <f>'貼【文書課提出（予算）１】'!J5*1000</f>
        <v>291155000</v>
      </c>
      <c r="D5" s="107">
        <f>SUM(B5:C5)</f>
        <v>38077449000</v>
      </c>
      <c r="E5" s="17"/>
    </row>
    <row r="6" spans="1:5" s="8" customFormat="1" ht="18">
      <c r="A6" s="18" t="s">
        <v>18</v>
      </c>
      <c r="B6" s="108">
        <f>'貼【文書課提出（予算）１】'!I6*1000</f>
        <v>2864791000</v>
      </c>
      <c r="C6" s="109">
        <f>'貼【文書課提出（予算）１】'!J6*1000</f>
        <v>2539000</v>
      </c>
      <c r="D6" s="110">
        <f t="shared" ref="D6:D21" si="0">SUM(B6:C6)</f>
        <v>2867330000</v>
      </c>
      <c r="E6" s="17"/>
    </row>
    <row r="7" spans="1:5" s="8" customFormat="1" ht="18">
      <c r="A7" s="16" t="s">
        <v>19</v>
      </c>
      <c r="B7" s="105">
        <f>'貼【文書課提出（予算）１】'!I7*1000</f>
        <v>71005000</v>
      </c>
      <c r="C7" s="106">
        <f>'貼【文書課提出（予算）１】'!J7*1000</f>
        <v>0</v>
      </c>
      <c r="D7" s="107">
        <f t="shared" si="0"/>
        <v>71005000</v>
      </c>
      <c r="E7" s="17"/>
    </row>
    <row r="8" spans="1:5" s="8" customFormat="1" ht="18">
      <c r="A8" s="18" t="s">
        <v>20</v>
      </c>
      <c r="B8" s="108">
        <f>'貼【文書課提出（予算）１】'!I8*1000</f>
        <v>804225000</v>
      </c>
      <c r="C8" s="109">
        <f>'貼【文書課提出（予算）１】'!J8*1000</f>
        <v>0</v>
      </c>
      <c r="D8" s="110">
        <f t="shared" si="0"/>
        <v>804225000</v>
      </c>
      <c r="E8" s="17"/>
    </row>
    <row r="9" spans="1:5" s="8" customFormat="1" ht="18">
      <c r="A9" s="19" t="s">
        <v>21</v>
      </c>
      <c r="B9" s="105">
        <f>'貼【文書課提出（予算）１】'!I9*1000</f>
        <v>777453000</v>
      </c>
      <c r="C9" s="106">
        <f>'貼【文書課提出（予算）１】'!J9*1000</f>
        <v>0</v>
      </c>
      <c r="D9" s="107">
        <f t="shared" si="0"/>
        <v>777453000</v>
      </c>
      <c r="E9" s="17"/>
    </row>
    <row r="10" spans="1:5" s="8" customFormat="1" ht="18">
      <c r="A10" s="18" t="s">
        <v>22</v>
      </c>
      <c r="B10" s="108">
        <f>'貼【文書課提出（予算）１】'!I10*1000</f>
        <v>1476862000</v>
      </c>
      <c r="C10" s="109">
        <f>'貼【文書課提出（予算）１】'!J10*1000</f>
        <v>11698000</v>
      </c>
      <c r="D10" s="110">
        <f t="shared" si="0"/>
        <v>1488560000</v>
      </c>
      <c r="E10" s="17"/>
    </row>
    <row r="11" spans="1:5" s="8" customFormat="1" ht="18">
      <c r="A11" s="16" t="s">
        <v>23</v>
      </c>
      <c r="B11" s="105">
        <f>'貼【文書課提出（予算）１】'!I11*1000</f>
        <v>27650759000</v>
      </c>
      <c r="C11" s="106">
        <f>'貼【文書課提出（予算）１】'!J11*1000</f>
        <v>4978000</v>
      </c>
      <c r="D11" s="107">
        <f t="shared" si="0"/>
        <v>27655737000</v>
      </c>
      <c r="E11" s="17"/>
    </row>
    <row r="12" spans="1:5" s="8" customFormat="1" ht="18">
      <c r="A12" s="18" t="s">
        <v>24</v>
      </c>
      <c r="B12" s="108">
        <f>'貼【文書課提出（予算）１】'!I12*1000</f>
        <v>39145350000</v>
      </c>
      <c r="C12" s="109">
        <f>'貼【文書課提出（予算）１】'!J12*1000</f>
        <v>0</v>
      </c>
      <c r="D12" s="110">
        <f t="shared" si="0"/>
        <v>39145350000</v>
      </c>
      <c r="E12" s="17"/>
    </row>
    <row r="13" spans="1:5" s="8" customFormat="1" ht="18">
      <c r="A13" s="16" t="s">
        <v>25</v>
      </c>
      <c r="B13" s="105">
        <f>'貼【文書課提出（予算）１】'!I13*1000</f>
        <v>2498414000</v>
      </c>
      <c r="C13" s="106">
        <f>'貼【文書課提出（予算）１】'!J13*1000</f>
        <v>5429000</v>
      </c>
      <c r="D13" s="107">
        <f t="shared" si="0"/>
        <v>2503843000</v>
      </c>
      <c r="E13" s="17"/>
    </row>
    <row r="14" spans="1:5" s="8" customFormat="1" ht="18">
      <c r="A14" s="18" t="s">
        <v>26</v>
      </c>
      <c r="B14" s="108">
        <f>'貼【文書課提出（予算）１】'!I14*1000</f>
        <v>1624719000</v>
      </c>
      <c r="C14" s="109">
        <f>'貼【文書課提出（予算）１】'!J14*1000</f>
        <v>0</v>
      </c>
      <c r="D14" s="110">
        <f t="shared" si="0"/>
        <v>1624719000</v>
      </c>
      <c r="E14" s="17"/>
    </row>
    <row r="15" spans="1:5" s="8" customFormat="1" ht="18">
      <c r="A15" s="20" t="s">
        <v>27</v>
      </c>
      <c r="B15" s="105">
        <f>'貼【文書課提出（予算）１】'!I15*1000</f>
        <v>313726000</v>
      </c>
      <c r="C15" s="106">
        <f>'貼【文書課提出（予算）１】'!J15*1000</f>
        <v>0</v>
      </c>
      <c r="D15" s="107">
        <f t="shared" si="0"/>
        <v>313726000</v>
      </c>
      <c r="E15" s="17"/>
    </row>
    <row r="16" spans="1:5" s="8" customFormat="1" ht="18">
      <c r="A16" s="18" t="s">
        <v>28</v>
      </c>
      <c r="B16" s="108">
        <f>'貼【文書課提出（予算）１】'!I16*1000</f>
        <v>6872243000</v>
      </c>
      <c r="C16" s="109">
        <f>'貼【文書課提出（予算）１】'!J16*1000</f>
        <v>0</v>
      </c>
      <c r="D16" s="110">
        <f t="shared" si="0"/>
        <v>6872243000</v>
      </c>
      <c r="E16" s="17"/>
    </row>
    <row r="17" spans="1:14" s="8" customFormat="1" ht="18">
      <c r="A17" s="20" t="s">
        <v>29</v>
      </c>
      <c r="B17" s="111">
        <f>'貼【文書課提出（予算）１】'!I17*1000</f>
        <v>13602774000</v>
      </c>
      <c r="C17" s="112">
        <f>'貼【文書課提出（予算）１】'!J17*1000</f>
        <v>11808000</v>
      </c>
      <c r="D17" s="113">
        <f t="shared" si="0"/>
        <v>13614582000</v>
      </c>
      <c r="E17" s="17"/>
      <c r="F17" s="21"/>
    </row>
    <row r="18" spans="1:14" s="8" customFormat="1" ht="18">
      <c r="A18" s="18" t="s">
        <v>30</v>
      </c>
      <c r="B18" s="108">
        <f>'貼【文書課提出（予算）１】'!I18*1000</f>
        <v>3649000</v>
      </c>
      <c r="C18" s="109">
        <f>'貼【文書課提出（予算）１】'!J18*1000</f>
        <v>0</v>
      </c>
      <c r="D18" s="110">
        <f t="shared" si="0"/>
        <v>3649000</v>
      </c>
      <c r="E18" s="17"/>
    </row>
    <row r="19" spans="1:14" s="8" customFormat="1" ht="18">
      <c r="A19" s="22" t="s">
        <v>31</v>
      </c>
      <c r="B19" s="111">
        <f>'貼【文書課提出（予算）１】'!I19*1000</f>
        <v>7797000</v>
      </c>
      <c r="C19" s="112">
        <f>'貼【文書課提出（予算）１】'!J19*1000</f>
        <v>0</v>
      </c>
      <c r="D19" s="113">
        <f t="shared" si="0"/>
        <v>7797000</v>
      </c>
      <c r="E19" s="17"/>
    </row>
    <row r="20" spans="1:14" s="8" customFormat="1" ht="18">
      <c r="A20" s="18" t="s">
        <v>32</v>
      </c>
      <c r="B20" s="114">
        <f>'貼【文書課提出（予算）１】'!I20*1000</f>
        <v>127656000</v>
      </c>
      <c r="C20" s="109">
        <f>'貼【文書課提出（予算）１】'!J20*1000</f>
        <v>0</v>
      </c>
      <c r="D20" s="110">
        <f t="shared" si="0"/>
        <v>127656000</v>
      </c>
      <c r="E20" s="17"/>
    </row>
    <row r="21" spans="1:14" s="8" customFormat="1" ht="18">
      <c r="A21" s="20" t="s">
        <v>33</v>
      </c>
      <c r="B21" s="115">
        <f>'貼【文書課提出（予算）１】'!I21*1000</f>
        <v>15176000</v>
      </c>
      <c r="C21" s="116">
        <f>'貼【文書課提出（予算）１】'!J21*1000</f>
        <v>0</v>
      </c>
      <c r="D21" s="113">
        <f t="shared" si="0"/>
        <v>15176000</v>
      </c>
      <c r="E21" s="17"/>
    </row>
    <row r="22" spans="1:14" s="8" customFormat="1" ht="18.600000000000001" thickBot="1">
      <c r="A22" s="23" t="s">
        <v>34</v>
      </c>
      <c r="B22" s="117">
        <f>SUM(B5:B21)</f>
        <v>135642893000</v>
      </c>
      <c r="C22" s="118">
        <f>SUM(C5:C21)</f>
        <v>327607000</v>
      </c>
      <c r="D22" s="119">
        <f t="shared" ref="D22" si="1">SUM(B22:C22)</f>
        <v>135970500000</v>
      </c>
      <c r="E22" s="17"/>
    </row>
    <row r="23" spans="1:14" ht="21.6">
      <c r="A23" s="24"/>
      <c r="B23" s="120"/>
      <c r="C23" s="120"/>
      <c r="D23" s="121"/>
    </row>
    <row r="24" spans="1:14" ht="16.8" hidden="1" thickBot="1">
      <c r="A24" s="28" t="s">
        <v>35</v>
      </c>
      <c r="B24" s="122"/>
      <c r="C24" s="122"/>
      <c r="D24" s="123">
        <v>22150527</v>
      </c>
    </row>
    <row r="25" spans="1:14" ht="18.600000000000001" thickBot="1">
      <c r="A25" t="s">
        <v>36</v>
      </c>
      <c r="B25" s="122"/>
      <c r="C25" s="122"/>
      <c r="D25" s="122"/>
      <c r="E25" s="1"/>
      <c r="J25" s="2"/>
      <c r="K25" s="2"/>
    </row>
    <row r="26" spans="1:14" ht="18">
      <c r="A26" s="18" t="s">
        <v>37</v>
      </c>
      <c r="B26" s="124">
        <f>'貼【文書課提出（予算）１】'!I26*1000</f>
        <v>23666937000</v>
      </c>
      <c r="C26" s="125">
        <f>'貼【文書課提出（予算）１】'!J26*1000</f>
        <v>0</v>
      </c>
      <c r="D26" s="126">
        <f t="shared" ref="D26:D27" si="2">SUM(B26:C26)</f>
        <v>23666937000</v>
      </c>
      <c r="E26" s="1"/>
      <c r="M26" s="2"/>
      <c r="N26" s="2"/>
    </row>
    <row r="27" spans="1:14" ht="18.600000000000001" thickBot="1">
      <c r="A27" s="16" t="s">
        <v>38</v>
      </c>
      <c r="B27" s="127">
        <f>'貼【文書課提出（予算）１】'!I27*1000</f>
        <v>15478413000</v>
      </c>
      <c r="C27" s="128">
        <f>'貼【文書課提出（予算）１】'!J27*1000</f>
        <v>0</v>
      </c>
      <c r="D27" s="129">
        <f t="shared" si="2"/>
        <v>15478413000</v>
      </c>
      <c r="E27" s="1"/>
      <c r="M27" s="2"/>
      <c r="N27" s="2"/>
    </row>
    <row r="28" spans="1:14" ht="18" hidden="1">
      <c r="A28" t="s">
        <v>39</v>
      </c>
      <c r="B28" s="122"/>
      <c r="C28" s="122"/>
      <c r="D28" s="122"/>
    </row>
    <row r="29" spans="1:14" s="8" customFormat="1" ht="18" hidden="1">
      <c r="A29" s="18" t="s">
        <v>40</v>
      </c>
      <c r="B29" s="130" t="e">
        <f>#REF!</f>
        <v>#REF!</v>
      </c>
      <c r="C29" s="131" t="e">
        <f>#REF!</f>
        <v>#REF!</v>
      </c>
      <c r="D29" s="132" t="e">
        <f>+B29+C29</f>
        <v>#REF!</v>
      </c>
      <c r="E29" s="17"/>
    </row>
    <row r="30" spans="1:14" s="8" customFormat="1" ht="18.600000000000001" hidden="1" thickBot="1">
      <c r="A30" s="18" t="s">
        <v>41</v>
      </c>
      <c r="B30" s="133"/>
      <c r="C30" s="134"/>
      <c r="D30" s="119">
        <f>+B30+C30</f>
        <v>0</v>
      </c>
      <c r="E30" s="17"/>
    </row>
    <row r="31" spans="1:14" hidden="1">
      <c r="B31" s="122"/>
      <c r="C31" s="122"/>
      <c r="D31" s="122"/>
    </row>
    <row r="32" spans="1:14" ht="18.600000000000001" thickBot="1">
      <c r="A32" t="s">
        <v>42</v>
      </c>
      <c r="B32" s="122"/>
      <c r="C32" s="122"/>
      <c r="D32" s="122"/>
      <c r="E32" s="1"/>
      <c r="J32" s="2"/>
      <c r="K32" s="2"/>
    </row>
    <row r="33" spans="1:14" ht="18">
      <c r="A33" s="18" t="s">
        <v>43</v>
      </c>
      <c r="B33" s="124">
        <f>'貼【文書課提出（予算）１】'!I33*1000</f>
        <v>789169000</v>
      </c>
      <c r="C33" s="125">
        <f>'貼【文書課提出（予算）１】'!J33*1000</f>
        <v>0</v>
      </c>
      <c r="D33" s="126">
        <f t="shared" ref="D33:D34" si="3">SUM(B33:C33)</f>
        <v>789169000</v>
      </c>
      <c r="E33" s="1"/>
      <c r="M33" s="2"/>
      <c r="N33" s="2"/>
    </row>
    <row r="34" spans="1:14" ht="18.600000000000001" thickBot="1">
      <c r="A34" s="16" t="s">
        <v>44</v>
      </c>
      <c r="B34" s="127">
        <f>'貼【文書課提出（予算）１】'!I34*1000</f>
        <v>12813605000</v>
      </c>
      <c r="C34" s="128">
        <f>'貼【文書課提出（予算）１】'!J34*1000</f>
        <v>11808000</v>
      </c>
      <c r="D34" s="129">
        <f t="shared" si="3"/>
        <v>12825413000</v>
      </c>
      <c r="E34" s="1"/>
      <c r="M34" s="2"/>
      <c r="N34" s="2"/>
    </row>
  </sheetData>
  <mergeCells count="2">
    <mergeCell ref="A3:A4"/>
    <mergeCell ref="B3:C3"/>
  </mergeCells>
  <phoneticPr fontId="3"/>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6668F-2515-4E6A-B33D-A6359415C66E}">
  <sheetPr>
    <pageSetUpPr fitToPage="1"/>
  </sheetPr>
  <dimension ref="A1:Z45"/>
  <sheetViews>
    <sheetView showGridLines="0" view="pageBreakPreview" zoomScale="75" zoomScaleNormal="100" zoomScaleSheetLayoutView="75" workbookViewId="0">
      <selection activeCell="N55" sqref="N55"/>
    </sheetView>
  </sheetViews>
  <sheetFormatPr defaultColWidth="10.59765625" defaultRowHeight="20.100000000000001" customHeight="1"/>
  <cols>
    <col min="1" max="1" width="15.59765625" style="430" customWidth="1"/>
    <col min="2" max="2" width="12.59765625" style="430" bestFit="1" customWidth="1"/>
    <col min="3" max="3" width="20.59765625" style="430" bestFit="1" customWidth="1"/>
    <col min="4" max="4" width="9.59765625" style="430" customWidth="1"/>
    <col min="5" max="5" width="19.3984375" style="430" bestFit="1" customWidth="1"/>
    <col min="6" max="6" width="12.59765625" style="430" bestFit="1" customWidth="1"/>
    <col min="7" max="7" width="19.3984375" style="430" bestFit="1" customWidth="1"/>
    <col min="8" max="8" width="6.59765625" style="430" customWidth="1"/>
    <col min="9" max="9" width="13.59765625" style="430" customWidth="1"/>
    <col min="10" max="10" width="8.59765625" style="430" customWidth="1"/>
    <col min="11" max="11" width="18" style="430" bestFit="1" customWidth="1"/>
    <col min="12" max="12" width="12.59765625" style="430" bestFit="1" customWidth="1"/>
    <col min="13" max="13" width="19.3984375" style="430" bestFit="1" customWidth="1"/>
    <col min="14" max="14" width="12.59765625" style="430" bestFit="1" customWidth="1"/>
    <col min="15" max="15" width="20.59765625" style="430" bestFit="1" customWidth="1"/>
    <col min="16" max="16" width="7.59765625" style="430" customWidth="1"/>
    <col min="17" max="17" width="15.3984375" style="430" bestFit="1" customWidth="1"/>
    <col min="18" max="18" width="12.19921875" style="430" bestFit="1" customWidth="1"/>
    <col min="19" max="19" width="18" style="430" bestFit="1" customWidth="1"/>
    <col min="20" max="20" width="8.59765625" style="430" customWidth="1"/>
    <col min="21" max="21" width="10.8984375" style="430" customWidth="1"/>
    <col min="22" max="22" width="6.59765625" style="430" customWidth="1"/>
    <col min="23" max="24" width="10.59765625" style="430"/>
    <col min="25" max="25" width="14.8984375" style="430" hidden="1" customWidth="1"/>
    <col min="26" max="26" width="15" style="430" hidden="1" customWidth="1"/>
    <col min="27" max="256" width="10.59765625" style="430"/>
    <col min="257" max="257" width="15.59765625" style="430" customWidth="1"/>
    <col min="258" max="258" width="12.59765625" style="430" bestFit="1" customWidth="1"/>
    <col min="259" max="259" width="20.59765625" style="430" bestFit="1" customWidth="1"/>
    <col min="260" max="260" width="9.59765625" style="430" customWidth="1"/>
    <col min="261" max="261" width="19.3984375" style="430" bestFit="1" customWidth="1"/>
    <col min="262" max="262" width="12.59765625" style="430" bestFit="1" customWidth="1"/>
    <col min="263" max="263" width="19.3984375" style="430" bestFit="1" customWidth="1"/>
    <col min="264" max="264" width="6.59765625" style="430" customWidth="1"/>
    <col min="265" max="265" width="13.59765625" style="430" customWidth="1"/>
    <col min="266" max="266" width="8.59765625" style="430" customWidth="1"/>
    <col min="267" max="267" width="18" style="430" bestFit="1" customWidth="1"/>
    <col min="268" max="268" width="12.59765625" style="430" bestFit="1" customWidth="1"/>
    <col min="269" max="269" width="19.3984375" style="430" bestFit="1" customWidth="1"/>
    <col min="270" max="270" width="12.59765625" style="430" bestFit="1" customWidth="1"/>
    <col min="271" max="271" width="20.59765625" style="430" bestFit="1" customWidth="1"/>
    <col min="272" max="272" width="7.59765625" style="430" customWidth="1"/>
    <col min="273" max="273" width="15.3984375" style="430" bestFit="1" customWidth="1"/>
    <col min="274" max="274" width="12.19921875" style="430" bestFit="1" customWidth="1"/>
    <col min="275" max="275" width="18" style="430" bestFit="1" customWidth="1"/>
    <col min="276" max="276" width="8.59765625" style="430" customWidth="1"/>
    <col min="277" max="277" width="10.8984375" style="430" customWidth="1"/>
    <col min="278" max="278" width="6.59765625" style="430" customWidth="1"/>
    <col min="279" max="280" width="10.59765625" style="430"/>
    <col min="281" max="281" width="14.8984375" style="430" customWidth="1"/>
    <col min="282" max="512" width="10.59765625" style="430"/>
    <col min="513" max="513" width="15.59765625" style="430" customWidth="1"/>
    <col min="514" max="514" width="12.59765625" style="430" bestFit="1" customWidth="1"/>
    <col min="515" max="515" width="20.59765625" style="430" bestFit="1" customWidth="1"/>
    <col min="516" max="516" width="9.59765625" style="430" customWidth="1"/>
    <col min="517" max="517" width="19.3984375" style="430" bestFit="1" customWidth="1"/>
    <col min="518" max="518" width="12.59765625" style="430" bestFit="1" customWidth="1"/>
    <col min="519" max="519" width="19.3984375" style="430" bestFit="1" customWidth="1"/>
    <col min="520" max="520" width="6.59765625" style="430" customWidth="1"/>
    <col min="521" max="521" width="13.59765625" style="430" customWidth="1"/>
    <col min="522" max="522" width="8.59765625" style="430" customWidth="1"/>
    <col min="523" max="523" width="18" style="430" bestFit="1" customWidth="1"/>
    <col min="524" max="524" width="12.59765625" style="430" bestFit="1" customWidth="1"/>
    <col min="525" max="525" width="19.3984375" style="430" bestFit="1" customWidth="1"/>
    <col min="526" max="526" width="12.59765625" style="430" bestFit="1" customWidth="1"/>
    <col min="527" max="527" width="20.59765625" style="430" bestFit="1" customWidth="1"/>
    <col min="528" max="528" width="7.59765625" style="430" customWidth="1"/>
    <col min="529" max="529" width="15.3984375" style="430" bestFit="1" customWidth="1"/>
    <col min="530" max="530" width="12.19921875" style="430" bestFit="1" customWidth="1"/>
    <col min="531" max="531" width="18" style="430" bestFit="1" customWidth="1"/>
    <col min="532" max="532" width="8.59765625" style="430" customWidth="1"/>
    <col min="533" max="533" width="10.8984375" style="430" customWidth="1"/>
    <col min="534" max="534" width="6.59765625" style="430" customWidth="1"/>
    <col min="535" max="536" width="10.59765625" style="430"/>
    <col min="537" max="537" width="14.8984375" style="430" customWidth="1"/>
    <col min="538" max="768" width="10.59765625" style="430"/>
    <col min="769" max="769" width="15.59765625" style="430" customWidth="1"/>
    <col min="770" max="770" width="12.59765625" style="430" bestFit="1" customWidth="1"/>
    <col min="771" max="771" width="20.59765625" style="430" bestFit="1" customWidth="1"/>
    <col min="772" max="772" width="9.59765625" style="430" customWidth="1"/>
    <col min="773" max="773" width="19.3984375" style="430" bestFit="1" customWidth="1"/>
    <col min="774" max="774" width="12.59765625" style="430" bestFit="1" customWidth="1"/>
    <col min="775" max="775" width="19.3984375" style="430" bestFit="1" customWidth="1"/>
    <col min="776" max="776" width="6.59765625" style="430" customWidth="1"/>
    <col min="777" max="777" width="13.59765625" style="430" customWidth="1"/>
    <col min="778" max="778" width="8.59765625" style="430" customWidth="1"/>
    <col min="779" max="779" width="18" style="430" bestFit="1" customWidth="1"/>
    <col min="780" max="780" width="12.59765625" style="430" bestFit="1" customWidth="1"/>
    <col min="781" max="781" width="19.3984375" style="430" bestFit="1" customWidth="1"/>
    <col min="782" max="782" width="12.59765625" style="430" bestFit="1" customWidth="1"/>
    <col min="783" max="783" width="20.59765625" style="430" bestFit="1" customWidth="1"/>
    <col min="784" max="784" width="7.59765625" style="430" customWidth="1"/>
    <col min="785" max="785" width="15.3984375" style="430" bestFit="1" customWidth="1"/>
    <col min="786" max="786" width="12.19921875" style="430" bestFit="1" customWidth="1"/>
    <col min="787" max="787" width="18" style="430" bestFit="1" customWidth="1"/>
    <col min="788" max="788" width="8.59765625" style="430" customWidth="1"/>
    <col min="789" max="789" width="10.8984375" style="430" customWidth="1"/>
    <col min="790" max="790" width="6.59765625" style="430" customWidth="1"/>
    <col min="791" max="792" width="10.59765625" style="430"/>
    <col min="793" max="793" width="14.8984375" style="430" customWidth="1"/>
    <col min="794" max="1024" width="10.59765625" style="430"/>
    <col min="1025" max="1025" width="15.59765625" style="430" customWidth="1"/>
    <col min="1026" max="1026" width="12.59765625" style="430" bestFit="1" customWidth="1"/>
    <col min="1027" max="1027" width="20.59765625" style="430" bestFit="1" customWidth="1"/>
    <col min="1028" max="1028" width="9.59765625" style="430" customWidth="1"/>
    <col min="1029" max="1029" width="19.3984375" style="430" bestFit="1" customWidth="1"/>
    <col min="1030" max="1030" width="12.59765625" style="430" bestFit="1" customWidth="1"/>
    <col min="1031" max="1031" width="19.3984375" style="430" bestFit="1" customWidth="1"/>
    <col min="1032" max="1032" width="6.59765625" style="430" customWidth="1"/>
    <col min="1033" max="1033" width="13.59765625" style="430" customWidth="1"/>
    <col min="1034" max="1034" width="8.59765625" style="430" customWidth="1"/>
    <col min="1035" max="1035" width="18" style="430" bestFit="1" customWidth="1"/>
    <col min="1036" max="1036" width="12.59765625" style="430" bestFit="1" customWidth="1"/>
    <col min="1037" max="1037" width="19.3984375" style="430" bestFit="1" customWidth="1"/>
    <col min="1038" max="1038" width="12.59765625" style="430" bestFit="1" customWidth="1"/>
    <col min="1039" max="1039" width="20.59765625" style="430" bestFit="1" customWidth="1"/>
    <col min="1040" max="1040" width="7.59765625" style="430" customWidth="1"/>
    <col min="1041" max="1041" width="15.3984375" style="430" bestFit="1" customWidth="1"/>
    <col min="1042" max="1042" width="12.19921875" style="430" bestFit="1" customWidth="1"/>
    <col min="1043" max="1043" width="18" style="430" bestFit="1" customWidth="1"/>
    <col min="1044" max="1044" width="8.59765625" style="430" customWidth="1"/>
    <col min="1045" max="1045" width="10.8984375" style="430" customWidth="1"/>
    <col min="1046" max="1046" width="6.59765625" style="430" customWidth="1"/>
    <col min="1047" max="1048" width="10.59765625" style="430"/>
    <col min="1049" max="1049" width="14.8984375" style="430" customWidth="1"/>
    <col min="1050" max="1280" width="10.59765625" style="430"/>
    <col min="1281" max="1281" width="15.59765625" style="430" customWidth="1"/>
    <col min="1282" max="1282" width="12.59765625" style="430" bestFit="1" customWidth="1"/>
    <col min="1283" max="1283" width="20.59765625" style="430" bestFit="1" customWidth="1"/>
    <col min="1284" max="1284" width="9.59765625" style="430" customWidth="1"/>
    <col min="1285" max="1285" width="19.3984375" style="430" bestFit="1" customWidth="1"/>
    <col min="1286" max="1286" width="12.59765625" style="430" bestFit="1" customWidth="1"/>
    <col min="1287" max="1287" width="19.3984375" style="430" bestFit="1" customWidth="1"/>
    <col min="1288" max="1288" width="6.59765625" style="430" customWidth="1"/>
    <col min="1289" max="1289" width="13.59765625" style="430" customWidth="1"/>
    <col min="1290" max="1290" width="8.59765625" style="430" customWidth="1"/>
    <col min="1291" max="1291" width="18" style="430" bestFit="1" customWidth="1"/>
    <col min="1292" max="1292" width="12.59765625" style="430" bestFit="1" customWidth="1"/>
    <col min="1293" max="1293" width="19.3984375" style="430" bestFit="1" customWidth="1"/>
    <col min="1294" max="1294" width="12.59765625" style="430" bestFit="1" customWidth="1"/>
    <col min="1295" max="1295" width="20.59765625" style="430" bestFit="1" customWidth="1"/>
    <col min="1296" max="1296" width="7.59765625" style="430" customWidth="1"/>
    <col min="1297" max="1297" width="15.3984375" style="430" bestFit="1" customWidth="1"/>
    <col min="1298" max="1298" width="12.19921875" style="430" bestFit="1" customWidth="1"/>
    <col min="1299" max="1299" width="18" style="430" bestFit="1" customWidth="1"/>
    <col min="1300" max="1300" width="8.59765625" style="430" customWidth="1"/>
    <col min="1301" max="1301" width="10.8984375" style="430" customWidth="1"/>
    <col min="1302" max="1302" width="6.59765625" style="430" customWidth="1"/>
    <col min="1303" max="1304" width="10.59765625" style="430"/>
    <col min="1305" max="1305" width="14.8984375" style="430" customWidth="1"/>
    <col min="1306" max="1536" width="10.59765625" style="430"/>
    <col min="1537" max="1537" width="15.59765625" style="430" customWidth="1"/>
    <col min="1538" max="1538" width="12.59765625" style="430" bestFit="1" customWidth="1"/>
    <col min="1539" max="1539" width="20.59765625" style="430" bestFit="1" customWidth="1"/>
    <col min="1540" max="1540" width="9.59765625" style="430" customWidth="1"/>
    <col min="1541" max="1541" width="19.3984375" style="430" bestFit="1" customWidth="1"/>
    <col min="1542" max="1542" width="12.59765625" style="430" bestFit="1" customWidth="1"/>
    <col min="1543" max="1543" width="19.3984375" style="430" bestFit="1" customWidth="1"/>
    <col min="1544" max="1544" width="6.59765625" style="430" customWidth="1"/>
    <col min="1545" max="1545" width="13.59765625" style="430" customWidth="1"/>
    <col min="1546" max="1546" width="8.59765625" style="430" customWidth="1"/>
    <col min="1547" max="1547" width="18" style="430" bestFit="1" customWidth="1"/>
    <col min="1548" max="1548" width="12.59765625" style="430" bestFit="1" customWidth="1"/>
    <col min="1549" max="1549" width="19.3984375" style="430" bestFit="1" customWidth="1"/>
    <col min="1550" max="1550" width="12.59765625" style="430" bestFit="1" customWidth="1"/>
    <col min="1551" max="1551" width="20.59765625" style="430" bestFit="1" customWidth="1"/>
    <col min="1552" max="1552" width="7.59765625" style="430" customWidth="1"/>
    <col min="1553" max="1553" width="15.3984375" style="430" bestFit="1" customWidth="1"/>
    <col min="1554" max="1554" width="12.19921875" style="430" bestFit="1" customWidth="1"/>
    <col min="1555" max="1555" width="18" style="430" bestFit="1" customWidth="1"/>
    <col min="1556" max="1556" width="8.59765625" style="430" customWidth="1"/>
    <col min="1557" max="1557" width="10.8984375" style="430" customWidth="1"/>
    <col min="1558" max="1558" width="6.59765625" style="430" customWidth="1"/>
    <col min="1559" max="1560" width="10.59765625" style="430"/>
    <col min="1561" max="1561" width="14.8984375" style="430" customWidth="1"/>
    <col min="1562" max="1792" width="10.59765625" style="430"/>
    <col min="1793" max="1793" width="15.59765625" style="430" customWidth="1"/>
    <col min="1794" max="1794" width="12.59765625" style="430" bestFit="1" customWidth="1"/>
    <col min="1795" max="1795" width="20.59765625" style="430" bestFit="1" customWidth="1"/>
    <col min="1796" max="1796" width="9.59765625" style="430" customWidth="1"/>
    <col min="1797" max="1797" width="19.3984375" style="430" bestFit="1" customWidth="1"/>
    <col min="1798" max="1798" width="12.59765625" style="430" bestFit="1" customWidth="1"/>
    <col min="1799" max="1799" width="19.3984375" style="430" bestFit="1" customWidth="1"/>
    <col min="1800" max="1800" width="6.59765625" style="430" customWidth="1"/>
    <col min="1801" max="1801" width="13.59765625" style="430" customWidth="1"/>
    <col min="1802" max="1802" width="8.59765625" style="430" customWidth="1"/>
    <col min="1803" max="1803" width="18" style="430" bestFit="1" customWidth="1"/>
    <col min="1804" max="1804" width="12.59765625" style="430" bestFit="1" customWidth="1"/>
    <col min="1805" max="1805" width="19.3984375" style="430" bestFit="1" customWidth="1"/>
    <col min="1806" max="1806" width="12.59765625" style="430" bestFit="1" customWidth="1"/>
    <col min="1807" max="1807" width="20.59765625" style="430" bestFit="1" customWidth="1"/>
    <col min="1808" max="1808" width="7.59765625" style="430" customWidth="1"/>
    <col min="1809" max="1809" width="15.3984375" style="430" bestFit="1" customWidth="1"/>
    <col min="1810" max="1810" width="12.19921875" style="430" bestFit="1" customWidth="1"/>
    <col min="1811" max="1811" width="18" style="430" bestFit="1" customWidth="1"/>
    <col min="1812" max="1812" width="8.59765625" style="430" customWidth="1"/>
    <col min="1813" max="1813" width="10.8984375" style="430" customWidth="1"/>
    <col min="1814" max="1814" width="6.59765625" style="430" customWidth="1"/>
    <col min="1815" max="1816" width="10.59765625" style="430"/>
    <col min="1817" max="1817" width="14.8984375" style="430" customWidth="1"/>
    <col min="1818" max="2048" width="10.59765625" style="430"/>
    <col min="2049" max="2049" width="15.59765625" style="430" customWidth="1"/>
    <col min="2050" max="2050" width="12.59765625" style="430" bestFit="1" customWidth="1"/>
    <col min="2051" max="2051" width="20.59765625" style="430" bestFit="1" customWidth="1"/>
    <col min="2052" max="2052" width="9.59765625" style="430" customWidth="1"/>
    <col min="2053" max="2053" width="19.3984375" style="430" bestFit="1" customWidth="1"/>
    <col min="2054" max="2054" width="12.59765625" style="430" bestFit="1" customWidth="1"/>
    <col min="2055" max="2055" width="19.3984375" style="430" bestFit="1" customWidth="1"/>
    <col min="2056" max="2056" width="6.59765625" style="430" customWidth="1"/>
    <col min="2057" max="2057" width="13.59765625" style="430" customWidth="1"/>
    <col min="2058" max="2058" width="8.59765625" style="430" customWidth="1"/>
    <col min="2059" max="2059" width="18" style="430" bestFit="1" customWidth="1"/>
    <col min="2060" max="2060" width="12.59765625" style="430" bestFit="1" customWidth="1"/>
    <col min="2061" max="2061" width="19.3984375" style="430" bestFit="1" customWidth="1"/>
    <col min="2062" max="2062" width="12.59765625" style="430" bestFit="1" customWidth="1"/>
    <col min="2063" max="2063" width="20.59765625" style="430" bestFit="1" customWidth="1"/>
    <col min="2064" max="2064" width="7.59765625" style="430" customWidth="1"/>
    <col min="2065" max="2065" width="15.3984375" style="430" bestFit="1" customWidth="1"/>
    <col min="2066" max="2066" width="12.19921875" style="430" bestFit="1" customWidth="1"/>
    <col min="2067" max="2067" width="18" style="430" bestFit="1" customWidth="1"/>
    <col min="2068" max="2068" width="8.59765625" style="430" customWidth="1"/>
    <col min="2069" max="2069" width="10.8984375" style="430" customWidth="1"/>
    <col min="2070" max="2070" width="6.59765625" style="430" customWidth="1"/>
    <col min="2071" max="2072" width="10.59765625" style="430"/>
    <col min="2073" max="2073" width="14.8984375" style="430" customWidth="1"/>
    <col min="2074" max="2304" width="10.59765625" style="430"/>
    <col min="2305" max="2305" width="15.59765625" style="430" customWidth="1"/>
    <col min="2306" max="2306" width="12.59765625" style="430" bestFit="1" customWidth="1"/>
    <col min="2307" max="2307" width="20.59765625" style="430" bestFit="1" customWidth="1"/>
    <col min="2308" max="2308" width="9.59765625" style="430" customWidth="1"/>
    <col min="2309" max="2309" width="19.3984375" style="430" bestFit="1" customWidth="1"/>
    <col min="2310" max="2310" width="12.59765625" style="430" bestFit="1" customWidth="1"/>
    <col min="2311" max="2311" width="19.3984375" style="430" bestFit="1" customWidth="1"/>
    <col min="2312" max="2312" width="6.59765625" style="430" customWidth="1"/>
    <col min="2313" max="2313" width="13.59765625" style="430" customWidth="1"/>
    <col min="2314" max="2314" width="8.59765625" style="430" customWidth="1"/>
    <col min="2315" max="2315" width="18" style="430" bestFit="1" customWidth="1"/>
    <col min="2316" max="2316" width="12.59765625" style="430" bestFit="1" customWidth="1"/>
    <col min="2317" max="2317" width="19.3984375" style="430" bestFit="1" customWidth="1"/>
    <col min="2318" max="2318" width="12.59765625" style="430" bestFit="1" customWidth="1"/>
    <col min="2319" max="2319" width="20.59765625" style="430" bestFit="1" customWidth="1"/>
    <col min="2320" max="2320" width="7.59765625" style="430" customWidth="1"/>
    <col min="2321" max="2321" width="15.3984375" style="430" bestFit="1" customWidth="1"/>
    <col min="2322" max="2322" width="12.19921875" style="430" bestFit="1" customWidth="1"/>
    <col min="2323" max="2323" width="18" style="430" bestFit="1" customWidth="1"/>
    <col min="2324" max="2324" width="8.59765625" style="430" customWidth="1"/>
    <col min="2325" max="2325" width="10.8984375" style="430" customWidth="1"/>
    <col min="2326" max="2326" width="6.59765625" style="430" customWidth="1"/>
    <col min="2327" max="2328" width="10.59765625" style="430"/>
    <col min="2329" max="2329" width="14.8984375" style="430" customWidth="1"/>
    <col min="2330" max="2560" width="10.59765625" style="430"/>
    <col min="2561" max="2561" width="15.59765625" style="430" customWidth="1"/>
    <col min="2562" max="2562" width="12.59765625" style="430" bestFit="1" customWidth="1"/>
    <col min="2563" max="2563" width="20.59765625" style="430" bestFit="1" customWidth="1"/>
    <col min="2564" max="2564" width="9.59765625" style="430" customWidth="1"/>
    <col min="2565" max="2565" width="19.3984375" style="430" bestFit="1" customWidth="1"/>
    <col min="2566" max="2566" width="12.59765625" style="430" bestFit="1" customWidth="1"/>
    <col min="2567" max="2567" width="19.3984375" style="430" bestFit="1" customWidth="1"/>
    <col min="2568" max="2568" width="6.59765625" style="430" customWidth="1"/>
    <col min="2569" max="2569" width="13.59765625" style="430" customWidth="1"/>
    <col min="2570" max="2570" width="8.59765625" style="430" customWidth="1"/>
    <col min="2571" max="2571" width="18" style="430" bestFit="1" customWidth="1"/>
    <col min="2572" max="2572" width="12.59765625" style="430" bestFit="1" customWidth="1"/>
    <col min="2573" max="2573" width="19.3984375" style="430" bestFit="1" customWidth="1"/>
    <col min="2574" max="2574" width="12.59765625" style="430" bestFit="1" customWidth="1"/>
    <col min="2575" max="2575" width="20.59765625" style="430" bestFit="1" customWidth="1"/>
    <col min="2576" max="2576" width="7.59765625" style="430" customWidth="1"/>
    <col min="2577" max="2577" width="15.3984375" style="430" bestFit="1" customWidth="1"/>
    <col min="2578" max="2578" width="12.19921875" style="430" bestFit="1" customWidth="1"/>
    <col min="2579" max="2579" width="18" style="430" bestFit="1" customWidth="1"/>
    <col min="2580" max="2580" width="8.59765625" style="430" customWidth="1"/>
    <col min="2581" max="2581" width="10.8984375" style="430" customWidth="1"/>
    <col min="2582" max="2582" width="6.59765625" style="430" customWidth="1"/>
    <col min="2583" max="2584" width="10.59765625" style="430"/>
    <col min="2585" max="2585" width="14.8984375" style="430" customWidth="1"/>
    <col min="2586" max="2816" width="10.59765625" style="430"/>
    <col min="2817" max="2817" width="15.59765625" style="430" customWidth="1"/>
    <col min="2818" max="2818" width="12.59765625" style="430" bestFit="1" customWidth="1"/>
    <col min="2819" max="2819" width="20.59765625" style="430" bestFit="1" customWidth="1"/>
    <col min="2820" max="2820" width="9.59765625" style="430" customWidth="1"/>
    <col min="2821" max="2821" width="19.3984375" style="430" bestFit="1" customWidth="1"/>
    <col min="2822" max="2822" width="12.59765625" style="430" bestFit="1" customWidth="1"/>
    <col min="2823" max="2823" width="19.3984375" style="430" bestFit="1" customWidth="1"/>
    <col min="2824" max="2824" width="6.59765625" style="430" customWidth="1"/>
    <col min="2825" max="2825" width="13.59765625" style="430" customWidth="1"/>
    <col min="2826" max="2826" width="8.59765625" style="430" customWidth="1"/>
    <col min="2827" max="2827" width="18" style="430" bestFit="1" customWidth="1"/>
    <col min="2828" max="2828" width="12.59765625" style="430" bestFit="1" customWidth="1"/>
    <col min="2829" max="2829" width="19.3984375" style="430" bestFit="1" customWidth="1"/>
    <col min="2830" max="2830" width="12.59765625" style="430" bestFit="1" customWidth="1"/>
    <col min="2831" max="2831" width="20.59765625" style="430" bestFit="1" customWidth="1"/>
    <col min="2832" max="2832" width="7.59765625" style="430" customWidth="1"/>
    <col min="2833" max="2833" width="15.3984375" style="430" bestFit="1" customWidth="1"/>
    <col min="2834" max="2834" width="12.19921875" style="430" bestFit="1" customWidth="1"/>
    <col min="2835" max="2835" width="18" style="430" bestFit="1" customWidth="1"/>
    <col min="2836" max="2836" width="8.59765625" style="430" customWidth="1"/>
    <col min="2837" max="2837" width="10.8984375" style="430" customWidth="1"/>
    <col min="2838" max="2838" width="6.59765625" style="430" customWidth="1"/>
    <col min="2839" max="2840" width="10.59765625" style="430"/>
    <col min="2841" max="2841" width="14.8984375" style="430" customWidth="1"/>
    <col min="2842" max="3072" width="10.59765625" style="430"/>
    <col min="3073" max="3073" width="15.59765625" style="430" customWidth="1"/>
    <col min="3074" max="3074" width="12.59765625" style="430" bestFit="1" customWidth="1"/>
    <col min="3075" max="3075" width="20.59765625" style="430" bestFit="1" customWidth="1"/>
    <col min="3076" max="3076" width="9.59765625" style="430" customWidth="1"/>
    <col min="3077" max="3077" width="19.3984375" style="430" bestFit="1" customWidth="1"/>
    <col min="3078" max="3078" width="12.59765625" style="430" bestFit="1" customWidth="1"/>
    <col min="3079" max="3079" width="19.3984375" style="430" bestFit="1" customWidth="1"/>
    <col min="3080" max="3080" width="6.59765625" style="430" customWidth="1"/>
    <col min="3081" max="3081" width="13.59765625" style="430" customWidth="1"/>
    <col min="3082" max="3082" width="8.59765625" style="430" customWidth="1"/>
    <col min="3083" max="3083" width="18" style="430" bestFit="1" customWidth="1"/>
    <col min="3084" max="3084" width="12.59765625" style="430" bestFit="1" customWidth="1"/>
    <col min="3085" max="3085" width="19.3984375" style="430" bestFit="1" customWidth="1"/>
    <col min="3086" max="3086" width="12.59765625" style="430" bestFit="1" customWidth="1"/>
    <col min="3087" max="3087" width="20.59765625" style="430" bestFit="1" customWidth="1"/>
    <col min="3088" max="3088" width="7.59765625" style="430" customWidth="1"/>
    <col min="3089" max="3089" width="15.3984375" style="430" bestFit="1" customWidth="1"/>
    <col min="3090" max="3090" width="12.19921875" style="430" bestFit="1" customWidth="1"/>
    <col min="3091" max="3091" width="18" style="430" bestFit="1" customWidth="1"/>
    <col min="3092" max="3092" width="8.59765625" style="430" customWidth="1"/>
    <col min="3093" max="3093" width="10.8984375" style="430" customWidth="1"/>
    <col min="3094" max="3094" width="6.59765625" style="430" customWidth="1"/>
    <col min="3095" max="3096" width="10.59765625" style="430"/>
    <col min="3097" max="3097" width="14.8984375" style="430" customWidth="1"/>
    <col min="3098" max="3328" width="10.59765625" style="430"/>
    <col min="3329" max="3329" width="15.59765625" style="430" customWidth="1"/>
    <col min="3330" max="3330" width="12.59765625" style="430" bestFit="1" customWidth="1"/>
    <col min="3331" max="3331" width="20.59765625" style="430" bestFit="1" customWidth="1"/>
    <col min="3332" max="3332" width="9.59765625" style="430" customWidth="1"/>
    <col min="3333" max="3333" width="19.3984375" style="430" bestFit="1" customWidth="1"/>
    <col min="3334" max="3334" width="12.59765625" style="430" bestFit="1" customWidth="1"/>
    <col min="3335" max="3335" width="19.3984375" style="430" bestFit="1" customWidth="1"/>
    <col min="3336" max="3336" width="6.59765625" style="430" customWidth="1"/>
    <col min="3337" max="3337" width="13.59765625" style="430" customWidth="1"/>
    <col min="3338" max="3338" width="8.59765625" style="430" customWidth="1"/>
    <col min="3339" max="3339" width="18" style="430" bestFit="1" customWidth="1"/>
    <col min="3340" max="3340" width="12.59765625" style="430" bestFit="1" customWidth="1"/>
    <col min="3341" max="3341" width="19.3984375" style="430" bestFit="1" customWidth="1"/>
    <col min="3342" max="3342" width="12.59765625" style="430" bestFit="1" customWidth="1"/>
    <col min="3343" max="3343" width="20.59765625" style="430" bestFit="1" customWidth="1"/>
    <col min="3344" max="3344" width="7.59765625" style="430" customWidth="1"/>
    <col min="3345" max="3345" width="15.3984375" style="430" bestFit="1" customWidth="1"/>
    <col min="3346" max="3346" width="12.19921875" style="430" bestFit="1" customWidth="1"/>
    <col min="3347" max="3347" width="18" style="430" bestFit="1" customWidth="1"/>
    <col min="3348" max="3348" width="8.59765625" style="430" customWidth="1"/>
    <col min="3349" max="3349" width="10.8984375" style="430" customWidth="1"/>
    <col min="3350" max="3350" width="6.59765625" style="430" customWidth="1"/>
    <col min="3351" max="3352" width="10.59765625" style="430"/>
    <col min="3353" max="3353" width="14.8984375" style="430" customWidth="1"/>
    <col min="3354" max="3584" width="10.59765625" style="430"/>
    <col min="3585" max="3585" width="15.59765625" style="430" customWidth="1"/>
    <col min="3586" max="3586" width="12.59765625" style="430" bestFit="1" customWidth="1"/>
    <col min="3587" max="3587" width="20.59765625" style="430" bestFit="1" customWidth="1"/>
    <col min="3588" max="3588" width="9.59765625" style="430" customWidth="1"/>
    <col min="3589" max="3589" width="19.3984375" style="430" bestFit="1" customWidth="1"/>
    <col min="3590" max="3590" width="12.59765625" style="430" bestFit="1" customWidth="1"/>
    <col min="3591" max="3591" width="19.3984375" style="430" bestFit="1" customWidth="1"/>
    <col min="3592" max="3592" width="6.59765625" style="430" customWidth="1"/>
    <col min="3593" max="3593" width="13.59765625" style="430" customWidth="1"/>
    <col min="3594" max="3594" width="8.59765625" style="430" customWidth="1"/>
    <col min="3595" max="3595" width="18" style="430" bestFit="1" customWidth="1"/>
    <col min="3596" max="3596" width="12.59765625" style="430" bestFit="1" customWidth="1"/>
    <col min="3597" max="3597" width="19.3984375" style="430" bestFit="1" customWidth="1"/>
    <col min="3598" max="3598" width="12.59765625" style="430" bestFit="1" customWidth="1"/>
    <col min="3599" max="3599" width="20.59765625" style="430" bestFit="1" customWidth="1"/>
    <col min="3600" max="3600" width="7.59765625" style="430" customWidth="1"/>
    <col min="3601" max="3601" width="15.3984375" style="430" bestFit="1" customWidth="1"/>
    <col min="3602" max="3602" width="12.19921875" style="430" bestFit="1" customWidth="1"/>
    <col min="3603" max="3603" width="18" style="430" bestFit="1" customWidth="1"/>
    <col min="3604" max="3604" width="8.59765625" style="430" customWidth="1"/>
    <col min="3605" max="3605" width="10.8984375" style="430" customWidth="1"/>
    <col min="3606" max="3606" width="6.59765625" style="430" customWidth="1"/>
    <col min="3607" max="3608" width="10.59765625" style="430"/>
    <col min="3609" max="3609" width="14.8984375" style="430" customWidth="1"/>
    <col min="3610" max="3840" width="10.59765625" style="430"/>
    <col min="3841" max="3841" width="15.59765625" style="430" customWidth="1"/>
    <col min="3842" max="3842" width="12.59765625" style="430" bestFit="1" customWidth="1"/>
    <col min="3843" max="3843" width="20.59765625" style="430" bestFit="1" customWidth="1"/>
    <col min="3844" max="3844" width="9.59765625" style="430" customWidth="1"/>
    <col min="3845" max="3845" width="19.3984375" style="430" bestFit="1" customWidth="1"/>
    <col min="3846" max="3846" width="12.59765625" style="430" bestFit="1" customWidth="1"/>
    <col min="3847" max="3847" width="19.3984375" style="430" bestFit="1" customWidth="1"/>
    <col min="3848" max="3848" width="6.59765625" style="430" customWidth="1"/>
    <col min="3849" max="3849" width="13.59765625" style="430" customWidth="1"/>
    <col min="3850" max="3850" width="8.59765625" style="430" customWidth="1"/>
    <col min="3851" max="3851" width="18" style="430" bestFit="1" customWidth="1"/>
    <col min="3852" max="3852" width="12.59765625" style="430" bestFit="1" customWidth="1"/>
    <col min="3853" max="3853" width="19.3984375" style="430" bestFit="1" customWidth="1"/>
    <col min="3854" max="3854" width="12.59765625" style="430" bestFit="1" customWidth="1"/>
    <col min="3855" max="3855" width="20.59765625" style="430" bestFit="1" customWidth="1"/>
    <col min="3856" max="3856" width="7.59765625" style="430" customWidth="1"/>
    <col min="3857" max="3857" width="15.3984375" style="430" bestFit="1" customWidth="1"/>
    <col min="3858" max="3858" width="12.19921875" style="430" bestFit="1" customWidth="1"/>
    <col min="3859" max="3859" width="18" style="430" bestFit="1" customWidth="1"/>
    <col min="3860" max="3860" width="8.59765625" style="430" customWidth="1"/>
    <col min="3861" max="3861" width="10.8984375" style="430" customWidth="1"/>
    <col min="3862" max="3862" width="6.59765625" style="430" customWidth="1"/>
    <col min="3863" max="3864" width="10.59765625" style="430"/>
    <col min="3865" max="3865" width="14.8984375" style="430" customWidth="1"/>
    <col min="3866" max="4096" width="10.59765625" style="430"/>
    <col min="4097" max="4097" width="15.59765625" style="430" customWidth="1"/>
    <col min="4098" max="4098" width="12.59765625" style="430" bestFit="1" customWidth="1"/>
    <col min="4099" max="4099" width="20.59765625" style="430" bestFit="1" customWidth="1"/>
    <col min="4100" max="4100" width="9.59765625" style="430" customWidth="1"/>
    <col min="4101" max="4101" width="19.3984375" style="430" bestFit="1" customWidth="1"/>
    <col min="4102" max="4102" width="12.59765625" style="430" bestFit="1" customWidth="1"/>
    <col min="4103" max="4103" width="19.3984375" style="430" bestFit="1" customWidth="1"/>
    <col min="4104" max="4104" width="6.59765625" style="430" customWidth="1"/>
    <col min="4105" max="4105" width="13.59765625" style="430" customWidth="1"/>
    <col min="4106" max="4106" width="8.59765625" style="430" customWidth="1"/>
    <col min="4107" max="4107" width="18" style="430" bestFit="1" customWidth="1"/>
    <col min="4108" max="4108" width="12.59765625" style="430" bestFit="1" customWidth="1"/>
    <col min="4109" max="4109" width="19.3984375" style="430" bestFit="1" customWidth="1"/>
    <col min="4110" max="4110" width="12.59765625" style="430" bestFit="1" customWidth="1"/>
    <col min="4111" max="4111" width="20.59765625" style="430" bestFit="1" customWidth="1"/>
    <col min="4112" max="4112" width="7.59765625" style="430" customWidth="1"/>
    <col min="4113" max="4113" width="15.3984375" style="430" bestFit="1" customWidth="1"/>
    <col min="4114" max="4114" width="12.19921875" style="430" bestFit="1" customWidth="1"/>
    <col min="4115" max="4115" width="18" style="430" bestFit="1" customWidth="1"/>
    <col min="4116" max="4116" width="8.59765625" style="430" customWidth="1"/>
    <col min="4117" max="4117" width="10.8984375" style="430" customWidth="1"/>
    <col min="4118" max="4118" width="6.59765625" style="430" customWidth="1"/>
    <col min="4119" max="4120" width="10.59765625" style="430"/>
    <col min="4121" max="4121" width="14.8984375" style="430" customWidth="1"/>
    <col min="4122" max="4352" width="10.59765625" style="430"/>
    <col min="4353" max="4353" width="15.59765625" style="430" customWidth="1"/>
    <col min="4354" max="4354" width="12.59765625" style="430" bestFit="1" customWidth="1"/>
    <col min="4355" max="4355" width="20.59765625" style="430" bestFit="1" customWidth="1"/>
    <col min="4356" max="4356" width="9.59765625" style="430" customWidth="1"/>
    <col min="4357" max="4357" width="19.3984375" style="430" bestFit="1" customWidth="1"/>
    <col min="4358" max="4358" width="12.59765625" style="430" bestFit="1" customWidth="1"/>
    <col min="4359" max="4359" width="19.3984375" style="430" bestFit="1" customWidth="1"/>
    <col min="4360" max="4360" width="6.59765625" style="430" customWidth="1"/>
    <col min="4361" max="4361" width="13.59765625" style="430" customWidth="1"/>
    <col min="4362" max="4362" width="8.59765625" style="430" customWidth="1"/>
    <col min="4363" max="4363" width="18" style="430" bestFit="1" customWidth="1"/>
    <col min="4364" max="4364" width="12.59765625" style="430" bestFit="1" customWidth="1"/>
    <col min="4365" max="4365" width="19.3984375" style="430" bestFit="1" customWidth="1"/>
    <col min="4366" max="4366" width="12.59765625" style="430" bestFit="1" customWidth="1"/>
    <col min="4367" max="4367" width="20.59765625" style="430" bestFit="1" customWidth="1"/>
    <col min="4368" max="4368" width="7.59765625" style="430" customWidth="1"/>
    <col min="4369" max="4369" width="15.3984375" style="430" bestFit="1" customWidth="1"/>
    <col min="4370" max="4370" width="12.19921875" style="430" bestFit="1" customWidth="1"/>
    <col min="4371" max="4371" width="18" style="430" bestFit="1" customWidth="1"/>
    <col min="4372" max="4372" width="8.59765625" style="430" customWidth="1"/>
    <col min="4373" max="4373" width="10.8984375" style="430" customWidth="1"/>
    <col min="4374" max="4374" width="6.59765625" style="430" customWidth="1"/>
    <col min="4375" max="4376" width="10.59765625" style="430"/>
    <col min="4377" max="4377" width="14.8984375" style="430" customWidth="1"/>
    <col min="4378" max="4608" width="10.59765625" style="430"/>
    <col min="4609" max="4609" width="15.59765625" style="430" customWidth="1"/>
    <col min="4610" max="4610" width="12.59765625" style="430" bestFit="1" customWidth="1"/>
    <col min="4611" max="4611" width="20.59765625" style="430" bestFit="1" customWidth="1"/>
    <col min="4612" max="4612" width="9.59765625" style="430" customWidth="1"/>
    <col min="4613" max="4613" width="19.3984375" style="430" bestFit="1" customWidth="1"/>
    <col min="4614" max="4614" width="12.59765625" style="430" bestFit="1" customWidth="1"/>
    <col min="4615" max="4615" width="19.3984375" style="430" bestFit="1" customWidth="1"/>
    <col min="4616" max="4616" width="6.59765625" style="430" customWidth="1"/>
    <col min="4617" max="4617" width="13.59765625" style="430" customWidth="1"/>
    <col min="4618" max="4618" width="8.59765625" style="430" customWidth="1"/>
    <col min="4619" max="4619" width="18" style="430" bestFit="1" customWidth="1"/>
    <col min="4620" max="4620" width="12.59765625" style="430" bestFit="1" customWidth="1"/>
    <col min="4621" max="4621" width="19.3984375" style="430" bestFit="1" customWidth="1"/>
    <col min="4622" max="4622" width="12.59765625" style="430" bestFit="1" customWidth="1"/>
    <col min="4623" max="4623" width="20.59765625" style="430" bestFit="1" customWidth="1"/>
    <col min="4624" max="4624" width="7.59765625" style="430" customWidth="1"/>
    <col min="4625" max="4625" width="15.3984375" style="430" bestFit="1" customWidth="1"/>
    <col min="4626" max="4626" width="12.19921875" style="430" bestFit="1" customWidth="1"/>
    <col min="4627" max="4627" width="18" style="430" bestFit="1" customWidth="1"/>
    <col min="4628" max="4628" width="8.59765625" style="430" customWidth="1"/>
    <col min="4629" max="4629" width="10.8984375" style="430" customWidth="1"/>
    <col min="4630" max="4630" width="6.59765625" style="430" customWidth="1"/>
    <col min="4631" max="4632" width="10.59765625" style="430"/>
    <col min="4633" max="4633" width="14.8984375" style="430" customWidth="1"/>
    <col min="4634" max="4864" width="10.59765625" style="430"/>
    <col min="4865" max="4865" width="15.59765625" style="430" customWidth="1"/>
    <col min="4866" max="4866" width="12.59765625" style="430" bestFit="1" customWidth="1"/>
    <col min="4867" max="4867" width="20.59765625" style="430" bestFit="1" customWidth="1"/>
    <col min="4868" max="4868" width="9.59765625" style="430" customWidth="1"/>
    <col min="4869" max="4869" width="19.3984375" style="430" bestFit="1" customWidth="1"/>
    <col min="4870" max="4870" width="12.59765625" style="430" bestFit="1" customWidth="1"/>
    <col min="4871" max="4871" width="19.3984375" style="430" bestFit="1" customWidth="1"/>
    <col min="4872" max="4872" width="6.59765625" style="430" customWidth="1"/>
    <col min="4873" max="4873" width="13.59765625" style="430" customWidth="1"/>
    <col min="4874" max="4874" width="8.59765625" style="430" customWidth="1"/>
    <col min="4875" max="4875" width="18" style="430" bestFit="1" customWidth="1"/>
    <col min="4876" max="4876" width="12.59765625" style="430" bestFit="1" customWidth="1"/>
    <col min="4877" max="4877" width="19.3984375" style="430" bestFit="1" customWidth="1"/>
    <col min="4878" max="4878" width="12.59765625" style="430" bestFit="1" customWidth="1"/>
    <col min="4879" max="4879" width="20.59765625" style="430" bestFit="1" customWidth="1"/>
    <col min="4880" max="4880" width="7.59765625" style="430" customWidth="1"/>
    <col min="4881" max="4881" width="15.3984375" style="430" bestFit="1" customWidth="1"/>
    <col min="4882" max="4882" width="12.19921875" style="430" bestFit="1" customWidth="1"/>
    <col min="4883" max="4883" width="18" style="430" bestFit="1" customWidth="1"/>
    <col min="4884" max="4884" width="8.59765625" style="430" customWidth="1"/>
    <col min="4885" max="4885" width="10.8984375" style="430" customWidth="1"/>
    <col min="4886" max="4886" width="6.59765625" style="430" customWidth="1"/>
    <col min="4887" max="4888" width="10.59765625" style="430"/>
    <col min="4889" max="4889" width="14.8984375" style="430" customWidth="1"/>
    <col min="4890" max="5120" width="10.59765625" style="430"/>
    <col min="5121" max="5121" width="15.59765625" style="430" customWidth="1"/>
    <col min="5122" max="5122" width="12.59765625" style="430" bestFit="1" customWidth="1"/>
    <col min="5123" max="5123" width="20.59765625" style="430" bestFit="1" customWidth="1"/>
    <col min="5124" max="5124" width="9.59765625" style="430" customWidth="1"/>
    <col min="5125" max="5125" width="19.3984375" style="430" bestFit="1" customWidth="1"/>
    <col min="5126" max="5126" width="12.59765625" style="430" bestFit="1" customWidth="1"/>
    <col min="5127" max="5127" width="19.3984375" style="430" bestFit="1" customWidth="1"/>
    <col min="5128" max="5128" width="6.59765625" style="430" customWidth="1"/>
    <col min="5129" max="5129" width="13.59765625" style="430" customWidth="1"/>
    <col min="5130" max="5130" width="8.59765625" style="430" customWidth="1"/>
    <col min="5131" max="5131" width="18" style="430" bestFit="1" customWidth="1"/>
    <col min="5132" max="5132" width="12.59765625" style="430" bestFit="1" customWidth="1"/>
    <col min="5133" max="5133" width="19.3984375" style="430" bestFit="1" customWidth="1"/>
    <col min="5134" max="5134" width="12.59765625" style="430" bestFit="1" customWidth="1"/>
    <col min="5135" max="5135" width="20.59765625" style="430" bestFit="1" customWidth="1"/>
    <col min="5136" max="5136" width="7.59765625" style="430" customWidth="1"/>
    <col min="5137" max="5137" width="15.3984375" style="430" bestFit="1" customWidth="1"/>
    <col min="5138" max="5138" width="12.19921875" style="430" bestFit="1" customWidth="1"/>
    <col min="5139" max="5139" width="18" style="430" bestFit="1" customWidth="1"/>
    <col min="5140" max="5140" width="8.59765625" style="430" customWidth="1"/>
    <col min="5141" max="5141" width="10.8984375" style="430" customWidth="1"/>
    <col min="5142" max="5142" width="6.59765625" style="430" customWidth="1"/>
    <col min="5143" max="5144" width="10.59765625" style="430"/>
    <col min="5145" max="5145" width="14.8984375" style="430" customWidth="1"/>
    <col min="5146" max="5376" width="10.59765625" style="430"/>
    <col min="5377" max="5377" width="15.59765625" style="430" customWidth="1"/>
    <col min="5378" max="5378" width="12.59765625" style="430" bestFit="1" customWidth="1"/>
    <col min="5379" max="5379" width="20.59765625" style="430" bestFit="1" customWidth="1"/>
    <col min="5380" max="5380" width="9.59765625" style="430" customWidth="1"/>
    <col min="5381" max="5381" width="19.3984375" style="430" bestFit="1" customWidth="1"/>
    <col min="5382" max="5382" width="12.59765625" style="430" bestFit="1" customWidth="1"/>
    <col min="5383" max="5383" width="19.3984375" style="430" bestFit="1" customWidth="1"/>
    <col min="5384" max="5384" width="6.59765625" style="430" customWidth="1"/>
    <col min="5385" max="5385" width="13.59765625" style="430" customWidth="1"/>
    <col min="5386" max="5386" width="8.59765625" style="430" customWidth="1"/>
    <col min="5387" max="5387" width="18" style="430" bestFit="1" customWidth="1"/>
    <col min="5388" max="5388" width="12.59765625" style="430" bestFit="1" customWidth="1"/>
    <col min="5389" max="5389" width="19.3984375" style="430" bestFit="1" customWidth="1"/>
    <col min="5390" max="5390" width="12.59765625" style="430" bestFit="1" customWidth="1"/>
    <col min="5391" max="5391" width="20.59765625" style="430" bestFit="1" customWidth="1"/>
    <col min="5392" max="5392" width="7.59765625" style="430" customWidth="1"/>
    <col min="5393" max="5393" width="15.3984375" style="430" bestFit="1" customWidth="1"/>
    <col min="5394" max="5394" width="12.19921875" style="430" bestFit="1" customWidth="1"/>
    <col min="5395" max="5395" width="18" style="430" bestFit="1" customWidth="1"/>
    <col min="5396" max="5396" width="8.59765625" style="430" customWidth="1"/>
    <col min="5397" max="5397" width="10.8984375" style="430" customWidth="1"/>
    <col min="5398" max="5398" width="6.59765625" style="430" customWidth="1"/>
    <col min="5399" max="5400" width="10.59765625" style="430"/>
    <col min="5401" max="5401" width="14.8984375" style="430" customWidth="1"/>
    <col min="5402" max="5632" width="10.59765625" style="430"/>
    <col min="5633" max="5633" width="15.59765625" style="430" customWidth="1"/>
    <col min="5634" max="5634" width="12.59765625" style="430" bestFit="1" customWidth="1"/>
    <col min="5635" max="5635" width="20.59765625" style="430" bestFit="1" customWidth="1"/>
    <col min="5636" max="5636" width="9.59765625" style="430" customWidth="1"/>
    <col min="5637" max="5637" width="19.3984375" style="430" bestFit="1" customWidth="1"/>
    <col min="5638" max="5638" width="12.59765625" style="430" bestFit="1" customWidth="1"/>
    <col min="5639" max="5639" width="19.3984375" style="430" bestFit="1" customWidth="1"/>
    <col min="5640" max="5640" width="6.59765625" style="430" customWidth="1"/>
    <col min="5641" max="5641" width="13.59765625" style="430" customWidth="1"/>
    <col min="5642" max="5642" width="8.59765625" style="430" customWidth="1"/>
    <col min="5643" max="5643" width="18" style="430" bestFit="1" customWidth="1"/>
    <col min="5644" max="5644" width="12.59765625" style="430" bestFit="1" customWidth="1"/>
    <col min="5645" max="5645" width="19.3984375" style="430" bestFit="1" customWidth="1"/>
    <col min="5646" max="5646" width="12.59765625" style="430" bestFit="1" customWidth="1"/>
    <col min="5647" max="5647" width="20.59765625" style="430" bestFit="1" customWidth="1"/>
    <col min="5648" max="5648" width="7.59765625" style="430" customWidth="1"/>
    <col min="5649" max="5649" width="15.3984375" style="430" bestFit="1" customWidth="1"/>
    <col min="5650" max="5650" width="12.19921875" style="430" bestFit="1" customWidth="1"/>
    <col min="5651" max="5651" width="18" style="430" bestFit="1" customWidth="1"/>
    <col min="5652" max="5652" width="8.59765625" style="430" customWidth="1"/>
    <col min="5653" max="5653" width="10.8984375" style="430" customWidth="1"/>
    <col min="5654" max="5654" width="6.59765625" style="430" customWidth="1"/>
    <col min="5655" max="5656" width="10.59765625" style="430"/>
    <col min="5657" max="5657" width="14.8984375" style="430" customWidth="1"/>
    <col min="5658" max="5888" width="10.59765625" style="430"/>
    <col min="5889" max="5889" width="15.59765625" style="430" customWidth="1"/>
    <col min="5890" max="5890" width="12.59765625" style="430" bestFit="1" customWidth="1"/>
    <col min="5891" max="5891" width="20.59765625" style="430" bestFit="1" customWidth="1"/>
    <col min="5892" max="5892" width="9.59765625" style="430" customWidth="1"/>
    <col min="5893" max="5893" width="19.3984375" style="430" bestFit="1" customWidth="1"/>
    <col min="5894" max="5894" width="12.59765625" style="430" bestFit="1" customWidth="1"/>
    <col min="5895" max="5895" width="19.3984375" style="430" bestFit="1" customWidth="1"/>
    <col min="5896" max="5896" width="6.59765625" style="430" customWidth="1"/>
    <col min="5897" max="5897" width="13.59765625" style="430" customWidth="1"/>
    <col min="5898" max="5898" width="8.59765625" style="430" customWidth="1"/>
    <col min="5899" max="5899" width="18" style="430" bestFit="1" customWidth="1"/>
    <col min="5900" max="5900" width="12.59765625" style="430" bestFit="1" customWidth="1"/>
    <col min="5901" max="5901" width="19.3984375" style="430" bestFit="1" customWidth="1"/>
    <col min="5902" max="5902" width="12.59765625" style="430" bestFit="1" customWidth="1"/>
    <col min="5903" max="5903" width="20.59765625" style="430" bestFit="1" customWidth="1"/>
    <col min="5904" max="5904" width="7.59765625" style="430" customWidth="1"/>
    <col min="5905" max="5905" width="15.3984375" style="430" bestFit="1" customWidth="1"/>
    <col min="5906" max="5906" width="12.19921875" style="430" bestFit="1" customWidth="1"/>
    <col min="5907" max="5907" width="18" style="430" bestFit="1" customWidth="1"/>
    <col min="5908" max="5908" width="8.59765625" style="430" customWidth="1"/>
    <col min="5909" max="5909" width="10.8984375" style="430" customWidth="1"/>
    <col min="5910" max="5910" width="6.59765625" style="430" customWidth="1"/>
    <col min="5911" max="5912" width="10.59765625" style="430"/>
    <col min="5913" max="5913" width="14.8984375" style="430" customWidth="1"/>
    <col min="5914" max="6144" width="10.59765625" style="430"/>
    <col min="6145" max="6145" width="15.59765625" style="430" customWidth="1"/>
    <col min="6146" max="6146" width="12.59765625" style="430" bestFit="1" customWidth="1"/>
    <col min="6147" max="6147" width="20.59765625" style="430" bestFit="1" customWidth="1"/>
    <col min="6148" max="6148" width="9.59765625" style="430" customWidth="1"/>
    <col min="6149" max="6149" width="19.3984375" style="430" bestFit="1" customWidth="1"/>
    <col min="6150" max="6150" width="12.59765625" style="430" bestFit="1" customWidth="1"/>
    <col min="6151" max="6151" width="19.3984375" style="430" bestFit="1" customWidth="1"/>
    <col min="6152" max="6152" width="6.59765625" style="430" customWidth="1"/>
    <col min="6153" max="6153" width="13.59765625" style="430" customWidth="1"/>
    <col min="6154" max="6154" width="8.59765625" style="430" customWidth="1"/>
    <col min="6155" max="6155" width="18" style="430" bestFit="1" customWidth="1"/>
    <col min="6156" max="6156" width="12.59765625" style="430" bestFit="1" customWidth="1"/>
    <col min="6157" max="6157" width="19.3984375" style="430" bestFit="1" customWidth="1"/>
    <col min="6158" max="6158" width="12.59765625" style="430" bestFit="1" customWidth="1"/>
    <col min="6159" max="6159" width="20.59765625" style="430" bestFit="1" customWidth="1"/>
    <col min="6160" max="6160" width="7.59765625" style="430" customWidth="1"/>
    <col min="6161" max="6161" width="15.3984375" style="430" bestFit="1" customWidth="1"/>
    <col min="6162" max="6162" width="12.19921875" style="430" bestFit="1" customWidth="1"/>
    <col min="6163" max="6163" width="18" style="430" bestFit="1" customWidth="1"/>
    <col min="6164" max="6164" width="8.59765625" style="430" customWidth="1"/>
    <col min="6165" max="6165" width="10.8984375" style="430" customWidth="1"/>
    <col min="6166" max="6166" width="6.59765625" style="430" customWidth="1"/>
    <col min="6167" max="6168" width="10.59765625" style="430"/>
    <col min="6169" max="6169" width="14.8984375" style="430" customWidth="1"/>
    <col min="6170" max="6400" width="10.59765625" style="430"/>
    <col min="6401" max="6401" width="15.59765625" style="430" customWidth="1"/>
    <col min="6402" max="6402" width="12.59765625" style="430" bestFit="1" customWidth="1"/>
    <col min="6403" max="6403" width="20.59765625" style="430" bestFit="1" customWidth="1"/>
    <col min="6404" max="6404" width="9.59765625" style="430" customWidth="1"/>
    <col min="6405" max="6405" width="19.3984375" style="430" bestFit="1" customWidth="1"/>
    <col min="6406" max="6406" width="12.59765625" style="430" bestFit="1" customWidth="1"/>
    <col min="6407" max="6407" width="19.3984375" style="430" bestFit="1" customWidth="1"/>
    <col min="6408" max="6408" width="6.59765625" style="430" customWidth="1"/>
    <col min="6409" max="6409" width="13.59765625" style="430" customWidth="1"/>
    <col min="6410" max="6410" width="8.59765625" style="430" customWidth="1"/>
    <col min="6411" max="6411" width="18" style="430" bestFit="1" customWidth="1"/>
    <col min="6412" max="6412" width="12.59765625" style="430" bestFit="1" customWidth="1"/>
    <col min="6413" max="6413" width="19.3984375" style="430" bestFit="1" customWidth="1"/>
    <col min="6414" max="6414" width="12.59765625" style="430" bestFit="1" customWidth="1"/>
    <col min="6415" max="6415" width="20.59765625" style="430" bestFit="1" customWidth="1"/>
    <col min="6416" max="6416" width="7.59765625" style="430" customWidth="1"/>
    <col min="6417" max="6417" width="15.3984375" style="430" bestFit="1" customWidth="1"/>
    <col min="6418" max="6418" width="12.19921875" style="430" bestFit="1" customWidth="1"/>
    <col min="6419" max="6419" width="18" style="430" bestFit="1" customWidth="1"/>
    <col min="6420" max="6420" width="8.59765625" style="430" customWidth="1"/>
    <col min="6421" max="6421" width="10.8984375" style="430" customWidth="1"/>
    <col min="6422" max="6422" width="6.59765625" style="430" customWidth="1"/>
    <col min="6423" max="6424" width="10.59765625" style="430"/>
    <col min="6425" max="6425" width="14.8984375" style="430" customWidth="1"/>
    <col min="6426" max="6656" width="10.59765625" style="430"/>
    <col min="6657" max="6657" width="15.59765625" style="430" customWidth="1"/>
    <col min="6658" max="6658" width="12.59765625" style="430" bestFit="1" customWidth="1"/>
    <col min="6659" max="6659" width="20.59765625" style="430" bestFit="1" customWidth="1"/>
    <col min="6660" max="6660" width="9.59765625" style="430" customWidth="1"/>
    <col min="6661" max="6661" width="19.3984375" style="430" bestFit="1" customWidth="1"/>
    <col min="6662" max="6662" width="12.59765625" style="430" bestFit="1" customWidth="1"/>
    <col min="6663" max="6663" width="19.3984375" style="430" bestFit="1" customWidth="1"/>
    <col min="6664" max="6664" width="6.59765625" style="430" customWidth="1"/>
    <col min="6665" max="6665" width="13.59765625" style="430" customWidth="1"/>
    <col min="6666" max="6666" width="8.59765625" style="430" customWidth="1"/>
    <col min="6667" max="6667" width="18" style="430" bestFit="1" customWidth="1"/>
    <col min="6668" max="6668" width="12.59765625" style="430" bestFit="1" customWidth="1"/>
    <col min="6669" max="6669" width="19.3984375" style="430" bestFit="1" customWidth="1"/>
    <col min="6670" max="6670" width="12.59765625" style="430" bestFit="1" customWidth="1"/>
    <col min="6671" max="6671" width="20.59765625" style="430" bestFit="1" customWidth="1"/>
    <col min="6672" max="6672" width="7.59765625" style="430" customWidth="1"/>
    <col min="6673" max="6673" width="15.3984375" style="430" bestFit="1" customWidth="1"/>
    <col min="6674" max="6674" width="12.19921875" style="430" bestFit="1" customWidth="1"/>
    <col min="6675" max="6675" width="18" style="430" bestFit="1" customWidth="1"/>
    <col min="6676" max="6676" width="8.59765625" style="430" customWidth="1"/>
    <col min="6677" max="6677" width="10.8984375" style="430" customWidth="1"/>
    <col min="6678" max="6678" width="6.59765625" style="430" customWidth="1"/>
    <col min="6679" max="6680" width="10.59765625" style="430"/>
    <col min="6681" max="6681" width="14.8984375" style="430" customWidth="1"/>
    <col min="6682" max="6912" width="10.59765625" style="430"/>
    <col min="6913" max="6913" width="15.59765625" style="430" customWidth="1"/>
    <col min="6914" max="6914" width="12.59765625" style="430" bestFit="1" customWidth="1"/>
    <col min="6915" max="6915" width="20.59765625" style="430" bestFit="1" customWidth="1"/>
    <col min="6916" max="6916" width="9.59765625" style="430" customWidth="1"/>
    <col min="6917" max="6917" width="19.3984375" style="430" bestFit="1" customWidth="1"/>
    <col min="6918" max="6918" width="12.59765625" style="430" bestFit="1" customWidth="1"/>
    <col min="6919" max="6919" width="19.3984375" style="430" bestFit="1" customWidth="1"/>
    <col min="6920" max="6920" width="6.59765625" style="430" customWidth="1"/>
    <col min="6921" max="6921" width="13.59765625" style="430" customWidth="1"/>
    <col min="6922" max="6922" width="8.59765625" style="430" customWidth="1"/>
    <col min="6923" max="6923" width="18" style="430" bestFit="1" customWidth="1"/>
    <col min="6924" max="6924" width="12.59765625" style="430" bestFit="1" customWidth="1"/>
    <col min="6925" max="6925" width="19.3984375" style="430" bestFit="1" customWidth="1"/>
    <col min="6926" max="6926" width="12.59765625" style="430" bestFit="1" customWidth="1"/>
    <col min="6927" max="6927" width="20.59765625" style="430" bestFit="1" customWidth="1"/>
    <col min="6928" max="6928" width="7.59765625" style="430" customWidth="1"/>
    <col min="6929" max="6929" width="15.3984375" style="430" bestFit="1" customWidth="1"/>
    <col min="6930" max="6930" width="12.19921875" style="430" bestFit="1" customWidth="1"/>
    <col min="6931" max="6931" width="18" style="430" bestFit="1" customWidth="1"/>
    <col min="6932" max="6932" width="8.59765625" style="430" customWidth="1"/>
    <col min="6933" max="6933" width="10.8984375" style="430" customWidth="1"/>
    <col min="6934" max="6934" width="6.59765625" style="430" customWidth="1"/>
    <col min="6935" max="6936" width="10.59765625" style="430"/>
    <col min="6937" max="6937" width="14.8984375" style="430" customWidth="1"/>
    <col min="6938" max="7168" width="10.59765625" style="430"/>
    <col min="7169" max="7169" width="15.59765625" style="430" customWidth="1"/>
    <col min="7170" max="7170" width="12.59765625" style="430" bestFit="1" customWidth="1"/>
    <col min="7171" max="7171" width="20.59765625" style="430" bestFit="1" customWidth="1"/>
    <col min="7172" max="7172" width="9.59765625" style="430" customWidth="1"/>
    <col min="7173" max="7173" width="19.3984375" style="430" bestFit="1" customWidth="1"/>
    <col min="7174" max="7174" width="12.59765625" style="430" bestFit="1" customWidth="1"/>
    <col min="7175" max="7175" width="19.3984375" style="430" bestFit="1" customWidth="1"/>
    <col min="7176" max="7176" width="6.59765625" style="430" customWidth="1"/>
    <col min="7177" max="7177" width="13.59765625" style="430" customWidth="1"/>
    <col min="7178" max="7178" width="8.59765625" style="430" customWidth="1"/>
    <col min="7179" max="7179" width="18" style="430" bestFit="1" customWidth="1"/>
    <col min="7180" max="7180" width="12.59765625" style="430" bestFit="1" customWidth="1"/>
    <col min="7181" max="7181" width="19.3984375" style="430" bestFit="1" customWidth="1"/>
    <col min="7182" max="7182" width="12.59765625" style="430" bestFit="1" customWidth="1"/>
    <col min="7183" max="7183" width="20.59765625" style="430" bestFit="1" customWidth="1"/>
    <col min="7184" max="7184" width="7.59765625" style="430" customWidth="1"/>
    <col min="7185" max="7185" width="15.3984375" style="430" bestFit="1" customWidth="1"/>
    <col min="7186" max="7186" width="12.19921875" style="430" bestFit="1" customWidth="1"/>
    <col min="7187" max="7187" width="18" style="430" bestFit="1" customWidth="1"/>
    <col min="7188" max="7188" width="8.59765625" style="430" customWidth="1"/>
    <col min="7189" max="7189" width="10.8984375" style="430" customWidth="1"/>
    <col min="7190" max="7190" width="6.59765625" style="430" customWidth="1"/>
    <col min="7191" max="7192" width="10.59765625" style="430"/>
    <col min="7193" max="7193" width="14.8984375" style="430" customWidth="1"/>
    <col min="7194" max="7424" width="10.59765625" style="430"/>
    <col min="7425" max="7425" width="15.59765625" style="430" customWidth="1"/>
    <col min="7426" max="7426" width="12.59765625" style="430" bestFit="1" customWidth="1"/>
    <col min="7427" max="7427" width="20.59765625" style="430" bestFit="1" customWidth="1"/>
    <col min="7428" max="7428" width="9.59765625" style="430" customWidth="1"/>
    <col min="7429" max="7429" width="19.3984375" style="430" bestFit="1" customWidth="1"/>
    <col min="7430" max="7430" width="12.59765625" style="430" bestFit="1" customWidth="1"/>
    <col min="7431" max="7431" width="19.3984375" style="430" bestFit="1" customWidth="1"/>
    <col min="7432" max="7432" width="6.59765625" style="430" customWidth="1"/>
    <col min="7433" max="7433" width="13.59765625" style="430" customWidth="1"/>
    <col min="7434" max="7434" width="8.59765625" style="430" customWidth="1"/>
    <col min="7435" max="7435" width="18" style="430" bestFit="1" customWidth="1"/>
    <col min="7436" max="7436" width="12.59765625" style="430" bestFit="1" customWidth="1"/>
    <col min="7437" max="7437" width="19.3984375" style="430" bestFit="1" customWidth="1"/>
    <col min="7438" max="7438" width="12.59765625" style="430" bestFit="1" customWidth="1"/>
    <col min="7439" max="7439" width="20.59765625" style="430" bestFit="1" customWidth="1"/>
    <col min="7440" max="7440" width="7.59765625" style="430" customWidth="1"/>
    <col min="7441" max="7441" width="15.3984375" style="430" bestFit="1" customWidth="1"/>
    <col min="7442" max="7442" width="12.19921875" style="430" bestFit="1" customWidth="1"/>
    <col min="7443" max="7443" width="18" style="430" bestFit="1" customWidth="1"/>
    <col min="7444" max="7444" width="8.59765625" style="430" customWidth="1"/>
    <col min="7445" max="7445" width="10.8984375" style="430" customWidth="1"/>
    <col min="7446" max="7446" width="6.59765625" style="430" customWidth="1"/>
    <col min="7447" max="7448" width="10.59765625" style="430"/>
    <col min="7449" max="7449" width="14.8984375" style="430" customWidth="1"/>
    <col min="7450" max="7680" width="10.59765625" style="430"/>
    <col min="7681" max="7681" width="15.59765625" style="430" customWidth="1"/>
    <col min="7682" max="7682" width="12.59765625" style="430" bestFit="1" customWidth="1"/>
    <col min="7683" max="7683" width="20.59765625" style="430" bestFit="1" customWidth="1"/>
    <col min="7684" max="7684" width="9.59765625" style="430" customWidth="1"/>
    <col min="7685" max="7685" width="19.3984375" style="430" bestFit="1" customWidth="1"/>
    <col min="7686" max="7686" width="12.59765625" style="430" bestFit="1" customWidth="1"/>
    <col min="7687" max="7687" width="19.3984375" style="430" bestFit="1" customWidth="1"/>
    <col min="7688" max="7688" width="6.59765625" style="430" customWidth="1"/>
    <col min="7689" max="7689" width="13.59765625" style="430" customWidth="1"/>
    <col min="7690" max="7690" width="8.59765625" style="430" customWidth="1"/>
    <col min="7691" max="7691" width="18" style="430" bestFit="1" customWidth="1"/>
    <col min="7692" max="7692" width="12.59765625" style="430" bestFit="1" customWidth="1"/>
    <col min="7693" max="7693" width="19.3984375" style="430" bestFit="1" customWidth="1"/>
    <col min="7694" max="7694" width="12.59765625" style="430" bestFit="1" customWidth="1"/>
    <col min="7695" max="7695" width="20.59765625" style="430" bestFit="1" customWidth="1"/>
    <col min="7696" max="7696" width="7.59765625" style="430" customWidth="1"/>
    <col min="7697" max="7697" width="15.3984375" style="430" bestFit="1" customWidth="1"/>
    <col min="7698" max="7698" width="12.19921875" style="430" bestFit="1" customWidth="1"/>
    <col min="7699" max="7699" width="18" style="430" bestFit="1" customWidth="1"/>
    <col min="7700" max="7700" width="8.59765625" style="430" customWidth="1"/>
    <col min="7701" max="7701" width="10.8984375" style="430" customWidth="1"/>
    <col min="7702" max="7702" width="6.59765625" style="430" customWidth="1"/>
    <col min="7703" max="7704" width="10.59765625" style="430"/>
    <col min="7705" max="7705" width="14.8984375" style="430" customWidth="1"/>
    <col min="7706" max="7936" width="10.59765625" style="430"/>
    <col min="7937" max="7937" width="15.59765625" style="430" customWidth="1"/>
    <col min="7938" max="7938" width="12.59765625" style="430" bestFit="1" customWidth="1"/>
    <col min="7939" max="7939" width="20.59765625" style="430" bestFit="1" customWidth="1"/>
    <col min="7940" max="7940" width="9.59765625" style="430" customWidth="1"/>
    <col min="7941" max="7941" width="19.3984375" style="430" bestFit="1" customWidth="1"/>
    <col min="7942" max="7942" width="12.59765625" style="430" bestFit="1" customWidth="1"/>
    <col min="7943" max="7943" width="19.3984375" style="430" bestFit="1" customWidth="1"/>
    <col min="7944" max="7944" width="6.59765625" style="430" customWidth="1"/>
    <col min="7945" max="7945" width="13.59765625" style="430" customWidth="1"/>
    <col min="7946" max="7946" width="8.59765625" style="430" customWidth="1"/>
    <col min="7947" max="7947" width="18" style="430" bestFit="1" customWidth="1"/>
    <col min="7948" max="7948" width="12.59765625" style="430" bestFit="1" customWidth="1"/>
    <col min="7949" max="7949" width="19.3984375" style="430" bestFit="1" customWidth="1"/>
    <col min="7950" max="7950" width="12.59765625" style="430" bestFit="1" customWidth="1"/>
    <col min="7951" max="7951" width="20.59765625" style="430" bestFit="1" customWidth="1"/>
    <col min="7952" max="7952" width="7.59765625" style="430" customWidth="1"/>
    <col min="7953" max="7953" width="15.3984375" style="430" bestFit="1" customWidth="1"/>
    <col min="7954" max="7954" width="12.19921875" style="430" bestFit="1" customWidth="1"/>
    <col min="7955" max="7955" width="18" style="430" bestFit="1" customWidth="1"/>
    <col min="7956" max="7956" width="8.59765625" style="430" customWidth="1"/>
    <col min="7957" max="7957" width="10.8984375" style="430" customWidth="1"/>
    <col min="7958" max="7958" width="6.59765625" style="430" customWidth="1"/>
    <col min="7959" max="7960" width="10.59765625" style="430"/>
    <col min="7961" max="7961" width="14.8984375" style="430" customWidth="1"/>
    <col min="7962" max="8192" width="10.59765625" style="430"/>
    <col min="8193" max="8193" width="15.59765625" style="430" customWidth="1"/>
    <col min="8194" max="8194" width="12.59765625" style="430" bestFit="1" customWidth="1"/>
    <col min="8195" max="8195" width="20.59765625" style="430" bestFit="1" customWidth="1"/>
    <col min="8196" max="8196" width="9.59765625" style="430" customWidth="1"/>
    <col min="8197" max="8197" width="19.3984375" style="430" bestFit="1" customWidth="1"/>
    <col min="8198" max="8198" width="12.59765625" style="430" bestFit="1" customWidth="1"/>
    <col min="8199" max="8199" width="19.3984375" style="430" bestFit="1" customWidth="1"/>
    <col min="8200" max="8200" width="6.59765625" style="430" customWidth="1"/>
    <col min="8201" max="8201" width="13.59765625" style="430" customWidth="1"/>
    <col min="8202" max="8202" width="8.59765625" style="430" customWidth="1"/>
    <col min="8203" max="8203" width="18" style="430" bestFit="1" customWidth="1"/>
    <col min="8204" max="8204" width="12.59765625" style="430" bestFit="1" customWidth="1"/>
    <col min="8205" max="8205" width="19.3984375" style="430" bestFit="1" customWidth="1"/>
    <col min="8206" max="8206" width="12.59765625" style="430" bestFit="1" customWidth="1"/>
    <col min="8207" max="8207" width="20.59765625" style="430" bestFit="1" customWidth="1"/>
    <col min="8208" max="8208" width="7.59765625" style="430" customWidth="1"/>
    <col min="8209" max="8209" width="15.3984375" style="430" bestFit="1" customWidth="1"/>
    <col min="8210" max="8210" width="12.19921875" style="430" bestFit="1" customWidth="1"/>
    <col min="8211" max="8211" width="18" style="430" bestFit="1" customWidth="1"/>
    <col min="8212" max="8212" width="8.59765625" style="430" customWidth="1"/>
    <col min="8213" max="8213" width="10.8984375" style="430" customWidth="1"/>
    <col min="8214" max="8214" width="6.59765625" style="430" customWidth="1"/>
    <col min="8215" max="8216" width="10.59765625" style="430"/>
    <col min="8217" max="8217" width="14.8984375" style="430" customWidth="1"/>
    <col min="8218" max="8448" width="10.59765625" style="430"/>
    <col min="8449" max="8449" width="15.59765625" style="430" customWidth="1"/>
    <col min="8450" max="8450" width="12.59765625" style="430" bestFit="1" customWidth="1"/>
    <col min="8451" max="8451" width="20.59765625" style="430" bestFit="1" customWidth="1"/>
    <col min="8452" max="8452" width="9.59765625" style="430" customWidth="1"/>
    <col min="8453" max="8453" width="19.3984375" style="430" bestFit="1" customWidth="1"/>
    <col min="8454" max="8454" width="12.59765625" style="430" bestFit="1" customWidth="1"/>
    <col min="8455" max="8455" width="19.3984375" style="430" bestFit="1" customWidth="1"/>
    <col min="8456" max="8456" width="6.59765625" style="430" customWidth="1"/>
    <col min="8457" max="8457" width="13.59765625" style="430" customWidth="1"/>
    <col min="8458" max="8458" width="8.59765625" style="430" customWidth="1"/>
    <col min="8459" max="8459" width="18" style="430" bestFit="1" customWidth="1"/>
    <col min="8460" max="8460" width="12.59765625" style="430" bestFit="1" customWidth="1"/>
    <col min="8461" max="8461" width="19.3984375" style="430" bestFit="1" customWidth="1"/>
    <col min="8462" max="8462" width="12.59765625" style="430" bestFit="1" customWidth="1"/>
    <col min="8463" max="8463" width="20.59765625" style="430" bestFit="1" customWidth="1"/>
    <col min="8464" max="8464" width="7.59765625" style="430" customWidth="1"/>
    <col min="8465" max="8465" width="15.3984375" style="430" bestFit="1" customWidth="1"/>
    <col min="8466" max="8466" width="12.19921875" style="430" bestFit="1" customWidth="1"/>
    <col min="8467" max="8467" width="18" style="430" bestFit="1" customWidth="1"/>
    <col min="8468" max="8468" width="8.59765625" style="430" customWidth="1"/>
    <col min="8469" max="8469" width="10.8984375" style="430" customWidth="1"/>
    <col min="8470" max="8470" width="6.59765625" style="430" customWidth="1"/>
    <col min="8471" max="8472" width="10.59765625" style="430"/>
    <col min="8473" max="8473" width="14.8984375" style="430" customWidth="1"/>
    <col min="8474" max="8704" width="10.59765625" style="430"/>
    <col min="8705" max="8705" width="15.59765625" style="430" customWidth="1"/>
    <col min="8706" max="8706" width="12.59765625" style="430" bestFit="1" customWidth="1"/>
    <col min="8707" max="8707" width="20.59765625" style="430" bestFit="1" customWidth="1"/>
    <col min="8708" max="8708" width="9.59765625" style="430" customWidth="1"/>
    <col min="8709" max="8709" width="19.3984375" style="430" bestFit="1" customWidth="1"/>
    <col min="8710" max="8710" width="12.59765625" style="430" bestFit="1" customWidth="1"/>
    <col min="8711" max="8711" width="19.3984375" style="430" bestFit="1" customWidth="1"/>
    <col min="8712" max="8712" width="6.59765625" style="430" customWidth="1"/>
    <col min="8713" max="8713" width="13.59765625" style="430" customWidth="1"/>
    <col min="8714" max="8714" width="8.59765625" style="430" customWidth="1"/>
    <col min="8715" max="8715" width="18" style="430" bestFit="1" customWidth="1"/>
    <col min="8716" max="8716" width="12.59765625" style="430" bestFit="1" customWidth="1"/>
    <col min="8717" max="8717" width="19.3984375" style="430" bestFit="1" customWidth="1"/>
    <col min="8718" max="8718" width="12.59765625" style="430" bestFit="1" customWidth="1"/>
    <col min="8719" max="8719" width="20.59765625" style="430" bestFit="1" customWidth="1"/>
    <col min="8720" max="8720" width="7.59765625" style="430" customWidth="1"/>
    <col min="8721" max="8721" width="15.3984375" style="430" bestFit="1" customWidth="1"/>
    <col min="8722" max="8722" width="12.19921875" style="430" bestFit="1" customWidth="1"/>
    <col min="8723" max="8723" width="18" style="430" bestFit="1" customWidth="1"/>
    <col min="8724" max="8724" width="8.59765625" style="430" customWidth="1"/>
    <col min="8725" max="8725" width="10.8984375" style="430" customWidth="1"/>
    <col min="8726" max="8726" width="6.59765625" style="430" customWidth="1"/>
    <col min="8727" max="8728" width="10.59765625" style="430"/>
    <col min="8729" max="8729" width="14.8984375" style="430" customWidth="1"/>
    <col min="8730" max="8960" width="10.59765625" style="430"/>
    <col min="8961" max="8961" width="15.59765625" style="430" customWidth="1"/>
    <col min="8962" max="8962" width="12.59765625" style="430" bestFit="1" customWidth="1"/>
    <col min="8963" max="8963" width="20.59765625" style="430" bestFit="1" customWidth="1"/>
    <col min="8964" max="8964" width="9.59765625" style="430" customWidth="1"/>
    <col min="8965" max="8965" width="19.3984375" style="430" bestFit="1" customWidth="1"/>
    <col min="8966" max="8966" width="12.59765625" style="430" bestFit="1" customWidth="1"/>
    <col min="8967" max="8967" width="19.3984375" style="430" bestFit="1" customWidth="1"/>
    <col min="8968" max="8968" width="6.59765625" style="430" customWidth="1"/>
    <col min="8969" max="8969" width="13.59765625" style="430" customWidth="1"/>
    <col min="8970" max="8970" width="8.59765625" style="430" customWidth="1"/>
    <col min="8971" max="8971" width="18" style="430" bestFit="1" customWidth="1"/>
    <col min="8972" max="8972" width="12.59765625" style="430" bestFit="1" customWidth="1"/>
    <col min="8973" max="8973" width="19.3984375" style="430" bestFit="1" customWidth="1"/>
    <col min="8974" max="8974" width="12.59765625" style="430" bestFit="1" customWidth="1"/>
    <col min="8975" max="8975" width="20.59765625" style="430" bestFit="1" customWidth="1"/>
    <col min="8976" max="8976" width="7.59765625" style="430" customWidth="1"/>
    <col min="8977" max="8977" width="15.3984375" style="430" bestFit="1" customWidth="1"/>
    <col min="8978" max="8978" width="12.19921875" style="430" bestFit="1" customWidth="1"/>
    <col min="8979" max="8979" width="18" style="430" bestFit="1" customWidth="1"/>
    <col min="8980" max="8980" width="8.59765625" style="430" customWidth="1"/>
    <col min="8981" max="8981" width="10.8984375" style="430" customWidth="1"/>
    <col min="8982" max="8982" width="6.59765625" style="430" customWidth="1"/>
    <col min="8983" max="8984" width="10.59765625" style="430"/>
    <col min="8985" max="8985" width="14.8984375" style="430" customWidth="1"/>
    <col min="8986" max="9216" width="10.59765625" style="430"/>
    <col min="9217" max="9217" width="15.59765625" style="430" customWidth="1"/>
    <col min="9218" max="9218" width="12.59765625" style="430" bestFit="1" customWidth="1"/>
    <col min="9219" max="9219" width="20.59765625" style="430" bestFit="1" customWidth="1"/>
    <col min="9220" max="9220" width="9.59765625" style="430" customWidth="1"/>
    <col min="9221" max="9221" width="19.3984375" style="430" bestFit="1" customWidth="1"/>
    <col min="9222" max="9222" width="12.59765625" style="430" bestFit="1" customWidth="1"/>
    <col min="9223" max="9223" width="19.3984375" style="430" bestFit="1" customWidth="1"/>
    <col min="9224" max="9224" width="6.59765625" style="430" customWidth="1"/>
    <col min="9225" max="9225" width="13.59765625" style="430" customWidth="1"/>
    <col min="9226" max="9226" width="8.59765625" style="430" customWidth="1"/>
    <col min="9227" max="9227" width="18" style="430" bestFit="1" customWidth="1"/>
    <col min="9228" max="9228" width="12.59765625" style="430" bestFit="1" customWidth="1"/>
    <col min="9229" max="9229" width="19.3984375" style="430" bestFit="1" customWidth="1"/>
    <col min="9230" max="9230" width="12.59765625" style="430" bestFit="1" customWidth="1"/>
    <col min="9231" max="9231" width="20.59765625" style="430" bestFit="1" customWidth="1"/>
    <col min="9232" max="9232" width="7.59765625" style="430" customWidth="1"/>
    <col min="9233" max="9233" width="15.3984375" style="430" bestFit="1" customWidth="1"/>
    <col min="9234" max="9234" width="12.19921875" style="430" bestFit="1" customWidth="1"/>
    <col min="9235" max="9235" width="18" style="430" bestFit="1" customWidth="1"/>
    <col min="9236" max="9236" width="8.59765625" style="430" customWidth="1"/>
    <col min="9237" max="9237" width="10.8984375" style="430" customWidth="1"/>
    <col min="9238" max="9238" width="6.59765625" style="430" customWidth="1"/>
    <col min="9239" max="9240" width="10.59765625" style="430"/>
    <col min="9241" max="9241" width="14.8984375" style="430" customWidth="1"/>
    <col min="9242" max="9472" width="10.59765625" style="430"/>
    <col min="9473" max="9473" width="15.59765625" style="430" customWidth="1"/>
    <col min="9474" max="9474" width="12.59765625" style="430" bestFit="1" customWidth="1"/>
    <col min="9475" max="9475" width="20.59765625" style="430" bestFit="1" customWidth="1"/>
    <col min="9476" max="9476" width="9.59765625" style="430" customWidth="1"/>
    <col min="9477" max="9477" width="19.3984375" style="430" bestFit="1" customWidth="1"/>
    <col min="9478" max="9478" width="12.59765625" style="430" bestFit="1" customWidth="1"/>
    <col min="9479" max="9479" width="19.3984375" style="430" bestFit="1" customWidth="1"/>
    <col min="9480" max="9480" width="6.59765625" style="430" customWidth="1"/>
    <col min="9481" max="9481" width="13.59765625" style="430" customWidth="1"/>
    <col min="9482" max="9482" width="8.59765625" style="430" customWidth="1"/>
    <col min="9483" max="9483" width="18" style="430" bestFit="1" customWidth="1"/>
    <col min="9484" max="9484" width="12.59765625" style="430" bestFit="1" customWidth="1"/>
    <col min="9485" max="9485" width="19.3984375" style="430" bestFit="1" customWidth="1"/>
    <col min="9486" max="9486" width="12.59765625" style="430" bestFit="1" customWidth="1"/>
    <col min="9487" max="9487" width="20.59765625" style="430" bestFit="1" customWidth="1"/>
    <col min="9488" max="9488" width="7.59765625" style="430" customWidth="1"/>
    <col min="9489" max="9489" width="15.3984375" style="430" bestFit="1" customWidth="1"/>
    <col min="9490" max="9490" width="12.19921875" style="430" bestFit="1" customWidth="1"/>
    <col min="9491" max="9491" width="18" style="430" bestFit="1" customWidth="1"/>
    <col min="9492" max="9492" width="8.59765625" style="430" customWidth="1"/>
    <col min="9493" max="9493" width="10.8984375" style="430" customWidth="1"/>
    <col min="9494" max="9494" width="6.59765625" style="430" customWidth="1"/>
    <col min="9495" max="9496" width="10.59765625" style="430"/>
    <col min="9497" max="9497" width="14.8984375" style="430" customWidth="1"/>
    <col min="9498" max="9728" width="10.59765625" style="430"/>
    <col min="9729" max="9729" width="15.59765625" style="430" customWidth="1"/>
    <col min="9730" max="9730" width="12.59765625" style="430" bestFit="1" customWidth="1"/>
    <col min="9731" max="9731" width="20.59765625" style="430" bestFit="1" customWidth="1"/>
    <col min="9732" max="9732" width="9.59765625" style="430" customWidth="1"/>
    <col min="9733" max="9733" width="19.3984375" style="430" bestFit="1" customWidth="1"/>
    <col min="9734" max="9734" width="12.59765625" style="430" bestFit="1" customWidth="1"/>
    <col min="9735" max="9735" width="19.3984375" style="430" bestFit="1" customWidth="1"/>
    <col min="9736" max="9736" width="6.59765625" style="430" customWidth="1"/>
    <col min="9737" max="9737" width="13.59765625" style="430" customWidth="1"/>
    <col min="9738" max="9738" width="8.59765625" style="430" customWidth="1"/>
    <col min="9739" max="9739" width="18" style="430" bestFit="1" customWidth="1"/>
    <col min="9740" max="9740" width="12.59765625" style="430" bestFit="1" customWidth="1"/>
    <col min="9741" max="9741" width="19.3984375" style="430" bestFit="1" customWidth="1"/>
    <col min="9742" max="9742" width="12.59765625" style="430" bestFit="1" customWidth="1"/>
    <col min="9743" max="9743" width="20.59765625" style="430" bestFit="1" customWidth="1"/>
    <col min="9744" max="9744" width="7.59765625" style="430" customWidth="1"/>
    <col min="9745" max="9745" width="15.3984375" style="430" bestFit="1" customWidth="1"/>
    <col min="9746" max="9746" width="12.19921875" style="430" bestFit="1" customWidth="1"/>
    <col min="9747" max="9747" width="18" style="430" bestFit="1" customWidth="1"/>
    <col min="9748" max="9748" width="8.59765625" style="430" customWidth="1"/>
    <col min="9749" max="9749" width="10.8984375" style="430" customWidth="1"/>
    <col min="9750" max="9750" width="6.59765625" style="430" customWidth="1"/>
    <col min="9751" max="9752" width="10.59765625" style="430"/>
    <col min="9753" max="9753" width="14.8984375" style="430" customWidth="1"/>
    <col min="9754" max="9984" width="10.59765625" style="430"/>
    <col min="9985" max="9985" width="15.59765625" style="430" customWidth="1"/>
    <col min="9986" max="9986" width="12.59765625" style="430" bestFit="1" customWidth="1"/>
    <col min="9987" max="9987" width="20.59765625" style="430" bestFit="1" customWidth="1"/>
    <col min="9988" max="9988" width="9.59765625" style="430" customWidth="1"/>
    <col min="9989" max="9989" width="19.3984375" style="430" bestFit="1" customWidth="1"/>
    <col min="9990" max="9990" width="12.59765625" style="430" bestFit="1" customWidth="1"/>
    <col min="9991" max="9991" width="19.3984375" style="430" bestFit="1" customWidth="1"/>
    <col min="9992" max="9992" width="6.59765625" style="430" customWidth="1"/>
    <col min="9993" max="9993" width="13.59765625" style="430" customWidth="1"/>
    <col min="9994" max="9994" width="8.59765625" style="430" customWidth="1"/>
    <col min="9995" max="9995" width="18" style="430" bestFit="1" customWidth="1"/>
    <col min="9996" max="9996" width="12.59765625" style="430" bestFit="1" customWidth="1"/>
    <col min="9997" max="9997" width="19.3984375" style="430" bestFit="1" customWidth="1"/>
    <col min="9998" max="9998" width="12.59765625" style="430" bestFit="1" customWidth="1"/>
    <col min="9999" max="9999" width="20.59765625" style="430" bestFit="1" customWidth="1"/>
    <col min="10000" max="10000" width="7.59765625" style="430" customWidth="1"/>
    <col min="10001" max="10001" width="15.3984375" style="430" bestFit="1" customWidth="1"/>
    <col min="10002" max="10002" width="12.19921875" style="430" bestFit="1" customWidth="1"/>
    <col min="10003" max="10003" width="18" style="430" bestFit="1" customWidth="1"/>
    <col min="10004" max="10004" width="8.59765625" style="430" customWidth="1"/>
    <col min="10005" max="10005" width="10.8984375" style="430" customWidth="1"/>
    <col min="10006" max="10006" width="6.59765625" style="430" customWidth="1"/>
    <col min="10007" max="10008" width="10.59765625" style="430"/>
    <col min="10009" max="10009" width="14.8984375" style="430" customWidth="1"/>
    <col min="10010" max="10240" width="10.59765625" style="430"/>
    <col min="10241" max="10241" width="15.59765625" style="430" customWidth="1"/>
    <col min="10242" max="10242" width="12.59765625" style="430" bestFit="1" customWidth="1"/>
    <col min="10243" max="10243" width="20.59765625" style="430" bestFit="1" customWidth="1"/>
    <col min="10244" max="10244" width="9.59765625" style="430" customWidth="1"/>
    <col min="10245" max="10245" width="19.3984375" style="430" bestFit="1" customWidth="1"/>
    <col min="10246" max="10246" width="12.59765625" style="430" bestFit="1" customWidth="1"/>
    <col min="10247" max="10247" width="19.3984375" style="430" bestFit="1" customWidth="1"/>
    <col min="10248" max="10248" width="6.59765625" style="430" customWidth="1"/>
    <col min="10249" max="10249" width="13.59765625" style="430" customWidth="1"/>
    <col min="10250" max="10250" width="8.59765625" style="430" customWidth="1"/>
    <col min="10251" max="10251" width="18" style="430" bestFit="1" customWidth="1"/>
    <col min="10252" max="10252" width="12.59765625" style="430" bestFit="1" customWidth="1"/>
    <col min="10253" max="10253" width="19.3984375" style="430" bestFit="1" customWidth="1"/>
    <col min="10254" max="10254" width="12.59765625" style="430" bestFit="1" customWidth="1"/>
    <col min="10255" max="10255" width="20.59765625" style="430" bestFit="1" customWidth="1"/>
    <col min="10256" max="10256" width="7.59765625" style="430" customWidth="1"/>
    <col min="10257" max="10257" width="15.3984375" style="430" bestFit="1" customWidth="1"/>
    <col min="10258" max="10258" width="12.19921875" style="430" bestFit="1" customWidth="1"/>
    <col min="10259" max="10259" width="18" style="430" bestFit="1" customWidth="1"/>
    <col min="10260" max="10260" width="8.59765625" style="430" customWidth="1"/>
    <col min="10261" max="10261" width="10.8984375" style="430" customWidth="1"/>
    <col min="10262" max="10262" width="6.59765625" style="430" customWidth="1"/>
    <col min="10263" max="10264" width="10.59765625" style="430"/>
    <col min="10265" max="10265" width="14.8984375" style="430" customWidth="1"/>
    <col min="10266" max="10496" width="10.59765625" style="430"/>
    <col min="10497" max="10497" width="15.59765625" style="430" customWidth="1"/>
    <col min="10498" max="10498" width="12.59765625" style="430" bestFit="1" customWidth="1"/>
    <col min="10499" max="10499" width="20.59765625" style="430" bestFit="1" customWidth="1"/>
    <col min="10500" max="10500" width="9.59765625" style="430" customWidth="1"/>
    <col min="10501" max="10501" width="19.3984375" style="430" bestFit="1" customWidth="1"/>
    <col min="10502" max="10502" width="12.59765625" style="430" bestFit="1" customWidth="1"/>
    <col min="10503" max="10503" width="19.3984375" style="430" bestFit="1" customWidth="1"/>
    <col min="10504" max="10504" width="6.59765625" style="430" customWidth="1"/>
    <col min="10505" max="10505" width="13.59765625" style="430" customWidth="1"/>
    <col min="10506" max="10506" width="8.59765625" style="430" customWidth="1"/>
    <col min="10507" max="10507" width="18" style="430" bestFit="1" customWidth="1"/>
    <col min="10508" max="10508" width="12.59765625" style="430" bestFit="1" customWidth="1"/>
    <col min="10509" max="10509" width="19.3984375" style="430" bestFit="1" customWidth="1"/>
    <col min="10510" max="10510" width="12.59765625" style="430" bestFit="1" customWidth="1"/>
    <col min="10511" max="10511" width="20.59765625" style="430" bestFit="1" customWidth="1"/>
    <col min="10512" max="10512" width="7.59765625" style="430" customWidth="1"/>
    <col min="10513" max="10513" width="15.3984375" style="430" bestFit="1" customWidth="1"/>
    <col min="10514" max="10514" width="12.19921875" style="430" bestFit="1" customWidth="1"/>
    <col min="10515" max="10515" width="18" style="430" bestFit="1" customWidth="1"/>
    <col min="10516" max="10516" width="8.59765625" style="430" customWidth="1"/>
    <col min="10517" max="10517" width="10.8984375" style="430" customWidth="1"/>
    <col min="10518" max="10518" width="6.59765625" style="430" customWidth="1"/>
    <col min="10519" max="10520" width="10.59765625" style="430"/>
    <col min="10521" max="10521" width="14.8984375" style="430" customWidth="1"/>
    <col min="10522" max="10752" width="10.59765625" style="430"/>
    <col min="10753" max="10753" width="15.59765625" style="430" customWidth="1"/>
    <col min="10754" max="10754" width="12.59765625" style="430" bestFit="1" customWidth="1"/>
    <col min="10755" max="10755" width="20.59765625" style="430" bestFit="1" customWidth="1"/>
    <col min="10756" max="10756" width="9.59765625" style="430" customWidth="1"/>
    <col min="10757" max="10757" width="19.3984375" style="430" bestFit="1" customWidth="1"/>
    <col min="10758" max="10758" width="12.59765625" style="430" bestFit="1" customWidth="1"/>
    <col min="10759" max="10759" width="19.3984375" style="430" bestFit="1" customWidth="1"/>
    <col min="10760" max="10760" width="6.59765625" style="430" customWidth="1"/>
    <col min="10761" max="10761" width="13.59765625" style="430" customWidth="1"/>
    <col min="10762" max="10762" width="8.59765625" style="430" customWidth="1"/>
    <col min="10763" max="10763" width="18" style="430" bestFit="1" customWidth="1"/>
    <col min="10764" max="10764" width="12.59765625" style="430" bestFit="1" customWidth="1"/>
    <col min="10765" max="10765" width="19.3984375" style="430" bestFit="1" customWidth="1"/>
    <col min="10766" max="10766" width="12.59765625" style="430" bestFit="1" customWidth="1"/>
    <col min="10767" max="10767" width="20.59765625" style="430" bestFit="1" customWidth="1"/>
    <col min="10768" max="10768" width="7.59765625" style="430" customWidth="1"/>
    <col min="10769" max="10769" width="15.3984375" style="430" bestFit="1" customWidth="1"/>
    <col min="10770" max="10770" width="12.19921875" style="430" bestFit="1" customWidth="1"/>
    <col min="10771" max="10771" width="18" style="430" bestFit="1" customWidth="1"/>
    <col min="10772" max="10772" width="8.59765625" style="430" customWidth="1"/>
    <col min="10773" max="10773" width="10.8984375" style="430" customWidth="1"/>
    <col min="10774" max="10774" width="6.59765625" style="430" customWidth="1"/>
    <col min="10775" max="10776" width="10.59765625" style="430"/>
    <col min="10777" max="10777" width="14.8984375" style="430" customWidth="1"/>
    <col min="10778" max="11008" width="10.59765625" style="430"/>
    <col min="11009" max="11009" width="15.59765625" style="430" customWidth="1"/>
    <col min="11010" max="11010" width="12.59765625" style="430" bestFit="1" customWidth="1"/>
    <col min="11011" max="11011" width="20.59765625" style="430" bestFit="1" customWidth="1"/>
    <col min="11012" max="11012" width="9.59765625" style="430" customWidth="1"/>
    <col min="11013" max="11013" width="19.3984375" style="430" bestFit="1" customWidth="1"/>
    <col min="11014" max="11014" width="12.59765625" style="430" bestFit="1" customWidth="1"/>
    <col min="11015" max="11015" width="19.3984375" style="430" bestFit="1" customWidth="1"/>
    <col min="11016" max="11016" width="6.59765625" style="430" customWidth="1"/>
    <col min="11017" max="11017" width="13.59765625" style="430" customWidth="1"/>
    <col min="11018" max="11018" width="8.59765625" style="430" customWidth="1"/>
    <col min="11019" max="11019" width="18" style="430" bestFit="1" customWidth="1"/>
    <col min="11020" max="11020" width="12.59765625" style="430" bestFit="1" customWidth="1"/>
    <col min="11021" max="11021" width="19.3984375" style="430" bestFit="1" customWidth="1"/>
    <col min="11022" max="11022" width="12.59765625" style="430" bestFit="1" customWidth="1"/>
    <col min="11023" max="11023" width="20.59765625" style="430" bestFit="1" customWidth="1"/>
    <col min="11024" max="11024" width="7.59765625" style="430" customWidth="1"/>
    <col min="11025" max="11025" width="15.3984375" style="430" bestFit="1" customWidth="1"/>
    <col min="11026" max="11026" width="12.19921875" style="430" bestFit="1" customWidth="1"/>
    <col min="11027" max="11027" width="18" style="430" bestFit="1" customWidth="1"/>
    <col min="11028" max="11028" width="8.59765625" style="430" customWidth="1"/>
    <col min="11029" max="11029" width="10.8984375" style="430" customWidth="1"/>
    <col min="11030" max="11030" width="6.59765625" style="430" customWidth="1"/>
    <col min="11031" max="11032" width="10.59765625" style="430"/>
    <col min="11033" max="11033" width="14.8984375" style="430" customWidth="1"/>
    <col min="11034" max="11264" width="10.59765625" style="430"/>
    <col min="11265" max="11265" width="15.59765625" style="430" customWidth="1"/>
    <col min="11266" max="11266" width="12.59765625" style="430" bestFit="1" customWidth="1"/>
    <col min="11267" max="11267" width="20.59765625" style="430" bestFit="1" customWidth="1"/>
    <col min="11268" max="11268" width="9.59765625" style="430" customWidth="1"/>
    <col min="11269" max="11269" width="19.3984375" style="430" bestFit="1" customWidth="1"/>
    <col min="11270" max="11270" width="12.59765625" style="430" bestFit="1" customWidth="1"/>
    <col min="11271" max="11271" width="19.3984375" style="430" bestFit="1" customWidth="1"/>
    <col min="11272" max="11272" width="6.59765625" style="430" customWidth="1"/>
    <col min="11273" max="11273" width="13.59765625" style="430" customWidth="1"/>
    <col min="11274" max="11274" width="8.59765625" style="430" customWidth="1"/>
    <col min="11275" max="11275" width="18" style="430" bestFit="1" customWidth="1"/>
    <col min="11276" max="11276" width="12.59765625" style="430" bestFit="1" customWidth="1"/>
    <col min="11277" max="11277" width="19.3984375" style="430" bestFit="1" customWidth="1"/>
    <col min="11278" max="11278" width="12.59765625" style="430" bestFit="1" customWidth="1"/>
    <col min="11279" max="11279" width="20.59765625" style="430" bestFit="1" customWidth="1"/>
    <col min="11280" max="11280" width="7.59765625" style="430" customWidth="1"/>
    <col min="11281" max="11281" width="15.3984375" style="430" bestFit="1" customWidth="1"/>
    <col min="11282" max="11282" width="12.19921875" style="430" bestFit="1" customWidth="1"/>
    <col min="11283" max="11283" width="18" style="430" bestFit="1" customWidth="1"/>
    <col min="11284" max="11284" width="8.59765625" style="430" customWidth="1"/>
    <col min="11285" max="11285" width="10.8984375" style="430" customWidth="1"/>
    <col min="11286" max="11286" width="6.59765625" style="430" customWidth="1"/>
    <col min="11287" max="11288" width="10.59765625" style="430"/>
    <col min="11289" max="11289" width="14.8984375" style="430" customWidth="1"/>
    <col min="11290" max="11520" width="10.59765625" style="430"/>
    <col min="11521" max="11521" width="15.59765625" style="430" customWidth="1"/>
    <col min="11522" max="11522" width="12.59765625" style="430" bestFit="1" customWidth="1"/>
    <col min="11523" max="11523" width="20.59765625" style="430" bestFit="1" customWidth="1"/>
    <col min="11524" max="11524" width="9.59765625" style="430" customWidth="1"/>
    <col min="11525" max="11525" width="19.3984375" style="430" bestFit="1" customWidth="1"/>
    <col min="11526" max="11526" width="12.59765625" style="430" bestFit="1" customWidth="1"/>
    <col min="11527" max="11527" width="19.3984375" style="430" bestFit="1" customWidth="1"/>
    <col min="11528" max="11528" width="6.59765625" style="430" customWidth="1"/>
    <col min="11529" max="11529" width="13.59765625" style="430" customWidth="1"/>
    <col min="11530" max="11530" width="8.59765625" style="430" customWidth="1"/>
    <col min="11531" max="11531" width="18" style="430" bestFit="1" customWidth="1"/>
    <col min="11532" max="11532" width="12.59765625" style="430" bestFit="1" customWidth="1"/>
    <col min="11533" max="11533" width="19.3984375" style="430" bestFit="1" customWidth="1"/>
    <col min="11534" max="11534" width="12.59765625" style="430" bestFit="1" customWidth="1"/>
    <col min="11535" max="11535" width="20.59765625" style="430" bestFit="1" customWidth="1"/>
    <col min="11536" max="11536" width="7.59765625" style="430" customWidth="1"/>
    <col min="11537" max="11537" width="15.3984375" style="430" bestFit="1" customWidth="1"/>
    <col min="11538" max="11538" width="12.19921875" style="430" bestFit="1" customWidth="1"/>
    <col min="11539" max="11539" width="18" style="430" bestFit="1" customWidth="1"/>
    <col min="11540" max="11540" width="8.59765625" style="430" customWidth="1"/>
    <col min="11541" max="11541" width="10.8984375" style="430" customWidth="1"/>
    <col min="11542" max="11542" width="6.59765625" style="430" customWidth="1"/>
    <col min="11543" max="11544" width="10.59765625" style="430"/>
    <col min="11545" max="11545" width="14.8984375" style="430" customWidth="1"/>
    <col min="11546" max="11776" width="10.59765625" style="430"/>
    <col min="11777" max="11777" width="15.59765625" style="430" customWidth="1"/>
    <col min="11778" max="11778" width="12.59765625" style="430" bestFit="1" customWidth="1"/>
    <col min="11779" max="11779" width="20.59765625" style="430" bestFit="1" customWidth="1"/>
    <col min="11780" max="11780" width="9.59765625" style="430" customWidth="1"/>
    <col min="11781" max="11781" width="19.3984375" style="430" bestFit="1" customWidth="1"/>
    <col min="11782" max="11782" width="12.59765625" style="430" bestFit="1" customWidth="1"/>
    <col min="11783" max="11783" width="19.3984375" style="430" bestFit="1" customWidth="1"/>
    <col min="11784" max="11784" width="6.59765625" style="430" customWidth="1"/>
    <col min="11785" max="11785" width="13.59765625" style="430" customWidth="1"/>
    <col min="11786" max="11786" width="8.59765625" style="430" customWidth="1"/>
    <col min="11787" max="11787" width="18" style="430" bestFit="1" customWidth="1"/>
    <col min="11788" max="11788" width="12.59765625" style="430" bestFit="1" customWidth="1"/>
    <col min="11789" max="11789" width="19.3984375" style="430" bestFit="1" customWidth="1"/>
    <col min="11790" max="11790" width="12.59765625" style="430" bestFit="1" customWidth="1"/>
    <col min="11791" max="11791" width="20.59765625" style="430" bestFit="1" customWidth="1"/>
    <col min="11792" max="11792" width="7.59765625" style="430" customWidth="1"/>
    <col min="11793" max="11793" width="15.3984375" style="430" bestFit="1" customWidth="1"/>
    <col min="11794" max="11794" width="12.19921875" style="430" bestFit="1" customWidth="1"/>
    <col min="11795" max="11795" width="18" style="430" bestFit="1" customWidth="1"/>
    <col min="11796" max="11796" width="8.59765625" style="430" customWidth="1"/>
    <col min="11797" max="11797" width="10.8984375" style="430" customWidth="1"/>
    <col min="11798" max="11798" width="6.59765625" style="430" customWidth="1"/>
    <col min="11799" max="11800" width="10.59765625" style="430"/>
    <col min="11801" max="11801" width="14.8984375" style="430" customWidth="1"/>
    <col min="11802" max="12032" width="10.59765625" style="430"/>
    <col min="12033" max="12033" width="15.59765625" style="430" customWidth="1"/>
    <col min="12034" max="12034" width="12.59765625" style="430" bestFit="1" customWidth="1"/>
    <col min="12035" max="12035" width="20.59765625" style="430" bestFit="1" customWidth="1"/>
    <col min="12036" max="12036" width="9.59765625" style="430" customWidth="1"/>
    <col min="12037" max="12037" width="19.3984375" style="430" bestFit="1" customWidth="1"/>
    <col min="12038" max="12038" width="12.59765625" style="430" bestFit="1" customWidth="1"/>
    <col min="12039" max="12039" width="19.3984375" style="430" bestFit="1" customWidth="1"/>
    <col min="12040" max="12040" width="6.59765625" style="430" customWidth="1"/>
    <col min="12041" max="12041" width="13.59765625" style="430" customWidth="1"/>
    <col min="12042" max="12042" width="8.59765625" style="430" customWidth="1"/>
    <col min="12043" max="12043" width="18" style="430" bestFit="1" customWidth="1"/>
    <col min="12044" max="12044" width="12.59765625" style="430" bestFit="1" customWidth="1"/>
    <col min="12045" max="12045" width="19.3984375" style="430" bestFit="1" customWidth="1"/>
    <col min="12046" max="12046" width="12.59765625" style="430" bestFit="1" customWidth="1"/>
    <col min="12047" max="12047" width="20.59765625" style="430" bestFit="1" customWidth="1"/>
    <col min="12048" max="12048" width="7.59765625" style="430" customWidth="1"/>
    <col min="12049" max="12049" width="15.3984375" style="430" bestFit="1" customWidth="1"/>
    <col min="12050" max="12050" width="12.19921875" style="430" bestFit="1" customWidth="1"/>
    <col min="12051" max="12051" width="18" style="430" bestFit="1" customWidth="1"/>
    <col min="12052" max="12052" width="8.59765625" style="430" customWidth="1"/>
    <col min="12053" max="12053" width="10.8984375" style="430" customWidth="1"/>
    <col min="12054" max="12054" width="6.59765625" style="430" customWidth="1"/>
    <col min="12055" max="12056" width="10.59765625" style="430"/>
    <col min="12057" max="12057" width="14.8984375" style="430" customWidth="1"/>
    <col min="12058" max="12288" width="10.59765625" style="430"/>
    <col min="12289" max="12289" width="15.59765625" style="430" customWidth="1"/>
    <col min="12290" max="12290" width="12.59765625" style="430" bestFit="1" customWidth="1"/>
    <col min="12291" max="12291" width="20.59765625" style="430" bestFit="1" customWidth="1"/>
    <col min="12292" max="12292" width="9.59765625" style="430" customWidth="1"/>
    <col min="12293" max="12293" width="19.3984375" style="430" bestFit="1" customWidth="1"/>
    <col min="12294" max="12294" width="12.59765625" style="430" bestFit="1" customWidth="1"/>
    <col min="12295" max="12295" width="19.3984375" style="430" bestFit="1" customWidth="1"/>
    <col min="12296" max="12296" width="6.59765625" style="430" customWidth="1"/>
    <col min="12297" max="12297" width="13.59765625" style="430" customWidth="1"/>
    <col min="12298" max="12298" width="8.59765625" style="430" customWidth="1"/>
    <col min="12299" max="12299" width="18" style="430" bestFit="1" customWidth="1"/>
    <col min="12300" max="12300" width="12.59765625" style="430" bestFit="1" customWidth="1"/>
    <col min="12301" max="12301" width="19.3984375" style="430" bestFit="1" customWidth="1"/>
    <col min="12302" max="12302" width="12.59765625" style="430" bestFit="1" customWidth="1"/>
    <col min="12303" max="12303" width="20.59765625" style="430" bestFit="1" customWidth="1"/>
    <col min="12304" max="12304" width="7.59765625" style="430" customWidth="1"/>
    <col min="12305" max="12305" width="15.3984375" style="430" bestFit="1" customWidth="1"/>
    <col min="12306" max="12306" width="12.19921875" style="430" bestFit="1" customWidth="1"/>
    <col min="12307" max="12307" width="18" style="430" bestFit="1" customWidth="1"/>
    <col min="12308" max="12308" width="8.59765625" style="430" customWidth="1"/>
    <col min="12309" max="12309" width="10.8984375" style="430" customWidth="1"/>
    <col min="12310" max="12310" width="6.59765625" style="430" customWidth="1"/>
    <col min="12311" max="12312" width="10.59765625" style="430"/>
    <col min="12313" max="12313" width="14.8984375" style="430" customWidth="1"/>
    <col min="12314" max="12544" width="10.59765625" style="430"/>
    <col min="12545" max="12545" width="15.59765625" style="430" customWidth="1"/>
    <col min="12546" max="12546" width="12.59765625" style="430" bestFit="1" customWidth="1"/>
    <col min="12547" max="12547" width="20.59765625" style="430" bestFit="1" customWidth="1"/>
    <col min="12548" max="12548" width="9.59765625" style="430" customWidth="1"/>
    <col min="12549" max="12549" width="19.3984375" style="430" bestFit="1" customWidth="1"/>
    <col min="12550" max="12550" width="12.59765625" style="430" bestFit="1" customWidth="1"/>
    <col min="12551" max="12551" width="19.3984375" style="430" bestFit="1" customWidth="1"/>
    <col min="12552" max="12552" width="6.59765625" style="430" customWidth="1"/>
    <col min="12553" max="12553" width="13.59765625" style="430" customWidth="1"/>
    <col min="12554" max="12554" width="8.59765625" style="430" customWidth="1"/>
    <col min="12555" max="12555" width="18" style="430" bestFit="1" customWidth="1"/>
    <col min="12556" max="12556" width="12.59765625" style="430" bestFit="1" customWidth="1"/>
    <col min="12557" max="12557" width="19.3984375" style="430" bestFit="1" customWidth="1"/>
    <col min="12558" max="12558" width="12.59765625" style="430" bestFit="1" customWidth="1"/>
    <col min="12559" max="12559" width="20.59765625" style="430" bestFit="1" customWidth="1"/>
    <col min="12560" max="12560" width="7.59765625" style="430" customWidth="1"/>
    <col min="12561" max="12561" width="15.3984375" style="430" bestFit="1" customWidth="1"/>
    <col min="12562" max="12562" width="12.19921875" style="430" bestFit="1" customWidth="1"/>
    <col min="12563" max="12563" width="18" style="430" bestFit="1" customWidth="1"/>
    <col min="12564" max="12564" width="8.59765625" style="430" customWidth="1"/>
    <col min="12565" max="12565" width="10.8984375" style="430" customWidth="1"/>
    <col min="12566" max="12566" width="6.59765625" style="430" customWidth="1"/>
    <col min="12567" max="12568" width="10.59765625" style="430"/>
    <col min="12569" max="12569" width="14.8984375" style="430" customWidth="1"/>
    <col min="12570" max="12800" width="10.59765625" style="430"/>
    <col min="12801" max="12801" width="15.59765625" style="430" customWidth="1"/>
    <col min="12802" max="12802" width="12.59765625" style="430" bestFit="1" customWidth="1"/>
    <col min="12803" max="12803" width="20.59765625" style="430" bestFit="1" customWidth="1"/>
    <col min="12804" max="12804" width="9.59765625" style="430" customWidth="1"/>
    <col min="12805" max="12805" width="19.3984375" style="430" bestFit="1" customWidth="1"/>
    <col min="12806" max="12806" width="12.59765625" style="430" bestFit="1" customWidth="1"/>
    <col min="12807" max="12807" width="19.3984375" style="430" bestFit="1" customWidth="1"/>
    <col min="12808" max="12808" width="6.59765625" style="430" customWidth="1"/>
    <col min="12809" max="12809" width="13.59765625" style="430" customWidth="1"/>
    <col min="12810" max="12810" width="8.59765625" style="430" customWidth="1"/>
    <col min="12811" max="12811" width="18" style="430" bestFit="1" customWidth="1"/>
    <col min="12812" max="12812" width="12.59765625" style="430" bestFit="1" customWidth="1"/>
    <col min="12813" max="12813" width="19.3984375" style="430" bestFit="1" customWidth="1"/>
    <col min="12814" max="12814" width="12.59765625" style="430" bestFit="1" customWidth="1"/>
    <col min="12815" max="12815" width="20.59765625" style="430" bestFit="1" customWidth="1"/>
    <col min="12816" max="12816" width="7.59765625" style="430" customWidth="1"/>
    <col min="12817" max="12817" width="15.3984375" style="430" bestFit="1" customWidth="1"/>
    <col min="12818" max="12818" width="12.19921875" style="430" bestFit="1" customWidth="1"/>
    <col min="12819" max="12819" width="18" style="430" bestFit="1" customWidth="1"/>
    <col min="12820" max="12820" width="8.59765625" style="430" customWidth="1"/>
    <col min="12821" max="12821" width="10.8984375" style="430" customWidth="1"/>
    <col min="12822" max="12822" width="6.59765625" style="430" customWidth="1"/>
    <col min="12823" max="12824" width="10.59765625" style="430"/>
    <col min="12825" max="12825" width="14.8984375" style="430" customWidth="1"/>
    <col min="12826" max="13056" width="10.59765625" style="430"/>
    <col min="13057" max="13057" width="15.59765625" style="430" customWidth="1"/>
    <col min="13058" max="13058" width="12.59765625" style="430" bestFit="1" customWidth="1"/>
    <col min="13059" max="13059" width="20.59765625" style="430" bestFit="1" customWidth="1"/>
    <col min="13060" max="13060" width="9.59765625" style="430" customWidth="1"/>
    <col min="13061" max="13061" width="19.3984375" style="430" bestFit="1" customWidth="1"/>
    <col min="13062" max="13062" width="12.59765625" style="430" bestFit="1" customWidth="1"/>
    <col min="13063" max="13063" width="19.3984375" style="430" bestFit="1" customWidth="1"/>
    <col min="13064" max="13064" width="6.59765625" style="430" customWidth="1"/>
    <col min="13065" max="13065" width="13.59765625" style="430" customWidth="1"/>
    <col min="13066" max="13066" width="8.59765625" style="430" customWidth="1"/>
    <col min="13067" max="13067" width="18" style="430" bestFit="1" customWidth="1"/>
    <col min="13068" max="13068" width="12.59765625" style="430" bestFit="1" customWidth="1"/>
    <col min="13069" max="13069" width="19.3984375" style="430" bestFit="1" customWidth="1"/>
    <col min="13070" max="13070" width="12.59765625" style="430" bestFit="1" customWidth="1"/>
    <col min="13071" max="13071" width="20.59765625" style="430" bestFit="1" customWidth="1"/>
    <col min="13072" max="13072" width="7.59765625" style="430" customWidth="1"/>
    <col min="13073" max="13073" width="15.3984375" style="430" bestFit="1" customWidth="1"/>
    <col min="13074" max="13074" width="12.19921875" style="430" bestFit="1" customWidth="1"/>
    <col min="13075" max="13075" width="18" style="430" bestFit="1" customWidth="1"/>
    <col min="13076" max="13076" width="8.59765625" style="430" customWidth="1"/>
    <col min="13077" max="13077" width="10.8984375" style="430" customWidth="1"/>
    <col min="13078" max="13078" width="6.59765625" style="430" customWidth="1"/>
    <col min="13079" max="13080" width="10.59765625" style="430"/>
    <col min="13081" max="13081" width="14.8984375" style="430" customWidth="1"/>
    <col min="13082" max="13312" width="10.59765625" style="430"/>
    <col min="13313" max="13313" width="15.59765625" style="430" customWidth="1"/>
    <col min="13314" max="13314" width="12.59765625" style="430" bestFit="1" customWidth="1"/>
    <col min="13315" max="13315" width="20.59765625" style="430" bestFit="1" customWidth="1"/>
    <col min="13316" max="13316" width="9.59765625" style="430" customWidth="1"/>
    <col min="13317" max="13317" width="19.3984375" style="430" bestFit="1" customWidth="1"/>
    <col min="13318" max="13318" width="12.59765625" style="430" bestFit="1" customWidth="1"/>
    <col min="13319" max="13319" width="19.3984375" style="430" bestFit="1" customWidth="1"/>
    <col min="13320" max="13320" width="6.59765625" style="430" customWidth="1"/>
    <col min="13321" max="13321" width="13.59765625" style="430" customWidth="1"/>
    <col min="13322" max="13322" width="8.59765625" style="430" customWidth="1"/>
    <col min="13323" max="13323" width="18" style="430" bestFit="1" customWidth="1"/>
    <col min="13324" max="13324" width="12.59765625" style="430" bestFit="1" customWidth="1"/>
    <col min="13325" max="13325" width="19.3984375" style="430" bestFit="1" customWidth="1"/>
    <col min="13326" max="13326" width="12.59765625" style="430" bestFit="1" customWidth="1"/>
    <col min="13327" max="13327" width="20.59765625" style="430" bestFit="1" customWidth="1"/>
    <col min="13328" max="13328" width="7.59765625" style="430" customWidth="1"/>
    <col min="13329" max="13329" width="15.3984375" style="430" bestFit="1" customWidth="1"/>
    <col min="13330" max="13330" width="12.19921875" style="430" bestFit="1" customWidth="1"/>
    <col min="13331" max="13331" width="18" style="430" bestFit="1" customWidth="1"/>
    <col min="13332" max="13332" width="8.59765625" style="430" customWidth="1"/>
    <col min="13333" max="13333" width="10.8984375" style="430" customWidth="1"/>
    <col min="13334" max="13334" width="6.59765625" style="430" customWidth="1"/>
    <col min="13335" max="13336" width="10.59765625" style="430"/>
    <col min="13337" max="13337" width="14.8984375" style="430" customWidth="1"/>
    <col min="13338" max="13568" width="10.59765625" style="430"/>
    <col min="13569" max="13569" width="15.59765625" style="430" customWidth="1"/>
    <col min="13570" max="13570" width="12.59765625" style="430" bestFit="1" customWidth="1"/>
    <col min="13571" max="13571" width="20.59765625" style="430" bestFit="1" customWidth="1"/>
    <col min="13572" max="13572" width="9.59765625" style="430" customWidth="1"/>
    <col min="13573" max="13573" width="19.3984375" style="430" bestFit="1" customWidth="1"/>
    <col min="13574" max="13574" width="12.59765625" style="430" bestFit="1" customWidth="1"/>
    <col min="13575" max="13575" width="19.3984375" style="430" bestFit="1" customWidth="1"/>
    <col min="13576" max="13576" width="6.59765625" style="430" customWidth="1"/>
    <col min="13577" max="13577" width="13.59765625" style="430" customWidth="1"/>
    <col min="13578" max="13578" width="8.59765625" style="430" customWidth="1"/>
    <col min="13579" max="13579" width="18" style="430" bestFit="1" customWidth="1"/>
    <col min="13580" max="13580" width="12.59765625" style="430" bestFit="1" customWidth="1"/>
    <col min="13581" max="13581" width="19.3984375" style="430" bestFit="1" customWidth="1"/>
    <col min="13582" max="13582" width="12.59765625" style="430" bestFit="1" customWidth="1"/>
    <col min="13583" max="13583" width="20.59765625" style="430" bestFit="1" customWidth="1"/>
    <col min="13584" max="13584" width="7.59765625" style="430" customWidth="1"/>
    <col min="13585" max="13585" width="15.3984375" style="430" bestFit="1" customWidth="1"/>
    <col min="13586" max="13586" width="12.19921875" style="430" bestFit="1" customWidth="1"/>
    <col min="13587" max="13587" width="18" style="430" bestFit="1" customWidth="1"/>
    <col min="13588" max="13588" width="8.59765625" style="430" customWidth="1"/>
    <col min="13589" max="13589" width="10.8984375" style="430" customWidth="1"/>
    <col min="13590" max="13590" width="6.59765625" style="430" customWidth="1"/>
    <col min="13591" max="13592" width="10.59765625" style="430"/>
    <col min="13593" max="13593" width="14.8984375" style="430" customWidth="1"/>
    <col min="13594" max="13824" width="10.59765625" style="430"/>
    <col min="13825" max="13825" width="15.59765625" style="430" customWidth="1"/>
    <col min="13826" max="13826" width="12.59765625" style="430" bestFit="1" customWidth="1"/>
    <col min="13827" max="13827" width="20.59765625" style="430" bestFit="1" customWidth="1"/>
    <col min="13828" max="13828" width="9.59765625" style="430" customWidth="1"/>
    <col min="13829" max="13829" width="19.3984375" style="430" bestFit="1" customWidth="1"/>
    <col min="13830" max="13830" width="12.59765625" style="430" bestFit="1" customWidth="1"/>
    <col min="13831" max="13831" width="19.3984375" style="430" bestFit="1" customWidth="1"/>
    <col min="13832" max="13832" width="6.59765625" style="430" customWidth="1"/>
    <col min="13833" max="13833" width="13.59765625" style="430" customWidth="1"/>
    <col min="13834" max="13834" width="8.59765625" style="430" customWidth="1"/>
    <col min="13835" max="13835" width="18" style="430" bestFit="1" customWidth="1"/>
    <col min="13836" max="13836" width="12.59765625" style="430" bestFit="1" customWidth="1"/>
    <col min="13837" max="13837" width="19.3984375" style="430" bestFit="1" customWidth="1"/>
    <col min="13838" max="13838" width="12.59765625" style="430" bestFit="1" customWidth="1"/>
    <col min="13839" max="13839" width="20.59765625" style="430" bestFit="1" customWidth="1"/>
    <col min="13840" max="13840" width="7.59765625" style="430" customWidth="1"/>
    <col min="13841" max="13841" width="15.3984375" style="430" bestFit="1" customWidth="1"/>
    <col min="13842" max="13842" width="12.19921875" style="430" bestFit="1" customWidth="1"/>
    <col min="13843" max="13843" width="18" style="430" bestFit="1" customWidth="1"/>
    <col min="13844" max="13844" width="8.59765625" style="430" customWidth="1"/>
    <col min="13845" max="13845" width="10.8984375" style="430" customWidth="1"/>
    <col min="13846" max="13846" width="6.59765625" style="430" customWidth="1"/>
    <col min="13847" max="13848" width="10.59765625" style="430"/>
    <col min="13849" max="13849" width="14.8984375" style="430" customWidth="1"/>
    <col min="13850" max="14080" width="10.59765625" style="430"/>
    <col min="14081" max="14081" width="15.59765625" style="430" customWidth="1"/>
    <col min="14082" max="14082" width="12.59765625" style="430" bestFit="1" customWidth="1"/>
    <col min="14083" max="14083" width="20.59765625" style="430" bestFit="1" customWidth="1"/>
    <col min="14084" max="14084" width="9.59765625" style="430" customWidth="1"/>
    <col min="14085" max="14085" width="19.3984375" style="430" bestFit="1" customWidth="1"/>
    <col min="14086" max="14086" width="12.59765625" style="430" bestFit="1" customWidth="1"/>
    <col min="14087" max="14087" width="19.3984375" style="430" bestFit="1" customWidth="1"/>
    <col min="14088" max="14088" width="6.59765625" style="430" customWidth="1"/>
    <col min="14089" max="14089" width="13.59765625" style="430" customWidth="1"/>
    <col min="14090" max="14090" width="8.59765625" style="430" customWidth="1"/>
    <col min="14091" max="14091" width="18" style="430" bestFit="1" customWidth="1"/>
    <col min="14092" max="14092" width="12.59765625" style="430" bestFit="1" customWidth="1"/>
    <col min="14093" max="14093" width="19.3984375" style="430" bestFit="1" customWidth="1"/>
    <col min="14094" max="14094" width="12.59765625" style="430" bestFit="1" customWidth="1"/>
    <col min="14095" max="14095" width="20.59765625" style="430" bestFit="1" customWidth="1"/>
    <col min="14096" max="14096" width="7.59765625" style="430" customWidth="1"/>
    <col min="14097" max="14097" width="15.3984375" style="430" bestFit="1" customWidth="1"/>
    <col min="14098" max="14098" width="12.19921875" style="430" bestFit="1" customWidth="1"/>
    <col min="14099" max="14099" width="18" style="430" bestFit="1" customWidth="1"/>
    <col min="14100" max="14100" width="8.59765625" style="430" customWidth="1"/>
    <col min="14101" max="14101" width="10.8984375" style="430" customWidth="1"/>
    <col min="14102" max="14102" width="6.59765625" style="430" customWidth="1"/>
    <col min="14103" max="14104" width="10.59765625" style="430"/>
    <col min="14105" max="14105" width="14.8984375" style="430" customWidth="1"/>
    <col min="14106" max="14336" width="10.59765625" style="430"/>
    <col min="14337" max="14337" width="15.59765625" style="430" customWidth="1"/>
    <col min="14338" max="14338" width="12.59765625" style="430" bestFit="1" customWidth="1"/>
    <col min="14339" max="14339" width="20.59765625" style="430" bestFit="1" customWidth="1"/>
    <col min="14340" max="14340" width="9.59765625" style="430" customWidth="1"/>
    <col min="14341" max="14341" width="19.3984375" style="430" bestFit="1" customWidth="1"/>
    <col min="14342" max="14342" width="12.59765625" style="430" bestFit="1" customWidth="1"/>
    <col min="14343" max="14343" width="19.3984375" style="430" bestFit="1" customWidth="1"/>
    <col min="14344" max="14344" width="6.59765625" style="430" customWidth="1"/>
    <col min="14345" max="14345" width="13.59765625" style="430" customWidth="1"/>
    <col min="14346" max="14346" width="8.59765625" style="430" customWidth="1"/>
    <col min="14347" max="14347" width="18" style="430" bestFit="1" customWidth="1"/>
    <col min="14348" max="14348" width="12.59765625" style="430" bestFit="1" customWidth="1"/>
    <col min="14349" max="14349" width="19.3984375" style="430" bestFit="1" customWidth="1"/>
    <col min="14350" max="14350" width="12.59765625" style="430" bestFit="1" customWidth="1"/>
    <col min="14351" max="14351" width="20.59765625" style="430" bestFit="1" customWidth="1"/>
    <col min="14352" max="14352" width="7.59765625" style="430" customWidth="1"/>
    <col min="14353" max="14353" width="15.3984375" style="430" bestFit="1" customWidth="1"/>
    <col min="14354" max="14354" width="12.19921875" style="430" bestFit="1" customWidth="1"/>
    <col min="14355" max="14355" width="18" style="430" bestFit="1" customWidth="1"/>
    <col min="14356" max="14356" width="8.59765625" style="430" customWidth="1"/>
    <col min="14357" max="14357" width="10.8984375" style="430" customWidth="1"/>
    <col min="14358" max="14358" width="6.59765625" style="430" customWidth="1"/>
    <col min="14359" max="14360" width="10.59765625" style="430"/>
    <col min="14361" max="14361" width="14.8984375" style="430" customWidth="1"/>
    <col min="14362" max="14592" width="10.59765625" style="430"/>
    <col min="14593" max="14593" width="15.59765625" style="430" customWidth="1"/>
    <col min="14594" max="14594" width="12.59765625" style="430" bestFit="1" customWidth="1"/>
    <col min="14595" max="14595" width="20.59765625" style="430" bestFit="1" customWidth="1"/>
    <col min="14596" max="14596" width="9.59765625" style="430" customWidth="1"/>
    <col min="14597" max="14597" width="19.3984375" style="430" bestFit="1" customWidth="1"/>
    <col min="14598" max="14598" width="12.59765625" style="430" bestFit="1" customWidth="1"/>
    <col min="14599" max="14599" width="19.3984375" style="430" bestFit="1" customWidth="1"/>
    <col min="14600" max="14600" width="6.59765625" style="430" customWidth="1"/>
    <col min="14601" max="14601" width="13.59765625" style="430" customWidth="1"/>
    <col min="14602" max="14602" width="8.59765625" style="430" customWidth="1"/>
    <col min="14603" max="14603" width="18" style="430" bestFit="1" customWidth="1"/>
    <col min="14604" max="14604" width="12.59765625" style="430" bestFit="1" customWidth="1"/>
    <col min="14605" max="14605" width="19.3984375" style="430" bestFit="1" customWidth="1"/>
    <col min="14606" max="14606" width="12.59765625" style="430" bestFit="1" customWidth="1"/>
    <col min="14607" max="14607" width="20.59765625" style="430" bestFit="1" customWidth="1"/>
    <col min="14608" max="14608" width="7.59765625" style="430" customWidth="1"/>
    <col min="14609" max="14609" width="15.3984375" style="430" bestFit="1" customWidth="1"/>
    <col min="14610" max="14610" width="12.19921875" style="430" bestFit="1" customWidth="1"/>
    <col min="14611" max="14611" width="18" style="430" bestFit="1" customWidth="1"/>
    <col min="14612" max="14612" width="8.59765625" style="430" customWidth="1"/>
    <col min="14613" max="14613" width="10.8984375" style="430" customWidth="1"/>
    <col min="14614" max="14614" width="6.59765625" style="430" customWidth="1"/>
    <col min="14615" max="14616" width="10.59765625" style="430"/>
    <col min="14617" max="14617" width="14.8984375" style="430" customWidth="1"/>
    <col min="14618" max="14848" width="10.59765625" style="430"/>
    <col min="14849" max="14849" width="15.59765625" style="430" customWidth="1"/>
    <col min="14850" max="14850" width="12.59765625" style="430" bestFit="1" customWidth="1"/>
    <col min="14851" max="14851" width="20.59765625" style="430" bestFit="1" customWidth="1"/>
    <col min="14852" max="14852" width="9.59765625" style="430" customWidth="1"/>
    <col min="14853" max="14853" width="19.3984375" style="430" bestFit="1" customWidth="1"/>
    <col min="14854" max="14854" width="12.59765625" style="430" bestFit="1" customWidth="1"/>
    <col min="14855" max="14855" width="19.3984375" style="430" bestFit="1" customWidth="1"/>
    <col min="14856" max="14856" width="6.59765625" style="430" customWidth="1"/>
    <col min="14857" max="14857" width="13.59765625" style="430" customWidth="1"/>
    <col min="14858" max="14858" width="8.59765625" style="430" customWidth="1"/>
    <col min="14859" max="14859" width="18" style="430" bestFit="1" customWidth="1"/>
    <col min="14860" max="14860" width="12.59765625" style="430" bestFit="1" customWidth="1"/>
    <col min="14861" max="14861" width="19.3984375" style="430" bestFit="1" customWidth="1"/>
    <col min="14862" max="14862" width="12.59765625" style="430" bestFit="1" customWidth="1"/>
    <col min="14863" max="14863" width="20.59765625" style="430" bestFit="1" customWidth="1"/>
    <col min="14864" max="14864" width="7.59765625" style="430" customWidth="1"/>
    <col min="14865" max="14865" width="15.3984375" style="430" bestFit="1" customWidth="1"/>
    <col min="14866" max="14866" width="12.19921875" style="430" bestFit="1" customWidth="1"/>
    <col min="14867" max="14867" width="18" style="430" bestFit="1" customWidth="1"/>
    <col min="14868" max="14868" width="8.59765625" style="430" customWidth="1"/>
    <col min="14869" max="14869" width="10.8984375" style="430" customWidth="1"/>
    <col min="14870" max="14870" width="6.59765625" style="430" customWidth="1"/>
    <col min="14871" max="14872" width="10.59765625" style="430"/>
    <col min="14873" max="14873" width="14.8984375" style="430" customWidth="1"/>
    <col min="14874" max="15104" width="10.59765625" style="430"/>
    <col min="15105" max="15105" width="15.59765625" style="430" customWidth="1"/>
    <col min="15106" max="15106" width="12.59765625" style="430" bestFit="1" customWidth="1"/>
    <col min="15107" max="15107" width="20.59765625" style="430" bestFit="1" customWidth="1"/>
    <col min="15108" max="15108" width="9.59765625" style="430" customWidth="1"/>
    <col min="15109" max="15109" width="19.3984375" style="430" bestFit="1" customWidth="1"/>
    <col min="15110" max="15110" width="12.59765625" style="430" bestFit="1" customWidth="1"/>
    <col min="15111" max="15111" width="19.3984375" style="430" bestFit="1" customWidth="1"/>
    <col min="15112" max="15112" width="6.59765625" style="430" customWidth="1"/>
    <col min="15113" max="15113" width="13.59765625" style="430" customWidth="1"/>
    <col min="15114" max="15114" width="8.59765625" style="430" customWidth="1"/>
    <col min="15115" max="15115" width="18" style="430" bestFit="1" customWidth="1"/>
    <col min="15116" max="15116" width="12.59765625" style="430" bestFit="1" customWidth="1"/>
    <col min="15117" max="15117" width="19.3984375" style="430" bestFit="1" customWidth="1"/>
    <col min="15118" max="15118" width="12.59765625" style="430" bestFit="1" customWidth="1"/>
    <col min="15119" max="15119" width="20.59765625" style="430" bestFit="1" customWidth="1"/>
    <col min="15120" max="15120" width="7.59765625" style="430" customWidth="1"/>
    <col min="15121" max="15121" width="15.3984375" style="430" bestFit="1" customWidth="1"/>
    <col min="15122" max="15122" width="12.19921875" style="430" bestFit="1" customWidth="1"/>
    <col min="15123" max="15123" width="18" style="430" bestFit="1" customWidth="1"/>
    <col min="15124" max="15124" width="8.59765625" style="430" customWidth="1"/>
    <col min="15125" max="15125" width="10.8984375" style="430" customWidth="1"/>
    <col min="15126" max="15126" width="6.59765625" style="430" customWidth="1"/>
    <col min="15127" max="15128" width="10.59765625" style="430"/>
    <col min="15129" max="15129" width="14.8984375" style="430" customWidth="1"/>
    <col min="15130" max="15360" width="10.59765625" style="430"/>
    <col min="15361" max="15361" width="15.59765625" style="430" customWidth="1"/>
    <col min="15362" max="15362" width="12.59765625" style="430" bestFit="1" customWidth="1"/>
    <col min="15363" max="15363" width="20.59765625" style="430" bestFit="1" customWidth="1"/>
    <col min="15364" max="15364" width="9.59765625" style="430" customWidth="1"/>
    <col min="15365" max="15365" width="19.3984375" style="430" bestFit="1" customWidth="1"/>
    <col min="15366" max="15366" width="12.59765625" style="430" bestFit="1" customWidth="1"/>
    <col min="15367" max="15367" width="19.3984375" style="430" bestFit="1" customWidth="1"/>
    <col min="15368" max="15368" width="6.59765625" style="430" customWidth="1"/>
    <col min="15369" max="15369" width="13.59765625" style="430" customWidth="1"/>
    <col min="15370" max="15370" width="8.59765625" style="430" customWidth="1"/>
    <col min="15371" max="15371" width="18" style="430" bestFit="1" customWidth="1"/>
    <col min="15372" max="15372" width="12.59765625" style="430" bestFit="1" customWidth="1"/>
    <col min="15373" max="15373" width="19.3984375" style="430" bestFit="1" customWidth="1"/>
    <col min="15374" max="15374" width="12.59765625" style="430" bestFit="1" customWidth="1"/>
    <col min="15375" max="15375" width="20.59765625" style="430" bestFit="1" customWidth="1"/>
    <col min="15376" max="15376" width="7.59765625" style="430" customWidth="1"/>
    <col min="15377" max="15377" width="15.3984375" style="430" bestFit="1" customWidth="1"/>
    <col min="15378" max="15378" width="12.19921875" style="430" bestFit="1" customWidth="1"/>
    <col min="15379" max="15379" width="18" style="430" bestFit="1" customWidth="1"/>
    <col min="15380" max="15380" width="8.59765625" style="430" customWidth="1"/>
    <col min="15381" max="15381" width="10.8984375" style="430" customWidth="1"/>
    <col min="15382" max="15382" width="6.59765625" style="430" customWidth="1"/>
    <col min="15383" max="15384" width="10.59765625" style="430"/>
    <col min="15385" max="15385" width="14.8984375" style="430" customWidth="1"/>
    <col min="15386" max="15616" width="10.59765625" style="430"/>
    <col min="15617" max="15617" width="15.59765625" style="430" customWidth="1"/>
    <col min="15618" max="15618" width="12.59765625" style="430" bestFit="1" customWidth="1"/>
    <col min="15619" max="15619" width="20.59765625" style="430" bestFit="1" customWidth="1"/>
    <col min="15620" max="15620" width="9.59765625" style="430" customWidth="1"/>
    <col min="15621" max="15621" width="19.3984375" style="430" bestFit="1" customWidth="1"/>
    <col min="15622" max="15622" width="12.59765625" style="430" bestFit="1" customWidth="1"/>
    <col min="15623" max="15623" width="19.3984375" style="430" bestFit="1" customWidth="1"/>
    <col min="15624" max="15624" width="6.59765625" style="430" customWidth="1"/>
    <col min="15625" max="15625" width="13.59765625" style="430" customWidth="1"/>
    <col min="15626" max="15626" width="8.59765625" style="430" customWidth="1"/>
    <col min="15627" max="15627" width="18" style="430" bestFit="1" customWidth="1"/>
    <col min="15628" max="15628" width="12.59765625" style="430" bestFit="1" customWidth="1"/>
    <col min="15629" max="15629" width="19.3984375" style="430" bestFit="1" customWidth="1"/>
    <col min="15630" max="15630" width="12.59765625" style="430" bestFit="1" customWidth="1"/>
    <col min="15631" max="15631" width="20.59765625" style="430" bestFit="1" customWidth="1"/>
    <col min="15632" max="15632" width="7.59765625" style="430" customWidth="1"/>
    <col min="15633" max="15633" width="15.3984375" style="430" bestFit="1" customWidth="1"/>
    <col min="15634" max="15634" width="12.19921875" style="430" bestFit="1" customWidth="1"/>
    <col min="15635" max="15635" width="18" style="430" bestFit="1" customWidth="1"/>
    <col min="15636" max="15636" width="8.59765625" style="430" customWidth="1"/>
    <col min="15637" max="15637" width="10.8984375" style="430" customWidth="1"/>
    <col min="15638" max="15638" width="6.59765625" style="430" customWidth="1"/>
    <col min="15639" max="15640" width="10.59765625" style="430"/>
    <col min="15641" max="15641" width="14.8984375" style="430" customWidth="1"/>
    <col min="15642" max="15872" width="10.59765625" style="430"/>
    <col min="15873" max="15873" width="15.59765625" style="430" customWidth="1"/>
    <col min="15874" max="15874" width="12.59765625" style="430" bestFit="1" customWidth="1"/>
    <col min="15875" max="15875" width="20.59765625" style="430" bestFit="1" customWidth="1"/>
    <col min="15876" max="15876" width="9.59765625" style="430" customWidth="1"/>
    <col min="15877" max="15877" width="19.3984375" style="430" bestFit="1" customWidth="1"/>
    <col min="15878" max="15878" width="12.59765625" style="430" bestFit="1" customWidth="1"/>
    <col min="15879" max="15879" width="19.3984375" style="430" bestFit="1" customWidth="1"/>
    <col min="15880" max="15880" width="6.59765625" style="430" customWidth="1"/>
    <col min="15881" max="15881" width="13.59765625" style="430" customWidth="1"/>
    <col min="15882" max="15882" width="8.59765625" style="430" customWidth="1"/>
    <col min="15883" max="15883" width="18" style="430" bestFit="1" customWidth="1"/>
    <col min="15884" max="15884" width="12.59765625" style="430" bestFit="1" customWidth="1"/>
    <col min="15885" max="15885" width="19.3984375" style="430" bestFit="1" customWidth="1"/>
    <col min="15886" max="15886" width="12.59765625" style="430" bestFit="1" customWidth="1"/>
    <col min="15887" max="15887" width="20.59765625" style="430" bestFit="1" customWidth="1"/>
    <col min="15888" max="15888" width="7.59765625" style="430" customWidth="1"/>
    <col min="15889" max="15889" width="15.3984375" style="430" bestFit="1" customWidth="1"/>
    <col min="15890" max="15890" width="12.19921875" style="430" bestFit="1" customWidth="1"/>
    <col min="15891" max="15891" width="18" style="430" bestFit="1" customWidth="1"/>
    <col min="15892" max="15892" width="8.59765625" style="430" customWidth="1"/>
    <col min="15893" max="15893" width="10.8984375" style="430" customWidth="1"/>
    <col min="15894" max="15894" width="6.59765625" style="430" customWidth="1"/>
    <col min="15895" max="15896" width="10.59765625" style="430"/>
    <col min="15897" max="15897" width="14.8984375" style="430" customWidth="1"/>
    <col min="15898" max="16128" width="10.59765625" style="430"/>
    <col min="16129" max="16129" width="15.59765625" style="430" customWidth="1"/>
    <col min="16130" max="16130" width="12.59765625" style="430" bestFit="1" customWidth="1"/>
    <col min="16131" max="16131" width="20.59765625" style="430" bestFit="1" customWidth="1"/>
    <col min="16132" max="16132" width="9.59765625" style="430" customWidth="1"/>
    <col min="16133" max="16133" width="19.3984375" style="430" bestFit="1" customWidth="1"/>
    <col min="16134" max="16134" width="12.59765625" style="430" bestFit="1" customWidth="1"/>
    <col min="16135" max="16135" width="19.3984375" style="430" bestFit="1" customWidth="1"/>
    <col min="16136" max="16136" width="6.59765625" style="430" customWidth="1"/>
    <col min="16137" max="16137" width="13.59765625" style="430" customWidth="1"/>
    <col min="16138" max="16138" width="8.59765625" style="430" customWidth="1"/>
    <col min="16139" max="16139" width="18" style="430" bestFit="1" customWidth="1"/>
    <col min="16140" max="16140" width="12.59765625" style="430" bestFit="1" customWidth="1"/>
    <col min="16141" max="16141" width="19.3984375" style="430" bestFit="1" customWidth="1"/>
    <col min="16142" max="16142" width="12.59765625" style="430" bestFit="1" customWidth="1"/>
    <col min="16143" max="16143" width="20.59765625" style="430" bestFit="1" customWidth="1"/>
    <col min="16144" max="16144" width="7.59765625" style="430" customWidth="1"/>
    <col min="16145" max="16145" width="15.3984375" style="430" bestFit="1" customWidth="1"/>
    <col min="16146" max="16146" width="12.19921875" style="430" bestFit="1" customWidth="1"/>
    <col min="16147" max="16147" width="18" style="430" bestFit="1" customWidth="1"/>
    <col min="16148" max="16148" width="8.59765625" style="430" customWidth="1"/>
    <col min="16149" max="16149" width="10.8984375" style="430" customWidth="1"/>
    <col min="16150" max="16150" width="6.59765625" style="430" customWidth="1"/>
    <col min="16151" max="16152" width="10.59765625" style="430"/>
    <col min="16153" max="16153" width="14.8984375" style="430" customWidth="1"/>
    <col min="16154" max="16384" width="10.59765625" style="430"/>
  </cols>
  <sheetData>
    <row r="1" spans="1:25" ht="20.100000000000001" customHeight="1">
      <c r="A1" s="545" t="s">
        <v>313</v>
      </c>
      <c r="B1" s="545"/>
      <c r="C1" s="545"/>
      <c r="D1" s="545"/>
      <c r="E1" s="545"/>
      <c r="F1" s="545"/>
      <c r="G1" s="545"/>
      <c r="H1" s="545"/>
      <c r="I1" s="545"/>
      <c r="J1" s="545"/>
      <c r="K1" s="545"/>
      <c r="L1" s="545"/>
      <c r="M1" s="545"/>
      <c r="N1" s="545"/>
      <c r="O1" s="545"/>
      <c r="P1" s="545"/>
      <c r="Q1" s="545"/>
      <c r="R1" s="545"/>
      <c r="S1" s="545"/>
      <c r="T1" s="545"/>
      <c r="U1" s="545"/>
    </row>
    <row r="2" spans="1:25" ht="20.100000000000001" customHeight="1">
      <c r="E2" s="431"/>
      <c r="F2" s="431"/>
      <c r="G2" s="431"/>
      <c r="H2" s="431"/>
      <c r="I2" s="431"/>
      <c r="J2" s="431"/>
      <c r="K2" s="432"/>
      <c r="L2" s="432"/>
      <c r="M2" s="432"/>
      <c r="N2" s="432"/>
      <c r="O2" s="432"/>
      <c r="P2" s="432"/>
    </row>
    <row r="3" spans="1:25" ht="20.100000000000001" customHeight="1">
      <c r="A3" s="433" t="s">
        <v>264</v>
      </c>
      <c r="B3" s="434"/>
      <c r="C3" s="434"/>
      <c r="D3" s="434"/>
      <c r="E3" s="434"/>
      <c r="F3" s="434"/>
      <c r="G3" s="434"/>
      <c r="H3" s="434"/>
      <c r="I3" s="434"/>
      <c r="J3" s="434"/>
      <c r="K3" s="434"/>
      <c r="L3" s="434"/>
      <c r="M3" s="435"/>
      <c r="N3" s="434"/>
      <c r="O3" s="434"/>
      <c r="P3" s="434"/>
      <c r="Q3" s="434"/>
      <c r="R3" s="434"/>
      <c r="S3" s="435"/>
      <c r="T3" s="436"/>
      <c r="U3" s="436"/>
    </row>
    <row r="4" spans="1:25" s="447" customFormat="1" ht="20.100000000000001" customHeight="1">
      <c r="A4" s="437"/>
      <c r="B4" s="438" t="s">
        <v>265</v>
      </c>
      <c r="C4" s="439"/>
      <c r="D4" s="438" t="s">
        <v>266</v>
      </c>
      <c r="E4" s="439"/>
      <c r="F4" s="438" t="s">
        <v>267</v>
      </c>
      <c r="G4" s="439"/>
      <c r="H4" s="440"/>
      <c r="I4" s="441"/>
      <c r="J4" s="442" t="s">
        <v>268</v>
      </c>
      <c r="K4" s="443" t="s">
        <v>269</v>
      </c>
      <c r="L4" s="438" t="s">
        <v>63</v>
      </c>
      <c r="M4" s="439"/>
      <c r="N4" s="438" t="s">
        <v>270</v>
      </c>
      <c r="O4" s="439"/>
      <c r="P4" s="438" t="s">
        <v>271</v>
      </c>
      <c r="Q4" s="439"/>
      <c r="R4" s="438" t="s">
        <v>199</v>
      </c>
      <c r="S4" s="439"/>
      <c r="T4" s="444" t="s">
        <v>272</v>
      </c>
      <c r="U4" s="445"/>
      <c r="V4" s="446"/>
    </row>
    <row r="5" spans="1:25" s="447" customFormat="1" ht="20.100000000000001" customHeight="1">
      <c r="A5" s="448" t="s">
        <v>273</v>
      </c>
      <c r="B5" s="449"/>
      <c r="C5" s="450" t="s">
        <v>71</v>
      </c>
      <c r="D5" s="449"/>
      <c r="E5" s="450" t="s">
        <v>274</v>
      </c>
      <c r="F5" s="546" t="s">
        <v>275</v>
      </c>
      <c r="G5" s="547"/>
      <c r="H5" s="451" t="s">
        <v>276</v>
      </c>
      <c r="I5" s="452"/>
      <c r="J5" s="453" t="s">
        <v>277</v>
      </c>
      <c r="K5" s="443" t="s">
        <v>278</v>
      </c>
      <c r="L5" s="546" t="s">
        <v>77</v>
      </c>
      <c r="M5" s="547"/>
      <c r="N5" s="454" t="s">
        <v>279</v>
      </c>
      <c r="O5" s="455"/>
      <c r="P5" s="546" t="s">
        <v>79</v>
      </c>
      <c r="Q5" s="547"/>
      <c r="R5" s="454" t="s">
        <v>280</v>
      </c>
      <c r="S5" s="455"/>
      <c r="T5" s="456"/>
      <c r="U5" s="457"/>
      <c r="V5" s="446"/>
    </row>
    <row r="6" spans="1:25" s="447" customFormat="1" ht="20.100000000000001" customHeight="1">
      <c r="A6" s="458"/>
      <c r="B6" s="459" t="s">
        <v>212</v>
      </c>
      <c r="C6" s="459" t="s">
        <v>281</v>
      </c>
      <c r="D6" s="459" t="s">
        <v>212</v>
      </c>
      <c r="E6" s="459" t="s">
        <v>281</v>
      </c>
      <c r="F6" s="459" t="s">
        <v>212</v>
      </c>
      <c r="G6" s="459" t="s">
        <v>281</v>
      </c>
      <c r="H6" s="459" t="s">
        <v>89</v>
      </c>
      <c r="I6" s="459" t="s">
        <v>281</v>
      </c>
      <c r="J6" s="460" t="s">
        <v>212</v>
      </c>
      <c r="K6" s="460" t="s">
        <v>281</v>
      </c>
      <c r="L6" s="459" t="s">
        <v>212</v>
      </c>
      <c r="M6" s="459" t="s">
        <v>281</v>
      </c>
      <c r="N6" s="459" t="s">
        <v>212</v>
      </c>
      <c r="O6" s="459" t="s">
        <v>281</v>
      </c>
      <c r="P6" s="459" t="s">
        <v>212</v>
      </c>
      <c r="Q6" s="459" t="s">
        <v>281</v>
      </c>
      <c r="R6" s="459" t="s">
        <v>212</v>
      </c>
      <c r="S6" s="459" t="s">
        <v>281</v>
      </c>
      <c r="T6" s="461" t="s">
        <v>282</v>
      </c>
      <c r="U6" s="462" t="s">
        <v>283</v>
      </c>
      <c r="V6" s="446"/>
    </row>
    <row r="7" spans="1:25" s="447" customFormat="1" ht="20.100000000000001" customHeight="1">
      <c r="A7" s="463"/>
      <c r="B7" s="464" t="s">
        <v>95</v>
      </c>
      <c r="C7" s="464" t="s">
        <v>94</v>
      </c>
      <c r="D7" s="464" t="s">
        <v>95</v>
      </c>
      <c r="E7" s="464" t="s">
        <v>94</v>
      </c>
      <c r="F7" s="464" t="s">
        <v>95</v>
      </c>
      <c r="G7" s="464" t="s">
        <v>94</v>
      </c>
      <c r="H7" s="464" t="s">
        <v>95</v>
      </c>
      <c r="I7" s="464" t="s">
        <v>94</v>
      </c>
      <c r="J7" s="465" t="s">
        <v>95</v>
      </c>
      <c r="K7" s="465" t="s">
        <v>94</v>
      </c>
      <c r="L7" s="464" t="s">
        <v>95</v>
      </c>
      <c r="M7" s="464" t="s">
        <v>94</v>
      </c>
      <c r="N7" s="464" t="s">
        <v>95</v>
      </c>
      <c r="O7" s="464" t="s">
        <v>94</v>
      </c>
      <c r="P7" s="464" t="s">
        <v>95</v>
      </c>
      <c r="Q7" s="464" t="s">
        <v>94</v>
      </c>
      <c r="R7" s="464" t="s">
        <v>95</v>
      </c>
      <c r="S7" s="464" t="s">
        <v>94</v>
      </c>
      <c r="T7" s="466" t="s">
        <v>96</v>
      </c>
      <c r="U7" s="467" t="s">
        <v>96</v>
      </c>
      <c r="V7" s="446"/>
      <c r="X7" s="540" t="s">
        <v>284</v>
      </c>
      <c r="Y7" s="541"/>
    </row>
    <row r="8" spans="1:25" s="447" customFormat="1" ht="20.100000000000001" customHeight="1">
      <c r="A8" s="468" t="s">
        <v>285</v>
      </c>
      <c r="B8" s="469">
        <f t="shared" ref="B8:S8" si="0">B10+B14+B12+B16+B18+B20+B22</f>
        <v>1583874</v>
      </c>
      <c r="C8" s="469">
        <f t="shared" si="0"/>
        <v>137243430792</v>
      </c>
      <c r="D8" s="469">
        <f t="shared" si="0"/>
        <v>433929</v>
      </c>
      <c r="E8" s="469">
        <f t="shared" si="0"/>
        <v>95122062993</v>
      </c>
      <c r="F8" s="469">
        <f t="shared" si="0"/>
        <v>1149945</v>
      </c>
      <c r="G8" s="469">
        <f t="shared" si="0"/>
        <v>42121367799</v>
      </c>
      <c r="H8" s="469">
        <f t="shared" si="0"/>
        <v>632</v>
      </c>
      <c r="I8" s="469">
        <f t="shared" si="0"/>
        <v>21978991</v>
      </c>
      <c r="J8" s="470">
        <f t="shared" si="0"/>
        <v>64870</v>
      </c>
      <c r="K8" s="469">
        <f t="shared" si="0"/>
        <v>2776677495</v>
      </c>
      <c r="L8" s="469">
        <f t="shared" si="0"/>
        <v>1044068</v>
      </c>
      <c r="M8" s="469">
        <f t="shared" si="0"/>
        <v>38086385270</v>
      </c>
      <c r="N8" s="469">
        <f t="shared" si="0"/>
        <v>1543499</v>
      </c>
      <c r="O8" s="469">
        <f t="shared" si="0"/>
        <v>136007104749</v>
      </c>
      <c r="P8" s="469">
        <f t="shared" si="0"/>
        <v>3646</v>
      </c>
      <c r="Q8" s="469">
        <f t="shared" si="0"/>
        <v>84806229</v>
      </c>
      <c r="R8" s="469">
        <f t="shared" si="0"/>
        <v>36729</v>
      </c>
      <c r="S8" s="469">
        <f t="shared" si="0"/>
        <v>1151519814</v>
      </c>
      <c r="T8" s="471">
        <f>IF(AND(O8/C8&gt;0.999,O8/C8&lt;1),99.9,O8/C8*100)</f>
        <v>99.099172881451992</v>
      </c>
      <c r="U8" s="511">
        <f>'（貼）決算書様式8'!Q176</f>
        <v>99.1</v>
      </c>
      <c r="V8" s="446"/>
      <c r="X8" s="473">
        <f>R10+R14+R12+R16+R18+R20+R22</f>
        <v>36729</v>
      </c>
      <c r="Y8" s="473">
        <f>S10+S14+S12+S16+S18+S20+S22</f>
        <v>1151519814</v>
      </c>
    </row>
    <row r="9" spans="1:25" s="447" customFormat="1" ht="20.100000000000001" customHeight="1">
      <c r="A9" s="468"/>
      <c r="B9" s="469"/>
      <c r="C9" s="469"/>
      <c r="D9" s="469"/>
      <c r="E9" s="469"/>
      <c r="F9" s="469"/>
      <c r="G9" s="469"/>
      <c r="H9" s="469"/>
      <c r="I9" s="469"/>
      <c r="J9" s="470"/>
      <c r="K9" s="470"/>
      <c r="L9" s="469"/>
      <c r="M9" s="469"/>
      <c r="N9" s="469"/>
      <c r="O9" s="469"/>
      <c r="P9" s="469"/>
      <c r="Q9" s="469"/>
      <c r="R9" s="469"/>
      <c r="S9" s="469"/>
      <c r="T9" s="471"/>
      <c r="U9" s="511"/>
      <c r="V9" s="446"/>
    </row>
    <row r="10" spans="1:25" s="447" customFormat="1" ht="20.100000000000001" customHeight="1">
      <c r="A10" s="468" t="s">
        <v>286</v>
      </c>
      <c r="B10" s="469">
        <f>決８長崎!D175</f>
        <v>631594</v>
      </c>
      <c r="C10" s="469">
        <f>決８長崎!D176</f>
        <v>50142509415</v>
      </c>
      <c r="D10" s="469">
        <f>決８長崎!E175</f>
        <v>202640</v>
      </c>
      <c r="E10" s="469">
        <f>決８長崎!E176</f>
        <v>33525690436</v>
      </c>
      <c r="F10" s="469">
        <f>B10-D10</f>
        <v>428954</v>
      </c>
      <c r="G10" s="469">
        <f>C10-E10</f>
        <v>16616818979</v>
      </c>
      <c r="H10" s="469">
        <f>決８長崎!G175</f>
        <v>253</v>
      </c>
      <c r="I10" s="469">
        <f>決８長崎!G176</f>
        <v>8734225</v>
      </c>
      <c r="J10" s="470">
        <f>決８長崎!H175</f>
        <v>21209</v>
      </c>
      <c r="K10" s="470">
        <f>決８長崎!H176</f>
        <v>914687567</v>
      </c>
      <c r="L10" s="469">
        <f>決８長崎!I175</f>
        <v>394149</v>
      </c>
      <c r="M10" s="469">
        <f>決８長崎!I176</f>
        <v>15305197613</v>
      </c>
      <c r="N10" s="469">
        <f>D10+H10+J10+L10</f>
        <v>618251</v>
      </c>
      <c r="O10" s="469">
        <f>E10+I10+K10+M10</f>
        <v>49754309841</v>
      </c>
      <c r="P10" s="469">
        <f>決８長崎!L175</f>
        <v>1007</v>
      </c>
      <c r="Q10" s="469">
        <f>決８長崎!L176</f>
        <v>24034065</v>
      </c>
      <c r="R10" s="469">
        <f>B10-N10-P10</f>
        <v>12336</v>
      </c>
      <c r="S10" s="469">
        <f>C10-O10-Q10</f>
        <v>364165509</v>
      </c>
      <c r="T10" s="471">
        <f>IF(AND(O10/C10&gt;0.999,O10/C10&lt;1),99.9,O10/C10*100)</f>
        <v>99.225807446557766</v>
      </c>
      <c r="U10" s="511">
        <f>決８長崎!Q176</f>
        <v>99.2</v>
      </c>
      <c r="V10" s="446"/>
    </row>
    <row r="11" spans="1:25" s="447" customFormat="1" ht="20.100000000000001" customHeight="1">
      <c r="A11" s="468"/>
      <c r="B11" s="469"/>
      <c r="C11" s="469"/>
      <c r="D11" s="469"/>
      <c r="E11" s="469"/>
      <c r="F11" s="469"/>
      <c r="G11" s="469"/>
      <c r="H11" s="469"/>
      <c r="I11" s="469"/>
      <c r="J11" s="470"/>
      <c r="K11" s="470"/>
      <c r="L11" s="469"/>
      <c r="M11" s="469"/>
      <c r="N11" s="469"/>
      <c r="O11" s="469"/>
      <c r="P11" s="469"/>
      <c r="Q11" s="469"/>
      <c r="R11" s="469"/>
      <c r="S11" s="469"/>
      <c r="T11" s="471"/>
      <c r="U11" s="511"/>
      <c r="V11" s="446"/>
    </row>
    <row r="12" spans="1:25" s="447" customFormat="1" ht="20.100000000000001" customHeight="1">
      <c r="A12" s="468" t="s">
        <v>287</v>
      </c>
      <c r="B12" s="469">
        <f>決８県央!D175</f>
        <v>425141</v>
      </c>
      <c r="C12" s="469">
        <f>決８県央!D176</f>
        <v>21659348173</v>
      </c>
      <c r="D12" s="469">
        <f>決８県央!E175</f>
        <v>105867</v>
      </c>
      <c r="E12" s="469">
        <f>決８県央!E176</f>
        <v>10686451374</v>
      </c>
      <c r="F12" s="469">
        <f>B12-D12</f>
        <v>319274</v>
      </c>
      <c r="G12" s="469">
        <f>C12-E12</f>
        <v>10972896799</v>
      </c>
      <c r="H12" s="469">
        <f>決８県央!G175</f>
        <v>178</v>
      </c>
      <c r="I12" s="469">
        <f>決８県央!G176</f>
        <v>5814740</v>
      </c>
      <c r="J12" s="470">
        <f>決８県央!H175</f>
        <v>18715</v>
      </c>
      <c r="K12" s="470">
        <f>決８県央!H176</f>
        <v>806441216</v>
      </c>
      <c r="L12" s="469">
        <f>決８県央!I175</f>
        <v>288253</v>
      </c>
      <c r="M12" s="469">
        <f>決８県央!I176</f>
        <v>9858046785</v>
      </c>
      <c r="N12" s="469">
        <f>D12+H12+J12+L12</f>
        <v>413013</v>
      </c>
      <c r="O12" s="469">
        <f>E12+I12+K12+M12</f>
        <v>21356754115</v>
      </c>
      <c r="P12" s="469">
        <f>決８県央!L175</f>
        <v>1377</v>
      </c>
      <c r="Q12" s="469">
        <f>決８県央!L176</f>
        <v>19639309</v>
      </c>
      <c r="R12" s="469">
        <f>B12-N12-P12</f>
        <v>10751</v>
      </c>
      <c r="S12" s="469">
        <f>C12-O12-Q12</f>
        <v>282954749</v>
      </c>
      <c r="T12" s="471">
        <f>IF(AND(O12/C12&gt;0.999,O12/C12&lt;1),99.9,O12/C12*100)</f>
        <v>98.602940145829479</v>
      </c>
      <c r="U12" s="511">
        <f>決８県央!Q176</f>
        <v>98.6</v>
      </c>
      <c r="V12" s="446"/>
    </row>
    <row r="13" spans="1:25" s="447" customFormat="1" ht="20.100000000000001" customHeight="1">
      <c r="A13" s="468"/>
      <c r="B13" s="469"/>
      <c r="C13" s="469"/>
      <c r="D13" s="469"/>
      <c r="E13" s="469"/>
      <c r="F13" s="469"/>
      <c r="G13" s="469"/>
      <c r="H13" s="469"/>
      <c r="I13" s="469"/>
      <c r="J13" s="470"/>
      <c r="K13" s="470"/>
      <c r="L13" s="469"/>
      <c r="M13" s="469"/>
      <c r="N13" s="469"/>
      <c r="O13" s="469"/>
      <c r="P13" s="469"/>
      <c r="Q13" s="469"/>
      <c r="R13" s="469"/>
      <c r="S13" s="469"/>
      <c r="T13" s="471"/>
      <c r="U13" s="511"/>
      <c r="V13" s="446"/>
    </row>
    <row r="14" spans="1:25" s="447" customFormat="1" ht="20.100000000000001" customHeight="1">
      <c r="A14" s="474" t="s">
        <v>288</v>
      </c>
      <c r="B14" s="469">
        <f>決８県北!D175</f>
        <v>421132</v>
      </c>
      <c r="C14" s="469">
        <f>決８県北!D176</f>
        <v>21778319055</v>
      </c>
      <c r="D14" s="469">
        <f>決８県北!E175</f>
        <v>102730</v>
      </c>
      <c r="E14" s="469">
        <f>決８県北!E176</f>
        <v>10196390030</v>
      </c>
      <c r="F14" s="469">
        <f>B14-D14</f>
        <v>318402</v>
      </c>
      <c r="G14" s="469">
        <f>C14-E14</f>
        <v>11581929025</v>
      </c>
      <c r="H14" s="469">
        <f>決８県北!G175</f>
        <v>181</v>
      </c>
      <c r="I14" s="469">
        <f>決８県北!G176</f>
        <v>6893572</v>
      </c>
      <c r="J14" s="470">
        <f>決８県北!H175</f>
        <v>21623</v>
      </c>
      <c r="K14" s="470">
        <f>決８県北!H176</f>
        <v>924526346</v>
      </c>
      <c r="L14" s="469">
        <f>決８県北!I175</f>
        <v>286694</v>
      </c>
      <c r="M14" s="469">
        <f>決８県北!I176</f>
        <v>10266733568</v>
      </c>
      <c r="N14" s="469">
        <f>D14+H14+J14+L14</f>
        <v>411228</v>
      </c>
      <c r="O14" s="469">
        <f>E14+I14+K14+M14</f>
        <v>21394543516</v>
      </c>
      <c r="P14" s="469">
        <f>決８県北!L175</f>
        <v>763</v>
      </c>
      <c r="Q14" s="469">
        <f>決８県北!L176</f>
        <v>25190960</v>
      </c>
      <c r="R14" s="469">
        <f>B14-N14-P14</f>
        <v>9141</v>
      </c>
      <c r="S14" s="469">
        <f>C14-O14-Q14</f>
        <v>358584579</v>
      </c>
      <c r="T14" s="471">
        <f>IF(AND(O14/C14&gt;0.999,O14/C14&lt;1),99.9,O14/C14*100)</f>
        <v>98.237809180631459</v>
      </c>
      <c r="U14" s="511">
        <f>決８県北!Q176</f>
        <v>98.5</v>
      </c>
      <c r="V14" s="446"/>
    </row>
    <row r="15" spans="1:25" s="447" customFormat="1" ht="20.100000000000001" customHeight="1">
      <c r="A15" s="468"/>
      <c r="B15" s="469"/>
      <c r="C15" s="469"/>
      <c r="D15" s="469"/>
      <c r="E15" s="469"/>
      <c r="F15" s="469"/>
      <c r="G15" s="469"/>
      <c r="H15" s="469"/>
      <c r="I15" s="469"/>
      <c r="J15" s="470"/>
      <c r="K15" s="470"/>
      <c r="L15" s="469"/>
      <c r="M15" s="469"/>
      <c r="N15" s="469"/>
      <c r="O15" s="469"/>
      <c r="P15" s="469"/>
      <c r="Q15" s="469"/>
      <c r="R15" s="469"/>
      <c r="S15" s="469"/>
      <c r="T15" s="471"/>
      <c r="U15" s="511"/>
      <c r="V15" s="446"/>
    </row>
    <row r="16" spans="1:25" s="447" customFormat="1" ht="20.100000000000001" customHeight="1">
      <c r="A16" s="468" t="s">
        <v>289</v>
      </c>
      <c r="B16" s="469">
        <f>決８五島!D175</f>
        <v>50148</v>
      </c>
      <c r="C16" s="469">
        <f>決８五島!D176</f>
        <v>2190722870</v>
      </c>
      <c r="D16" s="469">
        <f>決８五島!E175</f>
        <v>10449</v>
      </c>
      <c r="E16" s="469">
        <f>決８五島!E176</f>
        <v>785113641</v>
      </c>
      <c r="F16" s="469">
        <f>B16-D16</f>
        <v>39699</v>
      </c>
      <c r="G16" s="469">
        <f>C16-E16</f>
        <v>1405609229</v>
      </c>
      <c r="H16" s="469">
        <f>決８五島!G175</f>
        <v>7</v>
      </c>
      <c r="I16" s="469">
        <f>決８五島!G176</f>
        <v>237579</v>
      </c>
      <c r="J16" s="470">
        <f>決８五島!H175</f>
        <v>1276</v>
      </c>
      <c r="K16" s="470">
        <f>決８五島!H176</f>
        <v>54881130</v>
      </c>
      <c r="L16" s="469">
        <f>決８五島!I175</f>
        <v>36534</v>
      </c>
      <c r="M16" s="469">
        <f>決８五島!I176</f>
        <v>1301126895</v>
      </c>
      <c r="N16" s="469">
        <f>D16+H16+J16+L16</f>
        <v>48266</v>
      </c>
      <c r="O16" s="469">
        <f>E16+I16+K16+M16</f>
        <v>2141359245</v>
      </c>
      <c r="P16" s="469">
        <f>決８五島!L175</f>
        <v>105</v>
      </c>
      <c r="Q16" s="469">
        <f>決８五島!L176</f>
        <v>3614262</v>
      </c>
      <c r="R16" s="469">
        <f>B16-N16-P16</f>
        <v>1777</v>
      </c>
      <c r="S16" s="469">
        <f>C16-O16-Q16</f>
        <v>45749363</v>
      </c>
      <c r="T16" s="471">
        <f>IF(AND(O16/C16&gt;0.999,O16/C16&lt;1),99.9,O16/C16*100)</f>
        <v>97.746696961263751</v>
      </c>
      <c r="U16" s="511">
        <f>決８五島!Q176</f>
        <v>97.5</v>
      </c>
      <c r="V16" s="446"/>
    </row>
    <row r="17" spans="1:26" s="447" customFormat="1" ht="20.100000000000001" customHeight="1">
      <c r="A17" s="468"/>
      <c r="B17" s="469"/>
      <c r="C17" s="469"/>
      <c r="D17" s="469"/>
      <c r="E17" s="469"/>
      <c r="F17" s="469"/>
      <c r="G17" s="469"/>
      <c r="H17" s="469"/>
      <c r="I17" s="469"/>
      <c r="J17" s="470"/>
      <c r="K17" s="470"/>
      <c r="L17" s="469"/>
      <c r="M17" s="469"/>
      <c r="N17" s="469"/>
      <c r="O17" s="469"/>
      <c r="P17" s="469"/>
      <c r="Q17" s="469"/>
      <c r="R17" s="469"/>
      <c r="S17" s="469"/>
      <c r="T17" s="471"/>
      <c r="U17" s="511"/>
      <c r="V17" s="446"/>
    </row>
    <row r="18" spans="1:26" s="447" customFormat="1" ht="20.100000000000001" customHeight="1">
      <c r="A18" s="512" t="s">
        <v>290</v>
      </c>
      <c r="B18" s="469">
        <f>決８壱岐!D175</f>
        <v>24476</v>
      </c>
      <c r="C18" s="469">
        <f>決８壱岐!D176</f>
        <v>884406294</v>
      </c>
      <c r="D18" s="469">
        <f>決８壱岐!E175</f>
        <v>5720</v>
      </c>
      <c r="E18" s="469">
        <f>決８壱岐!E176</f>
        <v>308358973</v>
      </c>
      <c r="F18" s="469">
        <f>B18-D18</f>
        <v>18756</v>
      </c>
      <c r="G18" s="469">
        <f>C18-E18</f>
        <v>576047321</v>
      </c>
      <c r="H18" s="469">
        <f>決８壱岐!G175</f>
        <v>0</v>
      </c>
      <c r="I18" s="469">
        <f>決８壱岐!G176</f>
        <v>0</v>
      </c>
      <c r="J18" s="470">
        <f>決８壱岐!H175</f>
        <v>724</v>
      </c>
      <c r="K18" s="470">
        <f>決８壱岐!H176</f>
        <v>25205400</v>
      </c>
      <c r="L18" s="469">
        <f>決８壱岐!I175</f>
        <v>17408</v>
      </c>
      <c r="M18" s="469">
        <f>決８壱岐!I176</f>
        <v>524997508</v>
      </c>
      <c r="N18" s="469">
        <f>D18+H18+J18+L18</f>
        <v>23852</v>
      </c>
      <c r="O18" s="469">
        <f>E18+I18+K18+M18</f>
        <v>858561881</v>
      </c>
      <c r="P18" s="469">
        <f>決８壱岐!L175</f>
        <v>88</v>
      </c>
      <c r="Q18" s="469">
        <f>決８壱岐!L176</f>
        <v>860244</v>
      </c>
      <c r="R18" s="469">
        <f>B18-N18-P18</f>
        <v>536</v>
      </c>
      <c r="S18" s="469">
        <f>C18-O18-Q18</f>
        <v>24984169</v>
      </c>
      <c r="T18" s="471">
        <f>IF(AND(O18/C18&gt;0.999,O18/C18&lt;1),99.9,O18/C18*100)</f>
        <v>97.077766952210325</v>
      </c>
      <c r="U18" s="511">
        <f>決８壱岐!Q176</f>
        <v>96.7</v>
      </c>
      <c r="V18" s="446"/>
    </row>
    <row r="19" spans="1:26" s="447" customFormat="1" ht="20.100000000000001" customHeight="1">
      <c r="A19" s="512"/>
      <c r="B19" s="469"/>
      <c r="C19" s="469"/>
      <c r="D19" s="469"/>
      <c r="E19" s="469"/>
      <c r="F19" s="469"/>
      <c r="G19" s="469"/>
      <c r="H19" s="469"/>
      <c r="I19" s="469"/>
      <c r="J19" s="470"/>
      <c r="K19" s="470"/>
      <c r="L19" s="469"/>
      <c r="M19" s="469"/>
      <c r="N19" s="469"/>
      <c r="O19" s="469"/>
      <c r="P19" s="469"/>
      <c r="Q19" s="469"/>
      <c r="R19" s="469"/>
      <c r="S19" s="469"/>
      <c r="T19" s="471"/>
      <c r="U19" s="511"/>
      <c r="V19" s="446"/>
    </row>
    <row r="20" spans="1:26" s="447" customFormat="1" ht="20.100000000000001" customHeight="1">
      <c r="A20" s="512" t="s">
        <v>291</v>
      </c>
      <c r="B20" s="469">
        <f>決８対馬!D175</f>
        <v>31359</v>
      </c>
      <c r="C20" s="469">
        <f>決８対馬!D176</f>
        <v>1442774780</v>
      </c>
      <c r="D20" s="469">
        <f>決８対馬!E175</f>
        <v>6499</v>
      </c>
      <c r="E20" s="469">
        <f>決８対馬!E176</f>
        <v>474708334</v>
      </c>
      <c r="F20" s="469">
        <f>B20-D20</f>
        <v>24860</v>
      </c>
      <c r="G20" s="469">
        <f>C20-E20</f>
        <v>968066446</v>
      </c>
      <c r="H20" s="469">
        <f>決８対馬!G175</f>
        <v>13</v>
      </c>
      <c r="I20" s="469">
        <f>決８対馬!G176</f>
        <v>298875</v>
      </c>
      <c r="J20" s="470">
        <f>決８対馬!H175</f>
        <v>1323</v>
      </c>
      <c r="K20" s="470">
        <f>決８対馬!H176</f>
        <v>50935836</v>
      </c>
      <c r="L20" s="469">
        <f>決８対馬!I175</f>
        <v>21030</v>
      </c>
      <c r="M20" s="469">
        <f>決８対馬!I176</f>
        <v>830282901</v>
      </c>
      <c r="N20" s="469">
        <f>D20+H20+J20+L20</f>
        <v>28865</v>
      </c>
      <c r="O20" s="469">
        <f>E20+I20+K20+M20</f>
        <v>1356225946</v>
      </c>
      <c r="P20" s="469">
        <f>決８対馬!L175</f>
        <v>306</v>
      </c>
      <c r="Q20" s="469">
        <f>決８対馬!L176</f>
        <v>11467389</v>
      </c>
      <c r="R20" s="469">
        <f>B20-N20-P20</f>
        <v>2188</v>
      </c>
      <c r="S20" s="469">
        <f>C20-O20-Q20</f>
        <v>75081445</v>
      </c>
      <c r="T20" s="471">
        <f>IF(AND(O20/C20&gt;0.999,O20/C20&lt;1),99.9,O20/C20*100)</f>
        <v>94.001223531229172</v>
      </c>
      <c r="U20" s="511">
        <f>決８対馬!Q176</f>
        <v>93.3</v>
      </c>
      <c r="V20" s="446"/>
    </row>
    <row r="21" spans="1:26" s="447" customFormat="1" ht="20.100000000000001" customHeight="1">
      <c r="A21" s="468"/>
      <c r="B21" s="469"/>
      <c r="C21" s="469"/>
      <c r="D21" s="469"/>
      <c r="E21" s="469"/>
      <c r="F21" s="469"/>
      <c r="G21" s="469"/>
      <c r="H21" s="469"/>
      <c r="I21" s="469"/>
      <c r="J21" s="470"/>
      <c r="K21" s="470"/>
      <c r="L21" s="469"/>
      <c r="M21" s="469"/>
      <c r="N21" s="469"/>
      <c r="O21" s="469"/>
      <c r="P21" s="469"/>
      <c r="Q21" s="469"/>
      <c r="R21" s="469"/>
      <c r="S21" s="469"/>
      <c r="T21" s="471"/>
      <c r="U21" s="472"/>
      <c r="V21" s="446"/>
    </row>
    <row r="22" spans="1:26" s="447" customFormat="1" ht="20.100000000000001" customHeight="1">
      <c r="A22" s="468" t="s">
        <v>292</v>
      </c>
      <c r="B22" s="469">
        <f>決８税務課!D40</f>
        <v>24</v>
      </c>
      <c r="C22" s="469">
        <f>決８税務課!D41</f>
        <v>39145350205</v>
      </c>
      <c r="D22" s="469">
        <f>B22</f>
        <v>24</v>
      </c>
      <c r="E22" s="469">
        <f>C22</f>
        <v>39145350205</v>
      </c>
      <c r="F22" s="469">
        <f>B22-D22</f>
        <v>0</v>
      </c>
      <c r="G22" s="469">
        <f>C22-E22</f>
        <v>0</v>
      </c>
      <c r="H22" s="469">
        <v>0</v>
      </c>
      <c r="I22" s="469">
        <v>0</v>
      </c>
      <c r="J22" s="470">
        <v>0</v>
      </c>
      <c r="K22" s="470">
        <v>0</v>
      </c>
      <c r="L22" s="469">
        <v>0</v>
      </c>
      <c r="M22" s="469">
        <v>0</v>
      </c>
      <c r="N22" s="469">
        <f>D22+H22+J22+L22</f>
        <v>24</v>
      </c>
      <c r="O22" s="469">
        <f>E22+I22+K22+M22</f>
        <v>39145350205</v>
      </c>
      <c r="P22" s="469">
        <v>0</v>
      </c>
      <c r="Q22" s="469">
        <v>0</v>
      </c>
      <c r="R22" s="469">
        <f>B22-N22-P22</f>
        <v>0</v>
      </c>
      <c r="S22" s="469">
        <f>C22-O22-Q22</f>
        <v>0</v>
      </c>
      <c r="T22" s="471">
        <f>IF(AND(O22/C22&gt;0.999,O22/C22&lt;1),99.9,O22/C22*100)</f>
        <v>100</v>
      </c>
      <c r="U22" s="475">
        <v>100</v>
      </c>
      <c r="V22" s="446"/>
    </row>
    <row r="23" spans="1:26" s="447" customFormat="1" ht="20.100000000000001" customHeight="1">
      <c r="A23" s="476"/>
      <c r="B23" s="449"/>
      <c r="C23" s="449"/>
      <c r="D23" s="449"/>
      <c r="E23" s="449"/>
      <c r="F23" s="449"/>
      <c r="G23" s="477"/>
      <c r="H23" s="449"/>
      <c r="I23" s="449"/>
      <c r="J23" s="477"/>
      <c r="K23" s="477"/>
      <c r="L23" s="449"/>
      <c r="M23" s="449"/>
      <c r="N23" s="449"/>
      <c r="O23" s="449"/>
      <c r="P23" s="449"/>
      <c r="Q23" s="449"/>
      <c r="R23" s="449"/>
      <c r="S23" s="449"/>
      <c r="T23" s="478"/>
      <c r="U23" s="479"/>
      <c r="V23" s="446"/>
    </row>
    <row r="24" spans="1:26" s="447" customFormat="1" ht="20.100000000000001" customHeight="1">
      <c r="A24" s="480"/>
    </row>
    <row r="25" spans="1:26" s="447" customFormat="1" ht="20.100000000000001" customHeight="1">
      <c r="A25" s="481"/>
      <c r="B25" s="482"/>
      <c r="C25" s="482"/>
      <c r="D25" s="482"/>
      <c r="E25" s="482"/>
      <c r="F25" s="482"/>
      <c r="G25" s="482"/>
      <c r="H25" s="482"/>
      <c r="I25" s="482"/>
      <c r="J25" s="482"/>
      <c r="K25" s="482"/>
      <c r="L25" s="482"/>
      <c r="M25" s="482"/>
      <c r="N25" s="482"/>
      <c r="O25" s="482"/>
      <c r="P25" s="482"/>
      <c r="Q25" s="482"/>
      <c r="R25" s="482"/>
      <c r="S25" s="482"/>
      <c r="T25" s="482"/>
      <c r="U25" s="450"/>
    </row>
    <row r="26" spans="1:26" s="447" customFormat="1" ht="20.100000000000001" customHeight="1">
      <c r="A26" s="437"/>
      <c r="B26" s="438" t="s">
        <v>199</v>
      </c>
      <c r="C26" s="439"/>
      <c r="D26" s="542" t="s">
        <v>293</v>
      </c>
      <c r="E26" s="543"/>
      <c r="F26" s="543"/>
      <c r="G26" s="543"/>
      <c r="H26" s="543"/>
      <c r="I26" s="543"/>
      <c r="J26" s="543"/>
      <c r="K26" s="543"/>
      <c r="L26" s="543"/>
      <c r="M26" s="543"/>
      <c r="N26" s="543"/>
      <c r="O26" s="543"/>
      <c r="P26" s="543"/>
      <c r="Q26" s="543"/>
      <c r="R26" s="543"/>
      <c r="S26" s="543"/>
      <c r="T26" s="543"/>
      <c r="U26" s="543"/>
      <c r="V26" s="544"/>
    </row>
    <row r="27" spans="1:26" s="447" customFormat="1" ht="20.100000000000001" customHeight="1">
      <c r="A27" s="448" t="s">
        <v>294</v>
      </c>
      <c r="B27" s="483"/>
      <c r="C27" s="455"/>
      <c r="D27" s="451" t="s">
        <v>202</v>
      </c>
      <c r="E27" s="452"/>
      <c r="F27" s="451" t="s">
        <v>203</v>
      </c>
      <c r="G27" s="452"/>
      <c r="H27" s="451" t="s">
        <v>204</v>
      </c>
      <c r="I27" s="452"/>
      <c r="J27" s="453" t="s">
        <v>295</v>
      </c>
      <c r="K27" s="443" t="s">
        <v>296</v>
      </c>
      <c r="L27" s="451" t="s">
        <v>206</v>
      </c>
      <c r="M27" s="452"/>
      <c r="N27" s="451" t="s">
        <v>207</v>
      </c>
      <c r="O27" s="452"/>
      <c r="P27" s="451" t="s">
        <v>208</v>
      </c>
      <c r="Q27" s="452"/>
      <c r="R27" s="451" t="s">
        <v>297</v>
      </c>
      <c r="S27" s="452"/>
      <c r="T27" s="451" t="s">
        <v>298</v>
      </c>
      <c r="U27" s="441"/>
      <c r="V27" s="484"/>
    </row>
    <row r="28" spans="1:26" s="447" customFormat="1" ht="20.100000000000001" customHeight="1">
      <c r="A28" s="458"/>
      <c r="B28" s="454" t="s">
        <v>89</v>
      </c>
      <c r="C28" s="454" t="s">
        <v>281</v>
      </c>
      <c r="D28" s="454" t="s">
        <v>89</v>
      </c>
      <c r="E28" s="454" t="s">
        <v>281</v>
      </c>
      <c r="F28" s="454" t="s">
        <v>89</v>
      </c>
      <c r="G28" s="454" t="s">
        <v>281</v>
      </c>
      <c r="H28" s="454" t="s">
        <v>89</v>
      </c>
      <c r="I28" s="454" t="s">
        <v>281</v>
      </c>
      <c r="J28" s="485" t="s">
        <v>89</v>
      </c>
      <c r="K28" s="485" t="s">
        <v>281</v>
      </c>
      <c r="L28" s="454" t="s">
        <v>89</v>
      </c>
      <c r="M28" s="454" t="s">
        <v>281</v>
      </c>
      <c r="N28" s="454" t="s">
        <v>89</v>
      </c>
      <c r="O28" s="454" t="s">
        <v>281</v>
      </c>
      <c r="P28" s="454" t="s">
        <v>89</v>
      </c>
      <c r="Q28" s="454" t="s">
        <v>281</v>
      </c>
      <c r="R28" s="454" t="s">
        <v>89</v>
      </c>
      <c r="S28" s="454" t="s">
        <v>281</v>
      </c>
      <c r="T28" s="454" t="s">
        <v>89</v>
      </c>
      <c r="U28" s="451" t="s">
        <v>281</v>
      </c>
      <c r="V28" s="484"/>
    </row>
    <row r="29" spans="1:26" s="447" customFormat="1" ht="20.100000000000001" customHeight="1">
      <c r="A29" s="463"/>
      <c r="B29" s="466" t="s">
        <v>95</v>
      </c>
      <c r="C29" s="466" t="s">
        <v>94</v>
      </c>
      <c r="D29" s="466" t="s">
        <v>95</v>
      </c>
      <c r="E29" s="466" t="s">
        <v>94</v>
      </c>
      <c r="F29" s="466" t="s">
        <v>95</v>
      </c>
      <c r="G29" s="466" t="s">
        <v>94</v>
      </c>
      <c r="H29" s="466" t="s">
        <v>95</v>
      </c>
      <c r="I29" s="466" t="s">
        <v>94</v>
      </c>
      <c r="J29" s="467" t="s">
        <v>95</v>
      </c>
      <c r="K29" s="467" t="s">
        <v>94</v>
      </c>
      <c r="L29" s="466" t="s">
        <v>95</v>
      </c>
      <c r="M29" s="466" t="s">
        <v>94</v>
      </c>
      <c r="N29" s="466" t="s">
        <v>95</v>
      </c>
      <c r="O29" s="466" t="s">
        <v>94</v>
      </c>
      <c r="P29" s="466" t="s">
        <v>95</v>
      </c>
      <c r="Q29" s="466" t="s">
        <v>94</v>
      </c>
      <c r="R29" s="466" t="s">
        <v>95</v>
      </c>
      <c r="S29" s="466" t="s">
        <v>94</v>
      </c>
      <c r="T29" s="466" t="s">
        <v>95</v>
      </c>
      <c r="U29" s="466"/>
      <c r="V29" s="486" t="s">
        <v>94</v>
      </c>
    </row>
    <row r="30" spans="1:26" s="447" customFormat="1" ht="20.100000000000001" customHeight="1">
      <c r="A30" s="468" t="s">
        <v>285</v>
      </c>
      <c r="B30" s="469">
        <f>R8</f>
        <v>36729</v>
      </c>
      <c r="C30" s="487">
        <f>S8</f>
        <v>1151519814</v>
      </c>
      <c r="D30" s="469">
        <f t="shared" ref="D30:I30" si="1">D32+D34+D36+D38+D40+D42+D44</f>
        <v>125</v>
      </c>
      <c r="E30" s="469">
        <f t="shared" si="1"/>
        <v>37751922</v>
      </c>
      <c r="F30" s="469">
        <f t="shared" si="1"/>
        <v>86</v>
      </c>
      <c r="G30" s="469">
        <f t="shared" si="1"/>
        <v>26563753</v>
      </c>
      <c r="H30" s="469">
        <f t="shared" si="1"/>
        <v>392</v>
      </c>
      <c r="I30" s="469">
        <f t="shared" si="1"/>
        <v>20041027</v>
      </c>
      <c r="J30" s="470">
        <f>J32+J34+J36+J38+J40+J42+J44</f>
        <v>240</v>
      </c>
      <c r="K30" s="469">
        <f>K32+K34+K36+K38+K40+K42+K44</f>
        <v>29218310</v>
      </c>
      <c r="L30" s="469">
        <f>L32+L34+L36+L38+L40+L42+L44</f>
        <v>0</v>
      </c>
      <c r="M30" s="469">
        <f>M32+M34+M36+M38+M40+M42+M44</f>
        <v>0</v>
      </c>
      <c r="N30" s="469">
        <f t="shared" ref="N30:U30" si="2">N32+N34+N36+N38+N40+N42+N44</f>
        <v>52</v>
      </c>
      <c r="O30" s="469">
        <f t="shared" si="2"/>
        <v>1602837</v>
      </c>
      <c r="P30" s="469">
        <f t="shared" si="2"/>
        <v>595</v>
      </c>
      <c r="Q30" s="469">
        <f t="shared" si="2"/>
        <v>37448966</v>
      </c>
      <c r="R30" s="469">
        <f>B30-Y30</f>
        <v>452</v>
      </c>
      <c r="S30" s="469">
        <f>C30-Z30</f>
        <v>30654226</v>
      </c>
      <c r="T30" s="469">
        <f t="shared" si="2"/>
        <v>34787</v>
      </c>
      <c r="U30" s="538">
        <f t="shared" si="2"/>
        <v>968238773</v>
      </c>
      <c r="V30" s="539"/>
      <c r="Y30" s="528">
        <f>SUM(D30,F30,H30,J30,L30,N30,P30,T30)</f>
        <v>36277</v>
      </c>
      <c r="Z30" s="528">
        <f>SUM(E30,G30,I30,K30,M30,O30,Q30,U30)</f>
        <v>1120865588</v>
      </c>
    </row>
    <row r="31" spans="1:26" s="447" customFormat="1" ht="20.100000000000001" customHeight="1">
      <c r="A31" s="468"/>
      <c r="B31" s="469"/>
      <c r="C31" s="469"/>
      <c r="D31" s="469"/>
      <c r="E31" s="469"/>
      <c r="F31" s="469"/>
      <c r="G31" s="469"/>
      <c r="H31" s="469"/>
      <c r="I31" s="469"/>
      <c r="J31" s="470"/>
      <c r="K31" s="470"/>
      <c r="L31" s="469"/>
      <c r="M31" s="469"/>
      <c r="N31" s="469"/>
      <c r="O31" s="469"/>
      <c r="P31" s="469"/>
      <c r="Q31" s="469"/>
      <c r="R31" s="469"/>
      <c r="S31" s="469"/>
      <c r="T31" s="469"/>
      <c r="U31" s="469"/>
      <c r="V31" s="488"/>
    </row>
    <row r="32" spans="1:26" s="447" customFormat="1" ht="20.100000000000001" customHeight="1">
      <c r="A32" s="468" t="s">
        <v>286</v>
      </c>
      <c r="B32" s="469">
        <f>R10</f>
        <v>12336</v>
      </c>
      <c r="C32" s="469">
        <f>S10</f>
        <v>364165509</v>
      </c>
      <c r="D32" s="469">
        <f>決９長崎!E150</f>
        <v>33</v>
      </c>
      <c r="E32" s="469">
        <f>決９長崎!E151</f>
        <v>7579110</v>
      </c>
      <c r="F32" s="469">
        <f>決９長崎!F150</f>
        <v>16</v>
      </c>
      <c r="G32" s="469">
        <f>決９長崎!F151</f>
        <v>1565886</v>
      </c>
      <c r="H32" s="469">
        <f>決９長崎!G150</f>
        <v>113</v>
      </c>
      <c r="I32" s="469">
        <f>決９長崎!G151</f>
        <v>8012925</v>
      </c>
      <c r="J32" s="470">
        <f>決９長崎!H150</f>
        <v>26</v>
      </c>
      <c r="K32" s="470">
        <f>決９長崎!H151</f>
        <v>19691100</v>
      </c>
      <c r="L32" s="469">
        <v>0</v>
      </c>
      <c r="M32" s="469">
        <v>0</v>
      </c>
      <c r="N32" s="469">
        <f>決９長崎!J150</f>
        <v>19</v>
      </c>
      <c r="O32" s="469">
        <f>決９長崎!J151</f>
        <v>561200</v>
      </c>
      <c r="P32" s="469">
        <f>決９長崎!K150</f>
        <v>150</v>
      </c>
      <c r="Q32" s="469">
        <f>決９長崎!K151</f>
        <v>8019635</v>
      </c>
      <c r="R32" s="469">
        <f>B32-Y32</f>
        <v>208</v>
      </c>
      <c r="S32" s="469">
        <f>C32-Z32</f>
        <v>7971092</v>
      </c>
      <c r="T32" s="469">
        <f>決９長崎!M150</f>
        <v>11771</v>
      </c>
      <c r="U32" s="538">
        <f>決９長崎!M151</f>
        <v>310764561</v>
      </c>
      <c r="V32" s="539"/>
      <c r="Y32" s="528">
        <f>SUM(D32,F32,H32,J32,L32,N32,P32,T32)</f>
        <v>12128</v>
      </c>
      <c r="Z32" s="528">
        <f>SUM(E32,G32,I32,K32,M32,O32,Q32,U32)</f>
        <v>356194417</v>
      </c>
    </row>
    <row r="33" spans="1:26" s="447" customFormat="1" ht="20.100000000000001" customHeight="1">
      <c r="A33" s="468"/>
      <c r="B33" s="469"/>
      <c r="C33" s="469"/>
      <c r="D33" s="469"/>
      <c r="E33" s="469"/>
      <c r="F33" s="469"/>
      <c r="G33" s="469"/>
      <c r="H33" s="469"/>
      <c r="I33" s="469"/>
      <c r="J33" s="470"/>
      <c r="K33" s="470"/>
      <c r="L33" s="469"/>
      <c r="M33" s="469"/>
      <c r="N33" s="469"/>
      <c r="O33" s="469"/>
      <c r="P33" s="469"/>
      <c r="Q33" s="469"/>
      <c r="R33" s="469"/>
      <c r="S33" s="469"/>
      <c r="T33" s="469"/>
      <c r="U33" s="469"/>
      <c r="V33" s="488"/>
    </row>
    <row r="34" spans="1:26" s="447" customFormat="1" ht="20.100000000000001" customHeight="1">
      <c r="A34" s="468" t="s">
        <v>287</v>
      </c>
      <c r="B34" s="469">
        <f>R12</f>
        <v>10751</v>
      </c>
      <c r="C34" s="469">
        <f>S12</f>
        <v>282954749</v>
      </c>
      <c r="D34" s="469">
        <f>'決９県央 '!E150</f>
        <v>23</v>
      </c>
      <c r="E34" s="469">
        <f>'決９県央 '!E151</f>
        <v>5075462</v>
      </c>
      <c r="F34" s="469">
        <f>'決９県央 '!F150</f>
        <v>24</v>
      </c>
      <c r="G34" s="469">
        <f>'決９県央 '!F151</f>
        <v>1314331</v>
      </c>
      <c r="H34" s="469">
        <f>'決９県央 '!G150</f>
        <v>60</v>
      </c>
      <c r="I34" s="469">
        <f>'決９県央 '!G151</f>
        <v>1941338</v>
      </c>
      <c r="J34" s="470">
        <f>'決９県央 '!H150</f>
        <v>34</v>
      </c>
      <c r="K34" s="470">
        <f>'決９県央 '!H151</f>
        <v>2094300</v>
      </c>
      <c r="L34" s="469">
        <v>0</v>
      </c>
      <c r="M34" s="469">
        <v>0</v>
      </c>
      <c r="N34" s="469">
        <f>'決９県央 '!J150</f>
        <v>9</v>
      </c>
      <c r="O34" s="469">
        <f>'決９県央 '!J147</f>
        <v>149200</v>
      </c>
      <c r="P34" s="469">
        <f>'決９県央 '!K150</f>
        <v>84</v>
      </c>
      <c r="Q34" s="469">
        <f>'決９県央 '!K151</f>
        <v>4799415</v>
      </c>
      <c r="R34" s="469">
        <f>B34-Y34</f>
        <v>67</v>
      </c>
      <c r="S34" s="469">
        <f>C34-Z34</f>
        <v>4765450</v>
      </c>
      <c r="T34" s="469">
        <f>'決９県央 '!M150</f>
        <v>10450</v>
      </c>
      <c r="U34" s="538">
        <f>'決９県央 '!M151</f>
        <v>262815253</v>
      </c>
      <c r="V34" s="539"/>
      <c r="Y34" s="528">
        <f>SUM(D34,F34,H34,J34,L34,N34,P34,T34)</f>
        <v>10684</v>
      </c>
      <c r="Z34" s="528">
        <f>SUM(E34,G34,I34,K34,M34,O34,Q34,U34)</f>
        <v>278189299</v>
      </c>
    </row>
    <row r="35" spans="1:26" s="447" customFormat="1" ht="20.100000000000001" customHeight="1">
      <c r="A35" s="468"/>
      <c r="B35" s="469"/>
      <c r="C35" s="469"/>
      <c r="D35" s="469"/>
      <c r="E35" s="469"/>
      <c r="F35" s="469"/>
      <c r="G35" s="469"/>
      <c r="H35" s="469"/>
      <c r="I35" s="469"/>
      <c r="J35" s="470"/>
      <c r="K35" s="470"/>
      <c r="L35" s="469"/>
      <c r="M35" s="469"/>
      <c r="N35" s="469"/>
      <c r="O35" s="469"/>
      <c r="P35" s="469"/>
      <c r="Q35" s="469"/>
      <c r="R35" s="469"/>
      <c r="S35" s="469"/>
      <c r="T35" s="469"/>
      <c r="U35" s="469"/>
      <c r="V35" s="488"/>
    </row>
    <row r="36" spans="1:26" s="447" customFormat="1" ht="20.100000000000001" customHeight="1">
      <c r="A36" s="474" t="s">
        <v>288</v>
      </c>
      <c r="B36" s="469">
        <f>R14</f>
        <v>9141</v>
      </c>
      <c r="C36" s="469">
        <f>S14</f>
        <v>358584579</v>
      </c>
      <c r="D36" s="469">
        <f>決９県北!E150</f>
        <v>65</v>
      </c>
      <c r="E36" s="469">
        <f>決９県北!E151</f>
        <v>24505850</v>
      </c>
      <c r="F36" s="469">
        <f>決９県北!F150</f>
        <v>46</v>
      </c>
      <c r="G36" s="469">
        <f>決９県北!F151</f>
        <v>23683536</v>
      </c>
      <c r="H36" s="469">
        <f>決９県北!G150</f>
        <v>191</v>
      </c>
      <c r="I36" s="469">
        <f>決９県北!G151</f>
        <v>6297763</v>
      </c>
      <c r="J36" s="470">
        <f>決９県北!H150</f>
        <v>97</v>
      </c>
      <c r="K36" s="470">
        <f>決９県北!H151</f>
        <v>5184690</v>
      </c>
      <c r="L36" s="469">
        <v>0</v>
      </c>
      <c r="M36" s="469">
        <v>0</v>
      </c>
      <c r="N36" s="469">
        <f>決９県北!J150</f>
        <v>18</v>
      </c>
      <c r="O36" s="469">
        <f>決９県北!J151</f>
        <v>813084</v>
      </c>
      <c r="P36" s="469">
        <f>決９県北!K150</f>
        <v>348</v>
      </c>
      <c r="Q36" s="469">
        <f>決９県北!K151</f>
        <v>21288344</v>
      </c>
      <c r="R36" s="469">
        <f>B36-Y36</f>
        <v>163</v>
      </c>
      <c r="S36" s="469">
        <f>C36-Z36</f>
        <v>16508184</v>
      </c>
      <c r="T36" s="469">
        <f>決９県北!M150</f>
        <v>8213</v>
      </c>
      <c r="U36" s="538">
        <f>決９県北!M151</f>
        <v>260303128</v>
      </c>
      <c r="V36" s="539"/>
      <c r="Y36" s="528">
        <f>SUM(D36,F36,H36,J36,L36,N36,P36,T36)</f>
        <v>8978</v>
      </c>
      <c r="Z36" s="528">
        <f>SUM(E36,G36,I36,K36,M36,O36,Q36,U36)</f>
        <v>342076395</v>
      </c>
    </row>
    <row r="37" spans="1:26" s="447" customFormat="1" ht="20.100000000000001" customHeight="1">
      <c r="A37" s="468"/>
      <c r="B37" s="469"/>
      <c r="C37" s="469"/>
      <c r="D37" s="469"/>
      <c r="E37" s="469"/>
      <c r="F37" s="469"/>
      <c r="G37" s="469"/>
      <c r="H37" s="469"/>
      <c r="I37" s="469"/>
      <c r="J37" s="470"/>
      <c r="K37" s="470"/>
      <c r="L37" s="469"/>
      <c r="M37" s="469"/>
      <c r="N37" s="469"/>
      <c r="O37" s="469"/>
      <c r="P37" s="469"/>
      <c r="Q37" s="469"/>
      <c r="R37" s="469"/>
      <c r="S37" s="469"/>
      <c r="T37" s="469"/>
      <c r="U37" s="469"/>
      <c r="V37" s="488"/>
    </row>
    <row r="38" spans="1:26" s="447" customFormat="1" ht="20.100000000000001" customHeight="1">
      <c r="A38" s="468" t="s">
        <v>289</v>
      </c>
      <c r="B38" s="469">
        <f>R16</f>
        <v>1777</v>
      </c>
      <c r="C38" s="469">
        <f>S16</f>
        <v>45749363</v>
      </c>
      <c r="D38" s="469">
        <f>決９五島!E150</f>
        <v>1</v>
      </c>
      <c r="E38" s="469">
        <f>決９五島!E151</f>
        <v>345000</v>
      </c>
      <c r="F38" s="469">
        <f>決９五島!F150</f>
        <v>0</v>
      </c>
      <c r="G38" s="469">
        <f>決９五島!F151</f>
        <v>0</v>
      </c>
      <c r="H38" s="469">
        <f>決９五島!G150</f>
        <v>4</v>
      </c>
      <c r="I38" s="469">
        <f>決９五島!G151</f>
        <v>2888300</v>
      </c>
      <c r="J38" s="470">
        <f>決９五島!H150</f>
        <v>41</v>
      </c>
      <c r="K38" s="470">
        <f>決９五島!H151</f>
        <v>1073220</v>
      </c>
      <c r="L38" s="469">
        <v>0</v>
      </c>
      <c r="M38" s="469">
        <v>0</v>
      </c>
      <c r="N38" s="469">
        <f>決９五島!J150</f>
        <v>2</v>
      </c>
      <c r="O38" s="469">
        <f>決９五島!J151</f>
        <v>17953</v>
      </c>
      <c r="P38" s="469">
        <f>決９五島!K150</f>
        <v>2</v>
      </c>
      <c r="Q38" s="469">
        <f>決９五島!K151</f>
        <v>1953900</v>
      </c>
      <c r="R38" s="469">
        <f>B38-Y38</f>
        <v>3</v>
      </c>
      <c r="S38" s="469">
        <f>C38-Z38</f>
        <v>268400</v>
      </c>
      <c r="T38" s="469">
        <f>決９五島!M150</f>
        <v>1724</v>
      </c>
      <c r="U38" s="538">
        <f>決９五島!M151</f>
        <v>39202590</v>
      </c>
      <c r="V38" s="539"/>
      <c r="Y38" s="528">
        <f>SUM(D38,F38,H38,J38,L38,N38,P38,T38)</f>
        <v>1774</v>
      </c>
      <c r="Z38" s="528">
        <f>SUM(E38,G38,I38,K38,M38,O38,Q38,U38)</f>
        <v>45480963</v>
      </c>
    </row>
    <row r="39" spans="1:26" s="447" customFormat="1" ht="20.100000000000001" customHeight="1">
      <c r="A39" s="468"/>
      <c r="B39" s="469"/>
      <c r="C39" s="469"/>
      <c r="D39" s="469"/>
      <c r="E39" s="469"/>
      <c r="F39" s="469"/>
      <c r="G39" s="469"/>
      <c r="H39" s="469"/>
      <c r="I39" s="469"/>
      <c r="J39" s="470"/>
      <c r="K39" s="470"/>
      <c r="L39" s="469"/>
      <c r="M39" s="469"/>
      <c r="N39" s="469"/>
      <c r="O39" s="469"/>
      <c r="P39" s="469"/>
      <c r="Q39" s="469"/>
      <c r="R39" s="469"/>
      <c r="S39" s="469"/>
      <c r="T39" s="469"/>
      <c r="U39" s="469"/>
      <c r="V39" s="488"/>
    </row>
    <row r="40" spans="1:26" s="447" customFormat="1" ht="20.100000000000001" customHeight="1">
      <c r="A40" s="468" t="s">
        <v>290</v>
      </c>
      <c r="B40" s="469">
        <f>R18</f>
        <v>536</v>
      </c>
      <c r="C40" s="469">
        <f>S18</f>
        <v>24984169</v>
      </c>
      <c r="D40" s="469">
        <f>決９壱岐!E150</f>
        <v>0</v>
      </c>
      <c r="E40" s="469">
        <f>決９壱岐!E151</f>
        <v>0</v>
      </c>
      <c r="F40" s="469">
        <f>決９壱岐!F150</f>
        <v>0</v>
      </c>
      <c r="G40" s="469">
        <f>決９壱岐!F151</f>
        <v>0</v>
      </c>
      <c r="H40" s="469">
        <f>決９壱岐!G150</f>
        <v>5</v>
      </c>
      <c r="I40" s="469">
        <f>決９壱岐!G151</f>
        <v>126200</v>
      </c>
      <c r="J40" s="470">
        <f>決９壱岐!H150</f>
        <v>41</v>
      </c>
      <c r="K40" s="470">
        <f>決９壱岐!H151</f>
        <v>1152200</v>
      </c>
      <c r="L40" s="469">
        <v>0</v>
      </c>
      <c r="M40" s="469">
        <v>0</v>
      </c>
      <c r="N40" s="469">
        <f>決９壱岐!J150</f>
        <v>0</v>
      </c>
      <c r="O40" s="469">
        <f>決９壱岐!J151</f>
        <v>0</v>
      </c>
      <c r="P40" s="469">
        <f>決９壱岐!K150</f>
        <v>5</v>
      </c>
      <c r="Q40" s="469">
        <f>決９壱岐!K151</f>
        <v>572200</v>
      </c>
      <c r="R40" s="469">
        <f>B40-Y40</f>
        <v>7</v>
      </c>
      <c r="S40" s="469">
        <f>C40-Z40</f>
        <v>354500</v>
      </c>
      <c r="T40" s="469">
        <f>決９壱岐!M150</f>
        <v>478</v>
      </c>
      <c r="U40" s="538">
        <f>決９壱岐!M151</f>
        <v>22779069</v>
      </c>
      <c r="V40" s="539"/>
      <c r="Y40" s="528">
        <f>SUM(D40,F40,H40,J40,L40,N40,P40,T40)</f>
        <v>529</v>
      </c>
      <c r="Z40" s="528">
        <f>SUM(E40,G40,I40,K40,M40,O40,Q40,U40)</f>
        <v>24629669</v>
      </c>
    </row>
    <row r="41" spans="1:26" s="447" customFormat="1" ht="20.100000000000001" customHeight="1">
      <c r="A41" s="468"/>
      <c r="B41" s="469"/>
      <c r="C41" s="469"/>
      <c r="D41" s="469"/>
      <c r="E41" s="469"/>
      <c r="F41" s="469"/>
      <c r="G41" s="469"/>
      <c r="H41" s="469"/>
      <c r="I41" s="469"/>
      <c r="J41" s="470"/>
      <c r="K41" s="470"/>
      <c r="L41" s="469"/>
      <c r="M41" s="469"/>
      <c r="N41" s="469"/>
      <c r="O41" s="469"/>
      <c r="P41" s="469"/>
      <c r="Q41" s="469"/>
      <c r="R41" s="469"/>
      <c r="S41" s="469"/>
      <c r="T41" s="469"/>
      <c r="U41" s="469"/>
      <c r="V41" s="488"/>
    </row>
    <row r="42" spans="1:26" s="447" customFormat="1" ht="20.100000000000001" customHeight="1">
      <c r="A42" s="468" t="s">
        <v>291</v>
      </c>
      <c r="B42" s="469">
        <f>R20</f>
        <v>2188</v>
      </c>
      <c r="C42" s="469">
        <f>S20</f>
        <v>75081445</v>
      </c>
      <c r="D42" s="469">
        <f>決９対馬!E150</f>
        <v>3</v>
      </c>
      <c r="E42" s="469">
        <f>決９対馬!E151</f>
        <v>246500</v>
      </c>
      <c r="F42" s="469">
        <f>決９対馬!F150</f>
        <v>0</v>
      </c>
      <c r="G42" s="469">
        <f>決９対馬!F151</f>
        <v>0</v>
      </c>
      <c r="H42" s="469">
        <f>決９対馬!G150</f>
        <v>19</v>
      </c>
      <c r="I42" s="469">
        <f>決９対馬!G151</f>
        <v>774501</v>
      </c>
      <c r="J42" s="470">
        <f>決９対馬!H150</f>
        <v>1</v>
      </c>
      <c r="K42" s="470">
        <f>決９対馬!H151</f>
        <v>22800</v>
      </c>
      <c r="L42" s="469">
        <v>0</v>
      </c>
      <c r="M42" s="469">
        <v>0</v>
      </c>
      <c r="N42" s="469">
        <f>決９対馬!J150</f>
        <v>4</v>
      </c>
      <c r="O42" s="469">
        <f>決９対馬!J151</f>
        <v>61400</v>
      </c>
      <c r="P42" s="469">
        <f>決９対馬!K150</f>
        <v>6</v>
      </c>
      <c r="Q42" s="469">
        <f>決９対馬!K151</f>
        <v>815472</v>
      </c>
      <c r="R42" s="469">
        <f>B42-Y42</f>
        <v>4</v>
      </c>
      <c r="S42" s="469">
        <f>C42-Z42</f>
        <v>786600</v>
      </c>
      <c r="T42" s="469">
        <f>決９対馬!M150</f>
        <v>2151</v>
      </c>
      <c r="U42" s="538">
        <f>決９対馬!M151</f>
        <v>72374172</v>
      </c>
      <c r="V42" s="539"/>
      <c r="Y42" s="528">
        <f>SUM(D42,F42,H42,J42,L42,N42,P42,T42)</f>
        <v>2184</v>
      </c>
      <c r="Z42" s="528">
        <f>SUM(E42,G42,I42,K42,M42,O42,Q42,U42)</f>
        <v>74294845</v>
      </c>
    </row>
    <row r="43" spans="1:26" s="447" customFormat="1" ht="20.100000000000001" customHeight="1">
      <c r="A43" s="468"/>
      <c r="B43" s="469"/>
      <c r="C43" s="469"/>
      <c r="D43" s="469"/>
      <c r="E43" s="469"/>
      <c r="F43" s="469"/>
      <c r="G43" s="469"/>
      <c r="H43" s="469"/>
      <c r="I43" s="469"/>
      <c r="J43" s="470"/>
      <c r="K43" s="470"/>
      <c r="L43" s="469"/>
      <c r="M43" s="469"/>
      <c r="N43" s="469"/>
      <c r="O43" s="469"/>
      <c r="P43" s="469"/>
      <c r="Q43" s="469"/>
      <c r="R43" s="469"/>
      <c r="S43" s="469"/>
      <c r="T43" s="469"/>
      <c r="U43" s="469"/>
      <c r="V43" s="488"/>
    </row>
    <row r="44" spans="1:26" s="447" customFormat="1" ht="20.100000000000001" customHeight="1">
      <c r="A44" s="468" t="s">
        <v>292</v>
      </c>
      <c r="B44" s="469">
        <f>R22</f>
        <v>0</v>
      </c>
      <c r="C44" s="469">
        <f>S22</f>
        <v>0</v>
      </c>
      <c r="D44" s="469">
        <v>0</v>
      </c>
      <c r="E44" s="469">
        <v>0</v>
      </c>
      <c r="F44" s="469">
        <v>0</v>
      </c>
      <c r="G44" s="469">
        <v>0</v>
      </c>
      <c r="H44" s="469">
        <v>0</v>
      </c>
      <c r="I44" s="469">
        <v>0</v>
      </c>
      <c r="J44" s="470">
        <v>0</v>
      </c>
      <c r="K44" s="470">
        <v>0</v>
      </c>
      <c r="L44" s="469">
        <v>0</v>
      </c>
      <c r="M44" s="469">
        <v>0</v>
      </c>
      <c r="N44" s="469">
        <v>0</v>
      </c>
      <c r="O44" s="469">
        <v>0</v>
      </c>
      <c r="P44" s="469">
        <v>0</v>
      </c>
      <c r="Q44" s="469">
        <v>0</v>
      </c>
      <c r="R44" s="469">
        <f>B44-Y44</f>
        <v>0</v>
      </c>
      <c r="S44" s="469">
        <f>C44-Z44</f>
        <v>0</v>
      </c>
      <c r="T44" s="469">
        <v>0</v>
      </c>
      <c r="U44" s="538">
        <v>0</v>
      </c>
      <c r="V44" s="539"/>
    </row>
    <row r="45" spans="1:26" s="447" customFormat="1" ht="20.100000000000001" customHeight="1">
      <c r="A45" s="476"/>
      <c r="B45" s="449"/>
      <c r="C45" s="449"/>
      <c r="D45" s="449"/>
      <c r="E45" s="449"/>
      <c r="F45" s="449"/>
      <c r="G45" s="449"/>
      <c r="H45" s="449"/>
      <c r="I45" s="449"/>
      <c r="J45" s="477"/>
      <c r="K45" s="477"/>
      <c r="L45" s="449"/>
      <c r="M45" s="449"/>
      <c r="N45" s="449"/>
      <c r="O45" s="449"/>
      <c r="P45" s="449"/>
      <c r="Q45" s="449"/>
      <c r="R45" s="449"/>
      <c r="S45" s="449"/>
      <c r="T45" s="449"/>
      <c r="U45" s="449"/>
      <c r="V45" s="489"/>
    </row>
  </sheetData>
  <mergeCells count="14">
    <mergeCell ref="A1:U1"/>
    <mergeCell ref="F5:G5"/>
    <mergeCell ref="L5:M5"/>
    <mergeCell ref="P5:Q5"/>
    <mergeCell ref="U30:V30"/>
    <mergeCell ref="U42:V42"/>
    <mergeCell ref="U44:V44"/>
    <mergeCell ref="X7:Y7"/>
    <mergeCell ref="D26:V26"/>
    <mergeCell ref="U40:V40"/>
    <mergeCell ref="U32:V32"/>
    <mergeCell ref="U34:V34"/>
    <mergeCell ref="U36:V36"/>
    <mergeCell ref="U38:V38"/>
  </mergeCells>
  <phoneticPr fontId="3"/>
  <printOptions horizontalCentered="1"/>
  <pageMargins left="0.9055118110236221" right="0.23622047244094491" top="0.6692913385826772" bottom="0.47244094488188981" header="0.23622047244094491" footer="0.19685039370078741"/>
  <pageSetup paperSize="9" scale="41" firstPageNumber="4" orientation="landscape" useFirstPageNumber="1" errors="dash" r:id="rId1"/>
  <headerFooter alignWithMargins="0">
    <oddHeader xml:space="preserve">&amp;L第一　徴収に関する調
&amp;C
</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B5D6-7D3F-42FC-851F-8CAA7232FB4B}">
  <sheetPr codeName="Sheet10">
    <pageSetUpPr fitToPage="1"/>
  </sheetPr>
  <dimension ref="A1:R151"/>
  <sheetViews>
    <sheetView view="pageBreakPreview" zoomScale="75" zoomScaleNormal="75" zoomScaleSheetLayoutView="75" workbookViewId="0">
      <pane xSplit="4" ySplit="4" topLeftCell="E11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0" width="14.09765625" style="396" customWidth="1"/>
    <col min="11" max="11" width="16.09765625" style="396" bestFit="1" customWidth="1"/>
    <col min="12" max="12" width="16.19921875" style="396" bestFit="1"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6" width="14.09765625" style="396" customWidth="1"/>
    <col min="267" max="267" width="16.09765625" style="396" bestFit="1" customWidth="1"/>
    <col min="268" max="268" width="16.19921875" style="396" bestFit="1"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2" width="14.09765625" style="396" customWidth="1"/>
    <col min="523" max="523" width="16.09765625" style="396" bestFit="1" customWidth="1"/>
    <col min="524" max="524" width="16.19921875" style="396" bestFit="1"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78" width="14.09765625" style="396" customWidth="1"/>
    <col min="779" max="779" width="16.09765625" style="396" bestFit="1" customWidth="1"/>
    <col min="780" max="780" width="16.19921875" style="396" bestFit="1"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4" width="14.09765625" style="396" customWidth="1"/>
    <col min="1035" max="1035" width="16.09765625" style="396" bestFit="1" customWidth="1"/>
    <col min="1036" max="1036" width="16.19921875" style="396" bestFit="1"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0" width="14.09765625" style="396" customWidth="1"/>
    <col min="1291" max="1291" width="16.09765625" style="396" bestFit="1" customWidth="1"/>
    <col min="1292" max="1292" width="16.19921875" style="396" bestFit="1"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6" width="14.09765625" style="396" customWidth="1"/>
    <col min="1547" max="1547" width="16.09765625" style="396" bestFit="1" customWidth="1"/>
    <col min="1548" max="1548" width="16.19921875" style="396" bestFit="1"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2" width="14.09765625" style="396" customWidth="1"/>
    <col min="1803" max="1803" width="16.09765625" style="396" bestFit="1" customWidth="1"/>
    <col min="1804" max="1804" width="16.19921875" style="396" bestFit="1"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58" width="14.09765625" style="396" customWidth="1"/>
    <col min="2059" max="2059" width="16.09765625" style="396" bestFit="1" customWidth="1"/>
    <col min="2060" max="2060" width="16.19921875" style="396" bestFit="1"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4" width="14.09765625" style="396" customWidth="1"/>
    <col min="2315" max="2315" width="16.09765625" style="396" bestFit="1" customWidth="1"/>
    <col min="2316" max="2316" width="16.19921875" style="396" bestFit="1"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0" width="14.09765625" style="396" customWidth="1"/>
    <col min="2571" max="2571" width="16.09765625" style="396" bestFit="1" customWidth="1"/>
    <col min="2572" max="2572" width="16.19921875" style="396" bestFit="1"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6" width="14.09765625" style="396" customWidth="1"/>
    <col min="2827" max="2827" width="16.09765625" style="396" bestFit="1" customWidth="1"/>
    <col min="2828" max="2828" width="16.19921875" style="396" bestFit="1"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2" width="14.09765625" style="396" customWidth="1"/>
    <col min="3083" max="3083" width="16.09765625" style="396" bestFit="1" customWidth="1"/>
    <col min="3084" max="3084" width="16.19921875" style="396" bestFit="1"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38" width="14.09765625" style="396" customWidth="1"/>
    <col min="3339" max="3339" width="16.09765625" style="396" bestFit="1" customWidth="1"/>
    <col min="3340" max="3340" width="16.19921875" style="396" bestFit="1"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4" width="14.09765625" style="396" customWidth="1"/>
    <col min="3595" max="3595" width="16.09765625" style="396" bestFit="1" customWidth="1"/>
    <col min="3596" max="3596" width="16.19921875" style="396" bestFit="1"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0" width="14.09765625" style="396" customWidth="1"/>
    <col min="3851" max="3851" width="16.09765625" style="396" bestFit="1" customWidth="1"/>
    <col min="3852" max="3852" width="16.19921875" style="396" bestFit="1"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6" width="14.09765625" style="396" customWidth="1"/>
    <col min="4107" max="4107" width="16.09765625" style="396" bestFit="1" customWidth="1"/>
    <col min="4108" max="4108" width="16.19921875" style="396" bestFit="1"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2" width="14.09765625" style="396" customWidth="1"/>
    <col min="4363" max="4363" width="16.09765625" style="396" bestFit="1" customWidth="1"/>
    <col min="4364" max="4364" width="16.19921875" style="396" bestFit="1"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18" width="14.09765625" style="396" customWidth="1"/>
    <col min="4619" max="4619" width="16.09765625" style="396" bestFit="1" customWidth="1"/>
    <col min="4620" max="4620" width="16.19921875" style="396" bestFit="1"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4" width="14.09765625" style="396" customWidth="1"/>
    <col min="4875" max="4875" width="16.09765625" style="396" bestFit="1" customWidth="1"/>
    <col min="4876" max="4876" width="16.19921875" style="396" bestFit="1"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0" width="14.09765625" style="396" customWidth="1"/>
    <col min="5131" max="5131" width="16.09765625" style="396" bestFit="1" customWidth="1"/>
    <col min="5132" max="5132" width="16.19921875" style="396" bestFit="1"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6" width="14.09765625" style="396" customWidth="1"/>
    <col min="5387" max="5387" width="16.09765625" style="396" bestFit="1" customWidth="1"/>
    <col min="5388" max="5388" width="16.19921875" style="396" bestFit="1"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2" width="14.09765625" style="396" customWidth="1"/>
    <col min="5643" max="5643" width="16.09765625" style="396" bestFit="1" customWidth="1"/>
    <col min="5644" max="5644" width="16.19921875" style="396" bestFit="1"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898" width="14.09765625" style="396" customWidth="1"/>
    <col min="5899" max="5899" width="16.09765625" style="396" bestFit="1" customWidth="1"/>
    <col min="5900" max="5900" width="16.19921875" style="396" bestFit="1"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4" width="14.09765625" style="396" customWidth="1"/>
    <col min="6155" max="6155" width="16.09765625" style="396" bestFit="1" customWidth="1"/>
    <col min="6156" max="6156" width="16.19921875" style="396" bestFit="1"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0" width="14.09765625" style="396" customWidth="1"/>
    <col min="6411" max="6411" width="16.09765625" style="396" bestFit="1" customWidth="1"/>
    <col min="6412" max="6412" width="16.19921875" style="396" bestFit="1"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6" width="14.09765625" style="396" customWidth="1"/>
    <col min="6667" max="6667" width="16.09765625" style="396" bestFit="1" customWidth="1"/>
    <col min="6668" max="6668" width="16.19921875" style="396" bestFit="1"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2" width="14.09765625" style="396" customWidth="1"/>
    <col min="6923" max="6923" width="16.09765625" style="396" bestFit="1" customWidth="1"/>
    <col min="6924" max="6924" width="16.19921875" style="396" bestFit="1"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78" width="14.09765625" style="396" customWidth="1"/>
    <col min="7179" max="7179" width="16.09765625" style="396" bestFit="1" customWidth="1"/>
    <col min="7180" max="7180" width="16.19921875" style="396" bestFit="1"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4" width="14.09765625" style="396" customWidth="1"/>
    <col min="7435" max="7435" width="16.09765625" style="396" bestFit="1" customWidth="1"/>
    <col min="7436" max="7436" width="16.19921875" style="396" bestFit="1"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0" width="14.09765625" style="396" customWidth="1"/>
    <col min="7691" max="7691" width="16.09765625" style="396" bestFit="1" customWidth="1"/>
    <col min="7692" max="7692" width="16.19921875" style="396" bestFit="1"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6" width="14.09765625" style="396" customWidth="1"/>
    <col min="7947" max="7947" width="16.09765625" style="396" bestFit="1" customWidth="1"/>
    <col min="7948" max="7948" width="16.19921875" style="396" bestFit="1"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2" width="14.09765625" style="396" customWidth="1"/>
    <col min="8203" max="8203" width="16.09765625" style="396" bestFit="1" customWidth="1"/>
    <col min="8204" max="8204" width="16.19921875" style="396" bestFit="1"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58" width="14.09765625" style="396" customWidth="1"/>
    <col min="8459" max="8459" width="16.09765625" style="396" bestFit="1" customWidth="1"/>
    <col min="8460" max="8460" width="16.19921875" style="396" bestFit="1"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4" width="14.09765625" style="396" customWidth="1"/>
    <col min="8715" max="8715" width="16.09765625" style="396" bestFit="1" customWidth="1"/>
    <col min="8716" max="8716" width="16.19921875" style="396" bestFit="1"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0" width="14.09765625" style="396" customWidth="1"/>
    <col min="8971" max="8971" width="16.09765625" style="396" bestFit="1" customWidth="1"/>
    <col min="8972" max="8972" width="16.19921875" style="396" bestFit="1"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6" width="14.09765625" style="396" customWidth="1"/>
    <col min="9227" max="9227" width="16.09765625" style="396" bestFit="1" customWidth="1"/>
    <col min="9228" max="9228" width="16.19921875" style="396" bestFit="1"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2" width="14.09765625" style="396" customWidth="1"/>
    <col min="9483" max="9483" width="16.09765625" style="396" bestFit="1" customWidth="1"/>
    <col min="9484" max="9484" width="16.19921875" style="396" bestFit="1"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38" width="14.09765625" style="396" customWidth="1"/>
    <col min="9739" max="9739" width="16.09765625" style="396" bestFit="1" customWidth="1"/>
    <col min="9740" max="9740" width="16.19921875" style="396" bestFit="1"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4" width="14.09765625" style="396" customWidth="1"/>
    <col min="9995" max="9995" width="16.09765625" style="396" bestFit="1" customWidth="1"/>
    <col min="9996" max="9996" width="16.19921875" style="396" bestFit="1"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0" width="14.09765625" style="396" customWidth="1"/>
    <col min="10251" max="10251" width="16.09765625" style="396" bestFit="1" customWidth="1"/>
    <col min="10252" max="10252" width="16.19921875" style="396" bestFit="1"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6" width="14.09765625" style="396" customWidth="1"/>
    <col min="10507" max="10507" width="16.09765625" style="396" bestFit="1" customWidth="1"/>
    <col min="10508" max="10508" width="16.19921875" style="396" bestFit="1"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2" width="14.09765625" style="396" customWidth="1"/>
    <col min="10763" max="10763" width="16.09765625" style="396" bestFit="1" customWidth="1"/>
    <col min="10764" max="10764" width="16.19921875" style="396" bestFit="1"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18" width="14.09765625" style="396" customWidth="1"/>
    <col min="11019" max="11019" width="16.09765625" style="396" bestFit="1" customWidth="1"/>
    <col min="11020" max="11020" width="16.19921875" style="396" bestFit="1"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4" width="14.09765625" style="396" customWidth="1"/>
    <col min="11275" max="11275" width="16.09765625" style="396" bestFit="1" customWidth="1"/>
    <col min="11276" max="11276" width="16.19921875" style="396" bestFit="1"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0" width="14.09765625" style="396" customWidth="1"/>
    <col min="11531" max="11531" width="16.09765625" style="396" bestFit="1" customWidth="1"/>
    <col min="11532" max="11532" width="16.19921875" style="396" bestFit="1"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6" width="14.09765625" style="396" customWidth="1"/>
    <col min="11787" max="11787" width="16.09765625" style="396" bestFit="1" customWidth="1"/>
    <col min="11788" max="11788" width="16.19921875" style="396" bestFit="1"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2" width="14.09765625" style="396" customWidth="1"/>
    <col min="12043" max="12043" width="16.09765625" style="396" bestFit="1" customWidth="1"/>
    <col min="12044" max="12044" width="16.19921875" style="396" bestFit="1"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298" width="14.09765625" style="396" customWidth="1"/>
    <col min="12299" max="12299" width="16.09765625" style="396" bestFit="1" customWidth="1"/>
    <col min="12300" max="12300" width="16.19921875" style="396" bestFit="1"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4" width="14.09765625" style="396" customWidth="1"/>
    <col min="12555" max="12555" width="16.09765625" style="396" bestFit="1" customWidth="1"/>
    <col min="12556" max="12556" width="16.19921875" style="396" bestFit="1"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0" width="14.09765625" style="396" customWidth="1"/>
    <col min="12811" max="12811" width="16.09765625" style="396" bestFit="1" customWidth="1"/>
    <col min="12812" max="12812" width="16.19921875" style="396" bestFit="1"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6" width="14.09765625" style="396" customWidth="1"/>
    <col min="13067" max="13067" width="16.09765625" style="396" bestFit="1" customWidth="1"/>
    <col min="13068" max="13068" width="16.19921875" style="396" bestFit="1"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2" width="14.09765625" style="396" customWidth="1"/>
    <col min="13323" max="13323" width="16.09765625" style="396" bestFit="1" customWidth="1"/>
    <col min="13324" max="13324" width="16.19921875" style="396" bestFit="1"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78" width="14.09765625" style="396" customWidth="1"/>
    <col min="13579" max="13579" width="16.09765625" style="396" bestFit="1" customWidth="1"/>
    <col min="13580" max="13580" width="16.19921875" style="396" bestFit="1"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4" width="14.09765625" style="396" customWidth="1"/>
    <col min="13835" max="13835" width="16.09765625" style="396" bestFit="1" customWidth="1"/>
    <col min="13836" max="13836" width="16.19921875" style="396" bestFit="1"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0" width="14.09765625" style="396" customWidth="1"/>
    <col min="14091" max="14091" width="16.09765625" style="396" bestFit="1" customWidth="1"/>
    <col min="14092" max="14092" width="16.19921875" style="396" bestFit="1"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6" width="14.09765625" style="396" customWidth="1"/>
    <col min="14347" max="14347" width="16.09765625" style="396" bestFit="1" customWidth="1"/>
    <col min="14348" max="14348" width="16.19921875" style="396" bestFit="1"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2" width="14.09765625" style="396" customWidth="1"/>
    <col min="14603" max="14603" width="16.09765625" style="396" bestFit="1" customWidth="1"/>
    <col min="14604" max="14604" width="16.19921875" style="396" bestFit="1"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58" width="14.09765625" style="396" customWidth="1"/>
    <col min="14859" max="14859" width="16.09765625" style="396" bestFit="1" customWidth="1"/>
    <col min="14860" max="14860" width="16.19921875" style="396" bestFit="1"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4" width="14.09765625" style="396" customWidth="1"/>
    <col min="15115" max="15115" width="16.09765625" style="396" bestFit="1" customWidth="1"/>
    <col min="15116" max="15116" width="16.19921875" style="396" bestFit="1"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0" width="14.09765625" style="396" customWidth="1"/>
    <col min="15371" max="15371" width="16.09765625" style="396" bestFit="1" customWidth="1"/>
    <col min="15372" max="15372" width="16.19921875" style="396" bestFit="1"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6" width="14.09765625" style="396" customWidth="1"/>
    <col min="15627" max="15627" width="16.09765625" style="396" bestFit="1" customWidth="1"/>
    <col min="15628" max="15628" width="16.19921875" style="396" bestFit="1"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2" width="14.09765625" style="396" customWidth="1"/>
    <col min="15883" max="15883" width="16.09765625" style="396" bestFit="1" customWidth="1"/>
    <col min="15884" max="15884" width="16.19921875" style="396" bestFit="1"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38" width="14.09765625" style="396" customWidth="1"/>
    <col min="16139" max="16139" width="16.09765625" style="396" bestFit="1" customWidth="1"/>
    <col min="16140" max="16140" width="16.19921875" style="396" bestFit="1"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300</v>
      </c>
      <c r="L1" s="395"/>
      <c r="M1" s="395"/>
      <c r="P1" s="397"/>
      <c r="Q1" s="397"/>
      <c r="R1" s="397"/>
    </row>
    <row r="2" spans="1:18" ht="17.25" customHeight="1">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 t="shared" ref="D5:D40" si="0">SUM(E5:M5)</f>
        <v>4443</v>
      </c>
      <c r="E5" s="405">
        <v>0</v>
      </c>
      <c r="F5" s="405">
        <v>0</v>
      </c>
      <c r="G5" s="405">
        <v>0</v>
      </c>
      <c r="H5" s="405">
        <v>0</v>
      </c>
      <c r="I5" s="405">
        <v>0</v>
      </c>
      <c r="J5" s="405">
        <v>0</v>
      </c>
      <c r="K5" s="405">
        <v>0</v>
      </c>
      <c r="L5" s="405">
        <v>0</v>
      </c>
      <c r="M5" s="514">
        <v>4443</v>
      </c>
      <c r="N5" s="397" t="str">
        <f>IF(SUM(E5:M5)=D5,"OK","NG")</f>
        <v>OK</v>
      </c>
    </row>
    <row r="6" spans="1:18" ht="17.25" customHeight="1">
      <c r="A6" s="403"/>
      <c r="B6" s="407" t="s">
        <v>162</v>
      </c>
      <c r="C6" s="154" t="s">
        <v>163</v>
      </c>
      <c r="D6" s="404">
        <f t="shared" si="0"/>
        <v>134843222</v>
      </c>
      <c r="E6" s="405">
        <v>0</v>
      </c>
      <c r="F6" s="405">
        <v>0</v>
      </c>
      <c r="G6" s="405">
        <v>0</v>
      </c>
      <c r="H6" s="405">
        <v>0</v>
      </c>
      <c r="I6" s="405">
        <v>0</v>
      </c>
      <c r="J6" s="405">
        <v>0</v>
      </c>
      <c r="K6" s="405">
        <v>0</v>
      </c>
      <c r="L6" s="405">
        <v>0</v>
      </c>
      <c r="M6" s="405">
        <v>134843222</v>
      </c>
      <c r="N6" s="397" t="str">
        <f t="shared" ref="N6:N40" si="1">IF(SUM(E6:M6)=D6,"OK","NG")</f>
        <v>OK</v>
      </c>
    </row>
    <row r="7" spans="1:18" ht="17.25" customHeight="1">
      <c r="A7" s="403" t="s">
        <v>45</v>
      </c>
      <c r="B7" s="408"/>
      <c r="C7" s="154" t="s">
        <v>161</v>
      </c>
      <c r="D7" s="404">
        <f t="shared" si="0"/>
        <v>7328</v>
      </c>
      <c r="E7" s="405">
        <v>0</v>
      </c>
      <c r="F7" s="405">
        <v>0</v>
      </c>
      <c r="G7" s="405">
        <v>0</v>
      </c>
      <c r="H7" s="405">
        <v>0</v>
      </c>
      <c r="I7" s="405">
        <v>0</v>
      </c>
      <c r="J7" s="405">
        <v>0</v>
      </c>
      <c r="K7" s="405">
        <v>0</v>
      </c>
      <c r="L7" s="405">
        <v>0</v>
      </c>
      <c r="M7" s="405">
        <v>7328</v>
      </c>
      <c r="N7" s="397" t="str">
        <f t="shared" si="1"/>
        <v>OK</v>
      </c>
    </row>
    <row r="8" spans="1:18" ht="17.25" customHeight="1">
      <c r="A8" s="409"/>
      <c r="B8" s="407" t="s">
        <v>164</v>
      </c>
      <c r="C8" s="154" t="s">
        <v>163</v>
      </c>
      <c r="D8" s="404">
        <f t="shared" si="0"/>
        <v>175921339</v>
      </c>
      <c r="E8" s="405">
        <v>0</v>
      </c>
      <c r="F8" s="405">
        <v>0</v>
      </c>
      <c r="G8" s="405">
        <v>0</v>
      </c>
      <c r="H8" s="405">
        <v>0</v>
      </c>
      <c r="I8" s="405">
        <v>0</v>
      </c>
      <c r="J8" s="405">
        <v>0</v>
      </c>
      <c r="K8" s="405">
        <v>0</v>
      </c>
      <c r="L8" s="405">
        <v>0</v>
      </c>
      <c r="M8" s="405">
        <v>175921339</v>
      </c>
      <c r="N8" s="397" t="str">
        <f t="shared" si="1"/>
        <v>OK</v>
      </c>
    </row>
    <row r="9" spans="1:18" ht="17.25" customHeight="1">
      <c r="A9" s="403"/>
      <c r="B9" s="408"/>
      <c r="C9" s="154" t="s">
        <v>161</v>
      </c>
      <c r="D9" s="404">
        <f t="shared" si="0"/>
        <v>11771</v>
      </c>
      <c r="E9" s="515">
        <f t="shared" ref="E9:M10" si="2">E5+E7</f>
        <v>0</v>
      </c>
      <c r="F9" s="515">
        <f t="shared" si="2"/>
        <v>0</v>
      </c>
      <c r="G9" s="515">
        <f t="shared" si="2"/>
        <v>0</v>
      </c>
      <c r="H9" s="515">
        <f t="shared" si="2"/>
        <v>0</v>
      </c>
      <c r="I9" s="515">
        <f t="shared" si="2"/>
        <v>0</v>
      </c>
      <c r="J9" s="515">
        <f t="shared" si="2"/>
        <v>0</v>
      </c>
      <c r="K9" s="515">
        <f t="shared" si="2"/>
        <v>0</v>
      </c>
      <c r="L9" s="515">
        <f t="shared" si="2"/>
        <v>0</v>
      </c>
      <c r="M9" s="515">
        <f t="shared" si="2"/>
        <v>11771</v>
      </c>
      <c r="N9" s="397" t="str">
        <f t="shared" si="1"/>
        <v>OK</v>
      </c>
    </row>
    <row r="10" spans="1:18" ht="17.25" customHeight="1">
      <c r="A10" s="401"/>
      <c r="B10" s="407" t="s">
        <v>16</v>
      </c>
      <c r="C10" s="154" t="s">
        <v>163</v>
      </c>
      <c r="D10" s="404">
        <f t="shared" si="0"/>
        <v>310764561</v>
      </c>
      <c r="E10" s="515">
        <f t="shared" si="2"/>
        <v>0</v>
      </c>
      <c r="F10" s="515">
        <f t="shared" si="2"/>
        <v>0</v>
      </c>
      <c r="G10" s="515">
        <f t="shared" si="2"/>
        <v>0</v>
      </c>
      <c r="H10" s="515">
        <f t="shared" si="2"/>
        <v>0</v>
      </c>
      <c r="I10" s="515">
        <f t="shared" si="2"/>
        <v>0</v>
      </c>
      <c r="J10" s="515">
        <f t="shared" si="2"/>
        <v>0</v>
      </c>
      <c r="K10" s="515">
        <f t="shared" si="2"/>
        <v>0</v>
      </c>
      <c r="L10" s="515">
        <f t="shared" si="2"/>
        <v>0</v>
      </c>
      <c r="M10" s="515">
        <f t="shared" si="2"/>
        <v>310764561</v>
      </c>
      <c r="N10" s="397" t="str">
        <f t="shared" si="1"/>
        <v>OK</v>
      </c>
    </row>
    <row r="11" spans="1:18" ht="17.25" customHeight="1">
      <c r="A11" s="399"/>
      <c r="B11" s="144"/>
      <c r="C11" s="154" t="s">
        <v>161</v>
      </c>
      <c r="D11" s="404">
        <f>SUM(E11:M11)</f>
        <v>65</v>
      </c>
      <c r="E11" s="405">
        <v>0</v>
      </c>
      <c r="F11" s="405">
        <v>1</v>
      </c>
      <c r="G11" s="405">
        <v>0</v>
      </c>
      <c r="H11" s="405">
        <v>0</v>
      </c>
      <c r="I11" s="405"/>
      <c r="J11" s="405">
        <v>13</v>
      </c>
      <c r="K11" s="405">
        <v>22</v>
      </c>
      <c r="L11" s="405">
        <v>29</v>
      </c>
      <c r="M11" s="405">
        <v>0</v>
      </c>
      <c r="N11" s="397" t="str">
        <f t="shared" si="1"/>
        <v>OK</v>
      </c>
    </row>
    <row r="12" spans="1:18" ht="17.25" customHeight="1">
      <c r="A12" s="403"/>
      <c r="B12" s="407" t="s">
        <v>162</v>
      </c>
      <c r="C12" s="154" t="s">
        <v>163</v>
      </c>
      <c r="D12" s="404">
        <f t="shared" si="0"/>
        <v>1313037</v>
      </c>
      <c r="E12" s="405">
        <v>0</v>
      </c>
      <c r="F12" s="405">
        <v>14100</v>
      </c>
      <c r="G12" s="405">
        <v>0</v>
      </c>
      <c r="H12" s="405">
        <v>0</v>
      </c>
      <c r="I12" s="405"/>
      <c r="J12" s="405">
        <v>342900</v>
      </c>
      <c r="K12" s="405">
        <v>478100</v>
      </c>
      <c r="L12" s="405">
        <v>477937</v>
      </c>
      <c r="M12" s="405">
        <v>0</v>
      </c>
      <c r="N12" s="397" t="str">
        <f t="shared" si="1"/>
        <v>OK</v>
      </c>
    </row>
    <row r="13" spans="1:18" ht="17.25" customHeight="1">
      <c r="A13" s="403" t="s">
        <v>46</v>
      </c>
      <c r="B13" s="408"/>
      <c r="C13" s="154" t="s">
        <v>161</v>
      </c>
      <c r="D13" s="404">
        <f>SUM(E13:M13)</f>
        <v>61</v>
      </c>
      <c r="E13" s="405">
        <v>3</v>
      </c>
      <c r="F13" s="405">
        <v>0</v>
      </c>
      <c r="G13" s="405">
        <v>31</v>
      </c>
      <c r="H13" s="405">
        <v>0</v>
      </c>
      <c r="I13" s="405"/>
      <c r="J13" s="405">
        <v>1</v>
      </c>
      <c r="K13" s="405">
        <v>8</v>
      </c>
      <c r="L13" s="405">
        <v>18</v>
      </c>
      <c r="M13" s="405">
        <v>0</v>
      </c>
      <c r="N13" s="397" t="str">
        <f t="shared" si="1"/>
        <v>OK</v>
      </c>
    </row>
    <row r="14" spans="1:18" ht="17.25" customHeight="1">
      <c r="A14" s="403"/>
      <c r="B14" s="407" t="s">
        <v>164</v>
      </c>
      <c r="C14" s="154" t="s">
        <v>163</v>
      </c>
      <c r="D14" s="404">
        <f t="shared" si="0"/>
        <v>1378444</v>
      </c>
      <c r="E14" s="405">
        <v>144400</v>
      </c>
      <c r="F14" s="405">
        <v>0</v>
      </c>
      <c r="G14" s="405">
        <v>680107</v>
      </c>
      <c r="H14" s="405">
        <v>0</v>
      </c>
      <c r="I14" s="405"/>
      <c r="J14" s="405">
        <v>52500</v>
      </c>
      <c r="K14" s="405">
        <v>145600</v>
      </c>
      <c r="L14" s="405">
        <v>355837</v>
      </c>
      <c r="M14" s="405">
        <v>0</v>
      </c>
      <c r="N14" s="397" t="str">
        <f t="shared" si="1"/>
        <v>OK</v>
      </c>
    </row>
    <row r="15" spans="1:18" ht="17.25" customHeight="1">
      <c r="A15" s="403"/>
      <c r="B15" s="408"/>
      <c r="C15" s="154" t="s">
        <v>161</v>
      </c>
      <c r="D15" s="404">
        <f>SUM(E15:M15)</f>
        <v>126</v>
      </c>
      <c r="E15" s="515">
        <f>E11+E13</f>
        <v>3</v>
      </c>
      <c r="F15" s="515">
        <f t="shared" ref="F15:L16" si="3">F11+F13</f>
        <v>1</v>
      </c>
      <c r="G15" s="515">
        <f t="shared" si="3"/>
        <v>31</v>
      </c>
      <c r="H15" s="515">
        <f t="shared" si="3"/>
        <v>0</v>
      </c>
      <c r="I15" s="515">
        <f t="shared" si="3"/>
        <v>0</v>
      </c>
      <c r="J15" s="515">
        <f t="shared" si="3"/>
        <v>14</v>
      </c>
      <c r="K15" s="515">
        <f t="shared" si="3"/>
        <v>30</v>
      </c>
      <c r="L15" s="515">
        <f t="shared" si="3"/>
        <v>47</v>
      </c>
      <c r="M15" s="515">
        <f>M11+M13</f>
        <v>0</v>
      </c>
      <c r="N15" s="397" t="str">
        <f t="shared" si="1"/>
        <v>OK</v>
      </c>
    </row>
    <row r="16" spans="1:18" ht="17.25" customHeight="1">
      <c r="A16" s="401"/>
      <c r="B16" s="407" t="s">
        <v>16</v>
      </c>
      <c r="C16" s="154" t="s">
        <v>163</v>
      </c>
      <c r="D16" s="404">
        <f>SUM(E16:M16)</f>
        <v>2691481</v>
      </c>
      <c r="E16" s="515">
        <f>E12+E14</f>
        <v>144400</v>
      </c>
      <c r="F16" s="515">
        <f t="shared" si="3"/>
        <v>14100</v>
      </c>
      <c r="G16" s="515">
        <f t="shared" si="3"/>
        <v>680107</v>
      </c>
      <c r="H16" s="515">
        <f t="shared" si="3"/>
        <v>0</v>
      </c>
      <c r="I16" s="515">
        <f t="shared" si="3"/>
        <v>0</v>
      </c>
      <c r="J16" s="515">
        <f t="shared" si="3"/>
        <v>395400</v>
      </c>
      <c r="K16" s="515">
        <f t="shared" si="3"/>
        <v>623700</v>
      </c>
      <c r="L16" s="515">
        <f t="shared" si="3"/>
        <v>833774</v>
      </c>
      <c r="M16" s="515">
        <f>M12+M14</f>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v>0</v>
      </c>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v>0</v>
      </c>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v>0</v>
      </c>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v>0</v>
      </c>
      <c r="N20" s="397" t="str">
        <f t="shared" si="1"/>
        <v>OK</v>
      </c>
    </row>
    <row r="21" spans="1:14" ht="17.25" customHeight="1">
      <c r="A21" s="403"/>
      <c r="B21" s="408"/>
      <c r="C21" s="154" t="s">
        <v>161</v>
      </c>
      <c r="D21" s="404">
        <f t="shared" si="0"/>
        <v>0</v>
      </c>
      <c r="E21" s="515">
        <v>0</v>
      </c>
      <c r="F21" s="515">
        <v>0</v>
      </c>
      <c r="G21" s="515">
        <v>0</v>
      </c>
      <c r="H21" s="515">
        <v>0</v>
      </c>
      <c r="I21" s="515"/>
      <c r="J21" s="515">
        <v>0</v>
      </c>
      <c r="K21" s="515">
        <v>0</v>
      </c>
      <c r="L21" s="515">
        <v>0</v>
      </c>
      <c r="M21" s="515">
        <f>M17+M19</f>
        <v>0</v>
      </c>
      <c r="N21" s="397" t="str">
        <f t="shared" si="1"/>
        <v>OK</v>
      </c>
    </row>
    <row r="22" spans="1:14" ht="17.25" customHeight="1">
      <c r="A22" s="401"/>
      <c r="B22" s="407" t="s">
        <v>16</v>
      </c>
      <c r="C22" s="154" t="s">
        <v>163</v>
      </c>
      <c r="D22" s="404">
        <f t="shared" si="0"/>
        <v>0</v>
      </c>
      <c r="E22" s="515">
        <v>0</v>
      </c>
      <c r="F22" s="515">
        <v>0</v>
      </c>
      <c r="G22" s="515">
        <v>0</v>
      </c>
      <c r="H22" s="515">
        <v>0</v>
      </c>
      <c r="I22" s="515"/>
      <c r="J22" s="515">
        <v>0</v>
      </c>
      <c r="K22" s="515">
        <v>0</v>
      </c>
      <c r="L22" s="515">
        <v>0</v>
      </c>
      <c r="M22" s="515">
        <f>M18+M20</f>
        <v>0</v>
      </c>
      <c r="N22" s="397" t="str">
        <f t="shared" si="1"/>
        <v>OK</v>
      </c>
    </row>
    <row r="23" spans="1:14" ht="17.25" customHeight="1">
      <c r="A23" s="399"/>
      <c r="B23" s="144"/>
      <c r="C23" s="154" t="s">
        <v>161</v>
      </c>
      <c r="D23" s="404">
        <f t="shared" si="0"/>
        <v>0</v>
      </c>
      <c r="E23" s="405">
        <v>0</v>
      </c>
      <c r="F23" s="405">
        <v>0</v>
      </c>
      <c r="G23" s="405">
        <v>0</v>
      </c>
      <c r="H23" s="405">
        <v>0</v>
      </c>
      <c r="I23" s="405"/>
      <c r="J23" s="405">
        <v>0</v>
      </c>
      <c r="K23" s="405">
        <v>0</v>
      </c>
      <c r="L23" s="405">
        <v>0</v>
      </c>
      <c r="M23" s="405">
        <v>0</v>
      </c>
      <c r="N23" s="397" t="str">
        <f t="shared" si="1"/>
        <v>OK</v>
      </c>
    </row>
    <row r="24" spans="1:14" ht="17.25" customHeight="1">
      <c r="A24" s="403"/>
      <c r="B24" s="407" t="s">
        <v>162</v>
      </c>
      <c r="C24" s="154" t="s">
        <v>163</v>
      </c>
      <c r="D24" s="404">
        <f t="shared" si="0"/>
        <v>0</v>
      </c>
      <c r="E24" s="405">
        <v>0</v>
      </c>
      <c r="F24" s="405">
        <v>0</v>
      </c>
      <c r="G24" s="405">
        <v>0</v>
      </c>
      <c r="H24" s="405">
        <v>0</v>
      </c>
      <c r="I24" s="405"/>
      <c r="J24" s="405">
        <v>0</v>
      </c>
      <c r="K24" s="405">
        <v>0</v>
      </c>
      <c r="L24" s="405">
        <v>0</v>
      </c>
      <c r="M24" s="405">
        <v>0</v>
      </c>
      <c r="N24" s="397" t="str">
        <f t="shared" si="1"/>
        <v>OK</v>
      </c>
    </row>
    <row r="25" spans="1:14" ht="17.25" customHeight="1">
      <c r="A25" s="403" t="s">
        <v>166</v>
      </c>
      <c r="B25" s="408"/>
      <c r="C25" s="154" t="s">
        <v>161</v>
      </c>
      <c r="D25" s="404">
        <f t="shared" si="0"/>
        <v>0</v>
      </c>
      <c r="E25" s="405">
        <v>0</v>
      </c>
      <c r="F25" s="405">
        <v>0</v>
      </c>
      <c r="G25" s="405">
        <v>0</v>
      </c>
      <c r="H25" s="405">
        <v>0</v>
      </c>
      <c r="I25" s="405"/>
      <c r="J25" s="405">
        <v>0</v>
      </c>
      <c r="K25" s="405">
        <v>0</v>
      </c>
      <c r="L25" s="405">
        <v>0</v>
      </c>
      <c r="M25" s="405">
        <v>0</v>
      </c>
      <c r="N25" s="397" t="str">
        <f t="shared" si="1"/>
        <v>OK</v>
      </c>
    </row>
    <row r="26" spans="1:14" ht="17.25" customHeight="1">
      <c r="A26" s="403"/>
      <c r="B26" s="407" t="s">
        <v>164</v>
      </c>
      <c r="C26" s="154" t="s">
        <v>163</v>
      </c>
      <c r="D26" s="404">
        <f t="shared" si="0"/>
        <v>0</v>
      </c>
      <c r="E26" s="405">
        <v>0</v>
      </c>
      <c r="F26" s="405">
        <v>0</v>
      </c>
      <c r="G26" s="405">
        <v>0</v>
      </c>
      <c r="H26" s="405">
        <v>0</v>
      </c>
      <c r="I26" s="405"/>
      <c r="J26" s="405">
        <v>0</v>
      </c>
      <c r="K26" s="405">
        <v>0</v>
      </c>
      <c r="L26" s="405">
        <v>0</v>
      </c>
      <c r="M26" s="405">
        <v>0</v>
      </c>
      <c r="N26" s="397" t="str">
        <f t="shared" si="1"/>
        <v>OK</v>
      </c>
    </row>
    <row r="27" spans="1:14" ht="17.25" customHeight="1">
      <c r="A27" s="403"/>
      <c r="B27" s="408"/>
      <c r="C27" s="154" t="s">
        <v>161</v>
      </c>
      <c r="D27" s="404">
        <f t="shared" si="0"/>
        <v>0</v>
      </c>
      <c r="E27" s="515">
        <v>0</v>
      </c>
      <c r="F27" s="515">
        <v>0</v>
      </c>
      <c r="G27" s="515">
        <v>0</v>
      </c>
      <c r="H27" s="515">
        <v>0</v>
      </c>
      <c r="I27" s="515"/>
      <c r="J27" s="515">
        <v>0</v>
      </c>
      <c r="K27" s="515">
        <v>0</v>
      </c>
      <c r="L27" s="515">
        <v>0</v>
      </c>
      <c r="M27" s="515">
        <f>M23+M25</f>
        <v>0</v>
      </c>
      <c r="N27" s="397" t="str">
        <f t="shared" si="1"/>
        <v>OK</v>
      </c>
    </row>
    <row r="28" spans="1:14" ht="17.25" customHeight="1">
      <c r="A28" s="401"/>
      <c r="B28" s="407" t="s">
        <v>16</v>
      </c>
      <c r="C28" s="144" t="s">
        <v>163</v>
      </c>
      <c r="D28" s="404">
        <f t="shared" si="0"/>
        <v>0</v>
      </c>
      <c r="E28" s="515">
        <v>0</v>
      </c>
      <c r="F28" s="515">
        <v>0</v>
      </c>
      <c r="G28" s="515">
        <v>0</v>
      </c>
      <c r="H28" s="515">
        <v>0</v>
      </c>
      <c r="I28" s="515"/>
      <c r="J28" s="515">
        <v>0</v>
      </c>
      <c r="K28" s="515">
        <v>0</v>
      </c>
      <c r="L28" s="515">
        <v>0</v>
      </c>
      <c r="M28" s="515">
        <f>M24+M26</f>
        <v>0</v>
      </c>
      <c r="N28" s="397" t="str">
        <f t="shared" si="1"/>
        <v>OK</v>
      </c>
    </row>
    <row r="29" spans="1:14" ht="17.25" customHeight="1">
      <c r="A29" s="555" t="s">
        <v>255</v>
      </c>
      <c r="B29" s="144"/>
      <c r="C29" s="154" t="s">
        <v>161</v>
      </c>
      <c r="D29" s="404">
        <f t="shared" si="0"/>
        <v>0</v>
      </c>
      <c r="E29" s="405">
        <v>0</v>
      </c>
      <c r="F29" s="405">
        <v>0</v>
      </c>
      <c r="G29" s="405">
        <v>0</v>
      </c>
      <c r="H29" s="405">
        <v>0</v>
      </c>
      <c r="I29" s="405"/>
      <c r="J29" s="405">
        <v>0</v>
      </c>
      <c r="K29" s="405">
        <v>0</v>
      </c>
      <c r="L29" s="405">
        <v>0</v>
      </c>
      <c r="M29" s="405">
        <v>0</v>
      </c>
      <c r="N29" s="397" t="str">
        <f t="shared" si="1"/>
        <v>OK</v>
      </c>
    </row>
    <row r="30" spans="1:14" ht="17.25" customHeight="1">
      <c r="A30" s="556"/>
      <c r="B30" s="407" t="s">
        <v>162</v>
      </c>
      <c r="C30" s="154" t="s">
        <v>163</v>
      </c>
      <c r="D30" s="404">
        <f t="shared" si="0"/>
        <v>0</v>
      </c>
      <c r="E30" s="405">
        <v>0</v>
      </c>
      <c r="F30" s="405">
        <v>0</v>
      </c>
      <c r="G30" s="405">
        <v>0</v>
      </c>
      <c r="H30" s="405">
        <v>0</v>
      </c>
      <c r="I30" s="405"/>
      <c r="J30" s="405">
        <v>0</v>
      </c>
      <c r="K30" s="405">
        <v>0</v>
      </c>
      <c r="L30" s="405">
        <v>0</v>
      </c>
      <c r="M30" s="405">
        <v>0</v>
      </c>
      <c r="N30" s="397" t="str">
        <f t="shared" si="1"/>
        <v>OK</v>
      </c>
    </row>
    <row r="31" spans="1:14" ht="17.25" customHeight="1">
      <c r="A31" s="556"/>
      <c r="B31" s="408"/>
      <c r="C31" s="154" t="s">
        <v>161</v>
      </c>
      <c r="D31" s="404">
        <f t="shared" si="0"/>
        <v>0</v>
      </c>
      <c r="E31" s="405">
        <v>0</v>
      </c>
      <c r="F31" s="405">
        <v>0</v>
      </c>
      <c r="G31" s="405">
        <v>0</v>
      </c>
      <c r="H31" s="405">
        <v>0</v>
      </c>
      <c r="I31" s="405"/>
      <c r="J31" s="405">
        <v>0</v>
      </c>
      <c r="K31" s="405">
        <v>0</v>
      </c>
      <c r="L31" s="405">
        <v>0</v>
      </c>
      <c r="M31" s="405">
        <v>0</v>
      </c>
      <c r="N31" s="397" t="str">
        <f t="shared" si="1"/>
        <v>OK</v>
      </c>
    </row>
    <row r="32" spans="1:14" ht="17.25" customHeight="1">
      <c r="A32" s="556"/>
      <c r="B32" s="407" t="s">
        <v>164</v>
      </c>
      <c r="C32" s="154" t="s">
        <v>163</v>
      </c>
      <c r="D32" s="404">
        <f t="shared" si="0"/>
        <v>0</v>
      </c>
      <c r="E32" s="405">
        <v>0</v>
      </c>
      <c r="F32" s="405">
        <v>0</v>
      </c>
      <c r="G32" s="405">
        <v>0</v>
      </c>
      <c r="H32" s="405">
        <v>0</v>
      </c>
      <c r="I32" s="405"/>
      <c r="J32" s="405">
        <v>0</v>
      </c>
      <c r="K32" s="405">
        <v>0</v>
      </c>
      <c r="L32" s="405">
        <v>0</v>
      </c>
      <c r="M32" s="405">
        <v>0</v>
      </c>
      <c r="N32" s="397" t="str">
        <f t="shared" si="1"/>
        <v>OK</v>
      </c>
    </row>
    <row r="33" spans="1:18" ht="17.25" customHeight="1">
      <c r="A33" s="556"/>
      <c r="B33" s="408"/>
      <c r="C33" s="154" t="s">
        <v>161</v>
      </c>
      <c r="D33" s="404">
        <f t="shared" si="0"/>
        <v>0</v>
      </c>
      <c r="E33" s="515">
        <v>0</v>
      </c>
      <c r="F33" s="515">
        <v>0</v>
      </c>
      <c r="G33" s="515">
        <v>0</v>
      </c>
      <c r="H33" s="515">
        <v>0</v>
      </c>
      <c r="I33" s="515"/>
      <c r="J33" s="515">
        <v>0</v>
      </c>
      <c r="K33" s="515">
        <v>0</v>
      </c>
      <c r="L33" s="515">
        <v>0</v>
      </c>
      <c r="M33" s="515">
        <f>M29+M31</f>
        <v>0</v>
      </c>
      <c r="N33" s="397" t="str">
        <f t="shared" si="1"/>
        <v>OK</v>
      </c>
    </row>
    <row r="34" spans="1:18" ht="17.25" customHeight="1">
      <c r="A34" s="557"/>
      <c r="B34" s="407" t="s">
        <v>16</v>
      </c>
      <c r="C34" s="144" t="s">
        <v>163</v>
      </c>
      <c r="D34" s="404">
        <f t="shared" si="0"/>
        <v>0</v>
      </c>
      <c r="E34" s="515">
        <v>0</v>
      </c>
      <c r="F34" s="515">
        <v>0</v>
      </c>
      <c r="G34" s="515">
        <v>0</v>
      </c>
      <c r="H34" s="515">
        <v>0</v>
      </c>
      <c r="I34" s="515"/>
      <c r="J34" s="515">
        <v>0</v>
      </c>
      <c r="K34" s="515">
        <v>0</v>
      </c>
      <c r="L34" s="515">
        <v>0</v>
      </c>
      <c r="M34" s="515">
        <f>M30+M32</f>
        <v>0</v>
      </c>
      <c r="N34" s="397" t="str">
        <f t="shared" si="1"/>
        <v>OK</v>
      </c>
    </row>
    <row r="35" spans="1:18" s="410" customFormat="1" ht="17.25" customHeight="1">
      <c r="A35" s="399"/>
      <c r="B35" s="144"/>
      <c r="C35" s="154" t="s">
        <v>161</v>
      </c>
      <c r="D35" s="404">
        <f t="shared" si="0"/>
        <v>42</v>
      </c>
      <c r="E35" s="516">
        <v>2</v>
      </c>
      <c r="F35" s="516">
        <v>4</v>
      </c>
      <c r="G35" s="516">
        <v>0</v>
      </c>
      <c r="H35" s="516">
        <v>4</v>
      </c>
      <c r="I35" s="516"/>
      <c r="J35" s="516">
        <v>0</v>
      </c>
      <c r="K35" s="516">
        <v>22</v>
      </c>
      <c r="L35" s="516">
        <v>10</v>
      </c>
      <c r="M35" s="516">
        <v>0</v>
      </c>
      <c r="N35" s="397" t="str">
        <f t="shared" si="1"/>
        <v>OK</v>
      </c>
    </row>
    <row r="36" spans="1:18" s="410" customFormat="1" ht="17.25" customHeight="1">
      <c r="A36" s="403"/>
      <c r="B36" s="407" t="s">
        <v>162</v>
      </c>
      <c r="C36" s="154" t="s">
        <v>163</v>
      </c>
      <c r="D36" s="404">
        <f t="shared" si="0"/>
        <v>3612000</v>
      </c>
      <c r="E36" s="516">
        <v>59400</v>
      </c>
      <c r="F36" s="516">
        <v>394700</v>
      </c>
      <c r="G36" s="516">
        <v>0</v>
      </c>
      <c r="H36" s="516">
        <v>303700</v>
      </c>
      <c r="I36" s="516"/>
      <c r="J36" s="516">
        <v>0</v>
      </c>
      <c r="K36" s="516">
        <v>2444100</v>
      </c>
      <c r="L36" s="516">
        <v>410100</v>
      </c>
      <c r="M36" s="516">
        <v>0</v>
      </c>
      <c r="N36" s="397" t="str">
        <f t="shared" si="1"/>
        <v>OK</v>
      </c>
    </row>
    <row r="37" spans="1:18" ht="17.25" customHeight="1">
      <c r="A37" s="403" t="s">
        <v>47</v>
      </c>
      <c r="B37" s="408"/>
      <c r="C37" s="154" t="s">
        <v>161</v>
      </c>
      <c r="D37" s="404">
        <f t="shared" si="0"/>
        <v>51</v>
      </c>
      <c r="E37" s="516">
        <v>3</v>
      </c>
      <c r="F37" s="516">
        <v>7</v>
      </c>
      <c r="G37" s="516">
        <v>13</v>
      </c>
      <c r="H37" s="516">
        <v>0</v>
      </c>
      <c r="I37" s="516"/>
      <c r="J37" s="516">
        <v>1</v>
      </c>
      <c r="K37" s="516">
        <v>19</v>
      </c>
      <c r="L37" s="516">
        <v>8</v>
      </c>
      <c r="M37" s="516">
        <v>0</v>
      </c>
      <c r="N37" s="397" t="str">
        <f t="shared" si="1"/>
        <v>OK</v>
      </c>
    </row>
    <row r="38" spans="1:18" ht="17.25" customHeight="1">
      <c r="A38" s="403"/>
      <c r="B38" s="407" t="s">
        <v>164</v>
      </c>
      <c r="C38" s="154" t="s">
        <v>163</v>
      </c>
      <c r="D38" s="404">
        <f t="shared" si="0"/>
        <v>8384075</v>
      </c>
      <c r="E38" s="516">
        <v>236500</v>
      </c>
      <c r="F38" s="516">
        <v>821600</v>
      </c>
      <c r="G38" s="516">
        <v>4997250</v>
      </c>
      <c r="H38" s="516">
        <v>0</v>
      </c>
      <c r="I38" s="516"/>
      <c r="J38" s="516">
        <v>63000</v>
      </c>
      <c r="K38" s="516">
        <v>1461818</v>
      </c>
      <c r="L38" s="516">
        <v>803907</v>
      </c>
      <c r="M38" s="516">
        <v>0</v>
      </c>
      <c r="N38" s="397" t="str">
        <f t="shared" si="1"/>
        <v>OK</v>
      </c>
    </row>
    <row r="39" spans="1:18" ht="17.25" customHeight="1">
      <c r="A39" s="403"/>
      <c r="B39" s="408"/>
      <c r="C39" s="154" t="s">
        <v>161</v>
      </c>
      <c r="D39" s="404">
        <f t="shared" si="0"/>
        <v>93</v>
      </c>
      <c r="E39" s="515">
        <v>5</v>
      </c>
      <c r="F39" s="515">
        <f>F35+F37</f>
        <v>11</v>
      </c>
      <c r="G39" s="515">
        <f t="shared" ref="G39:L39" si="4">G35+G37</f>
        <v>13</v>
      </c>
      <c r="H39" s="515">
        <f t="shared" si="4"/>
        <v>4</v>
      </c>
      <c r="I39" s="515">
        <f t="shared" si="4"/>
        <v>0</v>
      </c>
      <c r="J39" s="515">
        <f t="shared" si="4"/>
        <v>1</v>
      </c>
      <c r="K39" s="515">
        <f t="shared" si="4"/>
        <v>41</v>
      </c>
      <c r="L39" s="515">
        <f t="shared" si="4"/>
        <v>18</v>
      </c>
      <c r="M39" s="515">
        <f>M35+M37</f>
        <v>0</v>
      </c>
      <c r="N39" s="397" t="str">
        <f t="shared" si="1"/>
        <v>OK</v>
      </c>
    </row>
    <row r="40" spans="1:18" ht="17.25" customHeight="1">
      <c r="A40" s="401"/>
      <c r="B40" s="407" t="s">
        <v>16</v>
      </c>
      <c r="C40" s="154" t="s">
        <v>163</v>
      </c>
      <c r="D40" s="404">
        <f t="shared" si="0"/>
        <v>11996075</v>
      </c>
      <c r="E40" s="515">
        <f>E36+E38</f>
        <v>295900</v>
      </c>
      <c r="F40" s="515">
        <f t="shared" ref="F40:L40" si="5">F36+F38</f>
        <v>1216300</v>
      </c>
      <c r="G40" s="515">
        <f t="shared" si="5"/>
        <v>4997250</v>
      </c>
      <c r="H40" s="515">
        <f t="shared" si="5"/>
        <v>303700</v>
      </c>
      <c r="I40" s="515">
        <f t="shared" si="5"/>
        <v>0</v>
      </c>
      <c r="J40" s="515">
        <f t="shared" si="5"/>
        <v>63000</v>
      </c>
      <c r="K40" s="515">
        <f t="shared" si="5"/>
        <v>3905918</v>
      </c>
      <c r="L40" s="515">
        <f t="shared" si="5"/>
        <v>1214007</v>
      </c>
      <c r="M40" s="515">
        <f>M36+M38</f>
        <v>0</v>
      </c>
      <c r="N40" s="397" t="str">
        <f t="shared" si="1"/>
        <v>OK</v>
      </c>
    </row>
    <row r="41" spans="1:18" ht="17.25" customHeight="1">
      <c r="A41" s="397"/>
      <c r="B41" s="505"/>
      <c r="C41" s="505"/>
    </row>
    <row r="42" spans="1:18" ht="17.25" customHeight="1">
      <c r="A42" s="397"/>
      <c r="B42" s="397"/>
      <c r="C42" s="397"/>
      <c r="F42" s="554" t="s">
        <v>256</v>
      </c>
      <c r="G42" s="554"/>
      <c r="H42" s="554"/>
      <c r="I42" s="554"/>
      <c r="J42" s="397"/>
      <c r="K42" s="513" t="s">
        <v>300</v>
      </c>
      <c r="L42" s="397"/>
      <c r="M42" s="397"/>
      <c r="P42" s="397"/>
      <c r="Q42" s="397"/>
      <c r="R42" s="397"/>
    </row>
    <row r="43" spans="1:18" ht="17.25" customHeight="1">
      <c r="C43" s="398"/>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404">
        <f t="shared" ref="D46:D87" si="6">SUM(E46:M46)</f>
        <v>13</v>
      </c>
      <c r="E46" s="405">
        <v>0</v>
      </c>
      <c r="F46" s="405">
        <v>2</v>
      </c>
      <c r="G46" s="405">
        <v>0</v>
      </c>
      <c r="H46" s="405">
        <v>0</v>
      </c>
      <c r="I46" s="405"/>
      <c r="J46" s="405">
        <v>0</v>
      </c>
      <c r="K46" s="405">
        <v>8</v>
      </c>
      <c r="L46" s="405">
        <v>3</v>
      </c>
      <c r="M46" s="405">
        <v>0</v>
      </c>
      <c r="N46" s="397" t="str">
        <f>IF(SUM(E46:M46)=D46,"OK","NG")</f>
        <v>OK</v>
      </c>
      <c r="O46" s="411"/>
    </row>
    <row r="47" spans="1:18" ht="17.25" customHeight="1">
      <c r="A47" s="403"/>
      <c r="B47" s="407" t="s">
        <v>162</v>
      </c>
      <c r="C47" s="154" t="s">
        <v>163</v>
      </c>
      <c r="D47" s="404">
        <f t="shared" si="6"/>
        <v>805974</v>
      </c>
      <c r="E47" s="405">
        <v>0</v>
      </c>
      <c r="F47" s="405">
        <v>99182</v>
      </c>
      <c r="G47" s="405">
        <v>0</v>
      </c>
      <c r="H47" s="405">
        <v>0</v>
      </c>
      <c r="I47" s="405"/>
      <c r="J47" s="405">
        <v>0</v>
      </c>
      <c r="K47" s="405">
        <v>422492</v>
      </c>
      <c r="L47" s="405">
        <v>284300</v>
      </c>
      <c r="M47" s="405">
        <v>0</v>
      </c>
      <c r="N47" s="397" t="str">
        <f t="shared" ref="N47:N87" si="7">IF(SUM(E47:M47)=D47,"OK","NG")</f>
        <v>OK</v>
      </c>
      <c r="O47" s="411"/>
    </row>
    <row r="48" spans="1:18" ht="17.25" customHeight="1">
      <c r="A48" s="403" t="s">
        <v>48</v>
      </c>
      <c r="B48" s="408"/>
      <c r="C48" s="154" t="s">
        <v>161</v>
      </c>
      <c r="D48" s="404">
        <f t="shared" si="6"/>
        <v>16</v>
      </c>
      <c r="E48" s="405">
        <v>3</v>
      </c>
      <c r="F48" s="405">
        <v>1</v>
      </c>
      <c r="G48" s="405">
        <v>8</v>
      </c>
      <c r="H48" s="405">
        <v>0</v>
      </c>
      <c r="I48" s="405"/>
      <c r="J48" s="405">
        <v>0</v>
      </c>
      <c r="K48" s="405">
        <v>3</v>
      </c>
      <c r="L48" s="405">
        <v>1</v>
      </c>
      <c r="M48" s="405">
        <v>0</v>
      </c>
      <c r="N48" s="397" t="str">
        <f t="shared" si="7"/>
        <v>OK</v>
      </c>
      <c r="O48" s="411"/>
    </row>
    <row r="49" spans="1:15" ht="17.25" customHeight="1">
      <c r="A49" s="403"/>
      <c r="B49" s="407" t="s">
        <v>164</v>
      </c>
      <c r="C49" s="154" t="s">
        <v>163</v>
      </c>
      <c r="D49" s="404">
        <f t="shared" si="6"/>
        <v>2892010</v>
      </c>
      <c r="E49" s="405">
        <v>2578799</v>
      </c>
      <c r="F49" s="405">
        <v>139284</v>
      </c>
      <c r="G49" s="405">
        <v>106800</v>
      </c>
      <c r="H49" s="405">
        <v>0</v>
      </c>
      <c r="I49" s="405"/>
      <c r="J49" s="405">
        <v>0</v>
      </c>
      <c r="K49" s="405">
        <v>63127</v>
      </c>
      <c r="L49" s="405">
        <v>4000</v>
      </c>
      <c r="M49" s="405">
        <v>0</v>
      </c>
      <c r="N49" s="397" t="str">
        <f t="shared" si="7"/>
        <v>OK</v>
      </c>
      <c r="O49" s="411"/>
    </row>
    <row r="50" spans="1:15" ht="17.25" customHeight="1">
      <c r="A50" s="403"/>
      <c r="B50" s="408"/>
      <c r="C50" s="154" t="s">
        <v>161</v>
      </c>
      <c r="D50" s="404">
        <f>SUM(E50:M50)</f>
        <v>29</v>
      </c>
      <c r="E50" s="515">
        <f>E48+E46</f>
        <v>3</v>
      </c>
      <c r="F50" s="515">
        <f t="shared" ref="F50:L50" si="8">F48+F46</f>
        <v>3</v>
      </c>
      <c r="G50" s="515">
        <f t="shared" si="8"/>
        <v>8</v>
      </c>
      <c r="H50" s="515">
        <f t="shared" si="8"/>
        <v>0</v>
      </c>
      <c r="I50" s="515">
        <f t="shared" si="8"/>
        <v>0</v>
      </c>
      <c r="J50" s="515">
        <f t="shared" si="8"/>
        <v>0</v>
      </c>
      <c r="K50" s="515">
        <f t="shared" si="8"/>
        <v>11</v>
      </c>
      <c r="L50" s="515">
        <f t="shared" si="8"/>
        <v>4</v>
      </c>
      <c r="M50" s="515">
        <v>0</v>
      </c>
      <c r="N50" s="397" t="str">
        <f t="shared" si="7"/>
        <v>OK</v>
      </c>
      <c r="O50" s="411"/>
    </row>
    <row r="51" spans="1:15" ht="17.25" customHeight="1">
      <c r="A51" s="401"/>
      <c r="B51" s="407" t="s">
        <v>16</v>
      </c>
      <c r="C51" s="154" t="s">
        <v>163</v>
      </c>
      <c r="D51" s="404">
        <f>SUM(E51:M51)</f>
        <v>3697984</v>
      </c>
      <c r="E51" s="515">
        <f>E47+E49</f>
        <v>2578799</v>
      </c>
      <c r="F51" s="515">
        <f t="shared" ref="F51:L51" si="9">F47+F49</f>
        <v>238466</v>
      </c>
      <c r="G51" s="515">
        <f t="shared" si="9"/>
        <v>106800</v>
      </c>
      <c r="H51" s="515">
        <f t="shared" si="9"/>
        <v>0</v>
      </c>
      <c r="I51" s="515">
        <f t="shared" si="9"/>
        <v>0</v>
      </c>
      <c r="J51" s="515">
        <f t="shared" si="9"/>
        <v>0</v>
      </c>
      <c r="K51" s="515">
        <f t="shared" si="9"/>
        <v>485619</v>
      </c>
      <c r="L51" s="515">
        <f t="shared" si="9"/>
        <v>288300</v>
      </c>
      <c r="M51" s="515">
        <v>0</v>
      </c>
      <c r="N51" s="397" t="str">
        <f t="shared" si="7"/>
        <v>OK</v>
      </c>
      <c r="O51" s="411"/>
    </row>
    <row r="52" spans="1:15" ht="17.25" customHeight="1">
      <c r="A52" s="399"/>
      <c r="B52" s="144"/>
      <c r="C52" s="154" t="s">
        <v>161</v>
      </c>
      <c r="D52" s="404">
        <f t="shared" si="6"/>
        <v>37</v>
      </c>
      <c r="E52" s="405">
        <v>0</v>
      </c>
      <c r="F52" s="405">
        <v>0</v>
      </c>
      <c r="G52" s="405">
        <v>1</v>
      </c>
      <c r="H52" s="405">
        <v>10</v>
      </c>
      <c r="I52" s="405"/>
      <c r="J52" s="405">
        <v>0</v>
      </c>
      <c r="K52" s="405">
        <v>12</v>
      </c>
      <c r="L52" s="405">
        <v>14</v>
      </c>
      <c r="M52" s="405">
        <v>0</v>
      </c>
      <c r="N52" s="397" t="str">
        <f t="shared" si="7"/>
        <v>OK</v>
      </c>
      <c r="O52" s="411"/>
    </row>
    <row r="53" spans="1:15" ht="17.25" customHeight="1">
      <c r="A53" s="403"/>
      <c r="B53" s="407" t="s">
        <v>162</v>
      </c>
      <c r="C53" s="154" t="s">
        <v>163</v>
      </c>
      <c r="D53" s="404">
        <f t="shared" si="6"/>
        <v>18344000</v>
      </c>
      <c r="E53" s="405">
        <v>0</v>
      </c>
      <c r="F53" s="405">
        <v>0</v>
      </c>
      <c r="G53" s="405">
        <v>97300</v>
      </c>
      <c r="H53" s="405">
        <v>16993800</v>
      </c>
      <c r="I53" s="405"/>
      <c r="J53" s="405">
        <v>0</v>
      </c>
      <c r="K53" s="405">
        <v>739300</v>
      </c>
      <c r="L53" s="405">
        <v>513600</v>
      </c>
      <c r="M53" s="405">
        <v>0</v>
      </c>
      <c r="N53" s="397" t="str">
        <f t="shared" si="7"/>
        <v>OK</v>
      </c>
      <c r="O53" s="411"/>
    </row>
    <row r="54" spans="1:15" ht="17.25" customHeight="1">
      <c r="A54" s="403" t="s">
        <v>50</v>
      </c>
      <c r="B54" s="408"/>
      <c r="C54" s="154" t="s">
        <v>161</v>
      </c>
      <c r="D54" s="404">
        <f t="shared" si="6"/>
        <v>48</v>
      </c>
      <c r="E54" s="405">
        <v>5</v>
      </c>
      <c r="F54" s="405">
        <v>1</v>
      </c>
      <c r="G54" s="405">
        <v>5</v>
      </c>
      <c r="H54" s="405">
        <v>12</v>
      </c>
      <c r="I54" s="405"/>
      <c r="J54" s="405">
        <v>4</v>
      </c>
      <c r="K54" s="405">
        <v>10</v>
      </c>
      <c r="L54" s="405">
        <v>11</v>
      </c>
      <c r="M54" s="405">
        <v>0</v>
      </c>
      <c r="N54" s="397" t="str">
        <f t="shared" si="7"/>
        <v>OK</v>
      </c>
      <c r="O54" s="411"/>
    </row>
    <row r="55" spans="1:15" ht="17.25" customHeight="1">
      <c r="A55" s="403"/>
      <c r="B55" s="407" t="s">
        <v>164</v>
      </c>
      <c r="C55" s="154" t="s">
        <v>163</v>
      </c>
      <c r="D55" s="404">
        <f t="shared" si="6"/>
        <v>8221448</v>
      </c>
      <c r="E55" s="405">
        <v>3948199</v>
      </c>
      <c r="F55" s="405">
        <v>97020</v>
      </c>
      <c r="G55" s="405">
        <v>540300</v>
      </c>
      <c r="H55" s="405">
        <v>2393600</v>
      </c>
      <c r="I55" s="405"/>
      <c r="J55" s="405">
        <v>102800</v>
      </c>
      <c r="K55" s="405">
        <v>606251</v>
      </c>
      <c r="L55" s="405">
        <v>533278</v>
      </c>
      <c r="M55" s="405">
        <v>0</v>
      </c>
      <c r="N55" s="397" t="str">
        <f t="shared" si="7"/>
        <v>OK</v>
      </c>
      <c r="O55" s="411"/>
    </row>
    <row r="56" spans="1:15" ht="17.25" customHeight="1">
      <c r="A56" s="403"/>
      <c r="B56" s="408"/>
      <c r="C56" s="154" t="s">
        <v>161</v>
      </c>
      <c r="D56" s="404">
        <f t="shared" si="6"/>
        <v>85</v>
      </c>
      <c r="E56" s="515">
        <f>E52+E54</f>
        <v>5</v>
      </c>
      <c r="F56" s="515">
        <f t="shared" ref="F56:L57" si="10">F52+F54</f>
        <v>1</v>
      </c>
      <c r="G56" s="515">
        <f t="shared" si="10"/>
        <v>6</v>
      </c>
      <c r="H56" s="515">
        <f t="shared" si="10"/>
        <v>22</v>
      </c>
      <c r="I56" s="515">
        <f t="shared" si="10"/>
        <v>0</v>
      </c>
      <c r="J56" s="515">
        <f t="shared" si="10"/>
        <v>4</v>
      </c>
      <c r="K56" s="515">
        <f t="shared" si="10"/>
        <v>22</v>
      </c>
      <c r="L56" s="515">
        <f t="shared" si="10"/>
        <v>25</v>
      </c>
      <c r="M56" s="515">
        <f>M52+M54</f>
        <v>0</v>
      </c>
      <c r="N56" s="397" t="str">
        <f t="shared" si="7"/>
        <v>OK</v>
      </c>
      <c r="O56" s="411"/>
    </row>
    <row r="57" spans="1:15" ht="17.25" customHeight="1">
      <c r="A57" s="401"/>
      <c r="B57" s="407" t="s">
        <v>16</v>
      </c>
      <c r="C57" s="154" t="s">
        <v>163</v>
      </c>
      <c r="D57" s="404">
        <f t="shared" si="6"/>
        <v>26565448</v>
      </c>
      <c r="E57" s="515">
        <f>E53+E55</f>
        <v>3948199</v>
      </c>
      <c r="F57" s="515">
        <f t="shared" si="10"/>
        <v>97020</v>
      </c>
      <c r="G57" s="515">
        <f t="shared" si="10"/>
        <v>637600</v>
      </c>
      <c r="H57" s="515">
        <f t="shared" si="10"/>
        <v>19387400</v>
      </c>
      <c r="I57" s="515">
        <f t="shared" si="10"/>
        <v>0</v>
      </c>
      <c r="J57" s="515">
        <f t="shared" si="10"/>
        <v>102800</v>
      </c>
      <c r="K57" s="515">
        <f t="shared" si="10"/>
        <v>1345551</v>
      </c>
      <c r="L57" s="515">
        <f t="shared" si="10"/>
        <v>1046878</v>
      </c>
      <c r="M57" s="515">
        <f>M53+M55</f>
        <v>0</v>
      </c>
      <c r="N57" s="397" t="str">
        <f t="shared" si="7"/>
        <v>OK</v>
      </c>
      <c r="O57" s="411"/>
    </row>
    <row r="58" spans="1:15" ht="17.25" customHeight="1">
      <c r="A58" s="399"/>
      <c r="B58" s="144"/>
      <c r="C58" s="154" t="s">
        <v>161</v>
      </c>
      <c r="D58" s="404">
        <f t="shared" si="6"/>
        <v>0</v>
      </c>
      <c r="E58" s="405">
        <v>0</v>
      </c>
      <c r="F58" s="405">
        <v>0</v>
      </c>
      <c r="G58" s="405">
        <v>0</v>
      </c>
      <c r="H58" s="405">
        <v>0</v>
      </c>
      <c r="I58" s="405"/>
      <c r="J58" s="405">
        <v>0</v>
      </c>
      <c r="K58" s="405">
        <v>0</v>
      </c>
      <c r="L58" s="405">
        <v>0</v>
      </c>
      <c r="M58" s="405">
        <v>0</v>
      </c>
      <c r="N58" s="397" t="str">
        <f t="shared" si="7"/>
        <v>OK</v>
      </c>
      <c r="O58" s="411"/>
    </row>
    <row r="59" spans="1:15" ht="17.25" customHeight="1">
      <c r="A59" s="403"/>
      <c r="B59" s="407" t="s">
        <v>162</v>
      </c>
      <c r="C59" s="154" t="s">
        <v>163</v>
      </c>
      <c r="D59" s="404">
        <f t="shared" si="6"/>
        <v>0</v>
      </c>
      <c r="E59" s="405">
        <v>0</v>
      </c>
      <c r="F59" s="405">
        <v>0</v>
      </c>
      <c r="G59" s="405">
        <v>0</v>
      </c>
      <c r="H59" s="405">
        <v>0</v>
      </c>
      <c r="I59" s="405"/>
      <c r="J59" s="405">
        <v>0</v>
      </c>
      <c r="K59" s="405">
        <v>0</v>
      </c>
      <c r="L59" s="405">
        <v>0</v>
      </c>
      <c r="M59" s="405">
        <v>0</v>
      </c>
      <c r="N59" s="397" t="str">
        <f t="shared" si="7"/>
        <v>OK</v>
      </c>
      <c r="O59" s="411"/>
    </row>
    <row r="60" spans="1:15" ht="17.25" customHeight="1">
      <c r="A60" s="403" t="s">
        <v>51</v>
      </c>
      <c r="B60" s="408"/>
      <c r="C60" s="154" t="s">
        <v>161</v>
      </c>
      <c r="D60" s="404">
        <f t="shared" si="6"/>
        <v>0</v>
      </c>
      <c r="E60" s="405">
        <v>0</v>
      </c>
      <c r="F60" s="405">
        <v>0</v>
      </c>
      <c r="G60" s="405">
        <v>0</v>
      </c>
      <c r="H60" s="405">
        <v>0</v>
      </c>
      <c r="I60" s="405"/>
      <c r="J60" s="405">
        <v>0</v>
      </c>
      <c r="K60" s="405">
        <v>0</v>
      </c>
      <c r="L60" s="405">
        <v>0</v>
      </c>
      <c r="M60" s="405">
        <v>0</v>
      </c>
      <c r="N60" s="397" t="str">
        <f t="shared" si="7"/>
        <v>OK</v>
      </c>
      <c r="O60" s="411"/>
    </row>
    <row r="61" spans="1:15" ht="17.25" customHeight="1">
      <c r="A61" s="403"/>
      <c r="B61" s="407" t="s">
        <v>164</v>
      </c>
      <c r="C61" s="154" t="s">
        <v>163</v>
      </c>
      <c r="D61" s="404">
        <f t="shared" si="6"/>
        <v>0</v>
      </c>
      <c r="E61" s="405">
        <v>0</v>
      </c>
      <c r="F61" s="405">
        <v>0</v>
      </c>
      <c r="G61" s="405">
        <v>0</v>
      </c>
      <c r="H61" s="405">
        <v>0</v>
      </c>
      <c r="I61" s="405"/>
      <c r="J61" s="405">
        <v>0</v>
      </c>
      <c r="K61" s="405">
        <v>0</v>
      </c>
      <c r="L61" s="405">
        <v>0</v>
      </c>
      <c r="M61" s="405">
        <v>0</v>
      </c>
      <c r="N61" s="397" t="str">
        <f t="shared" si="7"/>
        <v>OK</v>
      </c>
      <c r="O61" s="411"/>
    </row>
    <row r="62" spans="1:15" ht="17.25" customHeight="1">
      <c r="A62" s="403"/>
      <c r="B62" s="408"/>
      <c r="C62" s="154" t="s">
        <v>161</v>
      </c>
      <c r="D62" s="404">
        <f t="shared" si="6"/>
        <v>0</v>
      </c>
      <c r="E62" s="515">
        <v>0</v>
      </c>
      <c r="F62" s="515">
        <v>0</v>
      </c>
      <c r="G62" s="515">
        <v>0</v>
      </c>
      <c r="H62" s="515">
        <v>0</v>
      </c>
      <c r="I62" s="515"/>
      <c r="J62" s="515">
        <v>0</v>
      </c>
      <c r="K62" s="515">
        <v>0</v>
      </c>
      <c r="L62" s="515">
        <v>0</v>
      </c>
      <c r="M62" s="515">
        <f>M58+M60</f>
        <v>0</v>
      </c>
      <c r="N62" s="397" t="str">
        <f t="shared" si="7"/>
        <v>OK</v>
      </c>
      <c r="O62" s="411"/>
    </row>
    <row r="63" spans="1:15" ht="17.25" customHeight="1">
      <c r="A63" s="401"/>
      <c r="B63" s="407" t="s">
        <v>16</v>
      </c>
      <c r="C63" s="144" t="s">
        <v>163</v>
      </c>
      <c r="D63" s="404">
        <f t="shared" si="6"/>
        <v>0</v>
      </c>
      <c r="E63" s="515">
        <v>0</v>
      </c>
      <c r="F63" s="515">
        <v>0</v>
      </c>
      <c r="G63" s="515">
        <v>0</v>
      </c>
      <c r="H63" s="515">
        <v>0</v>
      </c>
      <c r="I63" s="515"/>
      <c r="J63" s="515">
        <v>0</v>
      </c>
      <c r="K63" s="515">
        <v>0</v>
      </c>
      <c r="L63" s="515">
        <v>0</v>
      </c>
      <c r="M63" s="515">
        <f>M59+M61</f>
        <v>0</v>
      </c>
      <c r="N63" s="397" t="str">
        <f t="shared" si="7"/>
        <v>OK</v>
      </c>
      <c r="O63" s="411"/>
    </row>
    <row r="64" spans="1:15" ht="17.25" customHeight="1">
      <c r="A64" s="399"/>
      <c r="B64" s="144"/>
      <c r="C64" s="154" t="s">
        <v>161</v>
      </c>
      <c r="D64" s="404">
        <f t="shared" si="6"/>
        <v>0</v>
      </c>
      <c r="E64" s="405">
        <v>0</v>
      </c>
      <c r="F64" s="405">
        <v>0</v>
      </c>
      <c r="G64" s="405">
        <v>0</v>
      </c>
      <c r="H64" s="405">
        <v>0</v>
      </c>
      <c r="I64" s="405"/>
      <c r="J64" s="405">
        <v>0</v>
      </c>
      <c r="K64" s="405">
        <v>0</v>
      </c>
      <c r="L64" s="405">
        <v>0</v>
      </c>
      <c r="M64" s="405">
        <v>0</v>
      </c>
      <c r="N64" s="397" t="str">
        <f t="shared" si="7"/>
        <v>OK</v>
      </c>
      <c r="O64" s="411"/>
    </row>
    <row r="65" spans="1:15" ht="17.25" customHeight="1">
      <c r="A65" s="403"/>
      <c r="B65" s="407" t="s">
        <v>162</v>
      </c>
      <c r="C65" s="154" t="s">
        <v>163</v>
      </c>
      <c r="D65" s="404">
        <f t="shared" si="6"/>
        <v>0</v>
      </c>
      <c r="E65" s="405">
        <v>0</v>
      </c>
      <c r="F65" s="405">
        <v>0</v>
      </c>
      <c r="G65" s="405">
        <v>0</v>
      </c>
      <c r="H65" s="405">
        <v>0</v>
      </c>
      <c r="I65" s="405"/>
      <c r="J65" s="405">
        <v>0</v>
      </c>
      <c r="K65" s="405">
        <v>0</v>
      </c>
      <c r="L65" s="405">
        <v>0</v>
      </c>
      <c r="M65" s="405">
        <v>0</v>
      </c>
      <c r="N65" s="397" t="str">
        <f t="shared" si="7"/>
        <v>OK</v>
      </c>
      <c r="O65" s="411"/>
    </row>
    <row r="66" spans="1:15" ht="17.25" customHeight="1">
      <c r="A66" s="403" t="s">
        <v>172</v>
      </c>
      <c r="B66" s="408"/>
      <c r="C66" s="154" t="s">
        <v>161</v>
      </c>
      <c r="D66" s="404">
        <f t="shared" si="6"/>
        <v>0</v>
      </c>
      <c r="E66" s="405">
        <v>0</v>
      </c>
      <c r="F66" s="405">
        <v>0</v>
      </c>
      <c r="G66" s="405">
        <v>0</v>
      </c>
      <c r="H66" s="405">
        <v>0</v>
      </c>
      <c r="I66" s="405"/>
      <c r="J66" s="405">
        <v>0</v>
      </c>
      <c r="K66" s="405">
        <v>0</v>
      </c>
      <c r="L66" s="405">
        <v>0</v>
      </c>
      <c r="M66" s="405">
        <v>0</v>
      </c>
      <c r="N66" s="397" t="str">
        <f t="shared" si="7"/>
        <v>OK</v>
      </c>
      <c r="O66" s="411"/>
    </row>
    <row r="67" spans="1:15" ht="17.25" customHeight="1">
      <c r="A67" s="403"/>
      <c r="B67" s="407" t="s">
        <v>164</v>
      </c>
      <c r="C67" s="154" t="s">
        <v>163</v>
      </c>
      <c r="D67" s="404">
        <f t="shared" si="6"/>
        <v>0</v>
      </c>
      <c r="E67" s="405">
        <v>0</v>
      </c>
      <c r="F67" s="405">
        <v>0</v>
      </c>
      <c r="G67" s="405">
        <v>0</v>
      </c>
      <c r="H67" s="405">
        <v>0</v>
      </c>
      <c r="I67" s="405"/>
      <c r="J67" s="405">
        <v>0</v>
      </c>
      <c r="K67" s="405">
        <v>0</v>
      </c>
      <c r="L67" s="405">
        <v>0</v>
      </c>
      <c r="M67" s="405">
        <v>0</v>
      </c>
      <c r="N67" s="397" t="str">
        <f t="shared" si="7"/>
        <v>OK</v>
      </c>
      <c r="O67" s="411"/>
    </row>
    <row r="68" spans="1:15" ht="17.25" customHeight="1">
      <c r="A68" s="403"/>
      <c r="B68" s="408"/>
      <c r="C68" s="154" t="s">
        <v>161</v>
      </c>
      <c r="D68" s="404">
        <f t="shared" si="6"/>
        <v>0</v>
      </c>
      <c r="E68" s="515">
        <v>0</v>
      </c>
      <c r="F68" s="515">
        <v>0</v>
      </c>
      <c r="G68" s="515">
        <v>0</v>
      </c>
      <c r="H68" s="515">
        <v>0</v>
      </c>
      <c r="I68" s="515"/>
      <c r="J68" s="515">
        <v>0</v>
      </c>
      <c r="K68" s="515">
        <v>0</v>
      </c>
      <c r="L68" s="515">
        <v>0</v>
      </c>
      <c r="M68" s="515">
        <f>M64+M66</f>
        <v>0</v>
      </c>
      <c r="N68" s="397" t="str">
        <f t="shared" si="7"/>
        <v>OK</v>
      </c>
      <c r="O68" s="411"/>
    </row>
    <row r="69" spans="1:15" ht="17.25" customHeight="1">
      <c r="A69" s="401"/>
      <c r="B69" s="407" t="s">
        <v>16</v>
      </c>
      <c r="C69" s="144" t="s">
        <v>163</v>
      </c>
      <c r="D69" s="404">
        <f t="shared" si="6"/>
        <v>0</v>
      </c>
      <c r="E69" s="515">
        <v>0</v>
      </c>
      <c r="F69" s="515">
        <v>0</v>
      </c>
      <c r="G69" s="515">
        <v>0</v>
      </c>
      <c r="H69" s="515">
        <v>0</v>
      </c>
      <c r="I69" s="515"/>
      <c r="J69" s="515">
        <v>0</v>
      </c>
      <c r="K69" s="515">
        <v>0</v>
      </c>
      <c r="L69" s="515">
        <v>0</v>
      </c>
      <c r="M69" s="515">
        <f>M65+M67</f>
        <v>0</v>
      </c>
      <c r="N69" s="397" t="str">
        <f t="shared" si="7"/>
        <v>OK</v>
      </c>
      <c r="O69" s="411"/>
    </row>
    <row r="70" spans="1:15" ht="17.25" hidden="1" customHeight="1">
      <c r="A70" s="399"/>
      <c r="B70" s="144"/>
      <c r="C70" s="154" t="s">
        <v>161</v>
      </c>
      <c r="D70" s="404">
        <f t="shared" si="6"/>
        <v>0</v>
      </c>
      <c r="E70" s="405">
        <v>0</v>
      </c>
      <c r="F70" s="405">
        <v>0</v>
      </c>
      <c r="G70" s="405">
        <v>0</v>
      </c>
      <c r="H70" s="405">
        <v>0</v>
      </c>
      <c r="I70" s="405"/>
      <c r="J70" s="405">
        <v>0</v>
      </c>
      <c r="K70" s="405">
        <v>0</v>
      </c>
      <c r="L70" s="405">
        <v>0</v>
      </c>
      <c r="M70" s="405">
        <v>0</v>
      </c>
      <c r="N70" s="397" t="str">
        <f t="shared" si="7"/>
        <v>OK</v>
      </c>
      <c r="O70" s="411"/>
    </row>
    <row r="71" spans="1:15" ht="17.25" hidden="1" customHeight="1">
      <c r="A71" s="403"/>
      <c r="B71" s="407" t="s">
        <v>162</v>
      </c>
      <c r="C71" s="154" t="s">
        <v>163</v>
      </c>
      <c r="D71" s="404">
        <f t="shared" si="6"/>
        <v>0</v>
      </c>
      <c r="E71" s="405">
        <v>0</v>
      </c>
      <c r="F71" s="405">
        <v>0</v>
      </c>
      <c r="G71" s="405">
        <v>0</v>
      </c>
      <c r="H71" s="405">
        <v>0</v>
      </c>
      <c r="I71" s="405"/>
      <c r="J71" s="405">
        <v>0</v>
      </c>
      <c r="K71" s="405">
        <v>0</v>
      </c>
      <c r="L71" s="405">
        <v>0</v>
      </c>
      <c r="M71" s="405">
        <v>0</v>
      </c>
      <c r="N71" s="397" t="str">
        <f t="shared" si="7"/>
        <v>OK</v>
      </c>
      <c r="O71" s="411"/>
    </row>
    <row r="72" spans="1:15" ht="17.25" hidden="1" customHeight="1">
      <c r="A72" s="403" t="s">
        <v>258</v>
      </c>
      <c r="B72" s="408"/>
      <c r="C72" s="154" t="s">
        <v>161</v>
      </c>
      <c r="D72" s="404">
        <f t="shared" si="6"/>
        <v>0</v>
      </c>
      <c r="E72" s="405">
        <v>0</v>
      </c>
      <c r="F72" s="405">
        <v>0</v>
      </c>
      <c r="G72" s="405">
        <v>0</v>
      </c>
      <c r="H72" s="405">
        <v>0</v>
      </c>
      <c r="I72" s="405"/>
      <c r="J72" s="405">
        <v>0</v>
      </c>
      <c r="K72" s="405">
        <v>0</v>
      </c>
      <c r="L72" s="405">
        <v>0</v>
      </c>
      <c r="M72" s="405">
        <v>0</v>
      </c>
      <c r="N72" s="397" t="str">
        <f t="shared" si="7"/>
        <v>OK</v>
      </c>
      <c r="O72" s="411"/>
    </row>
    <row r="73" spans="1:15" ht="17.25" hidden="1" customHeight="1">
      <c r="A73" s="403"/>
      <c r="B73" s="407" t="s">
        <v>164</v>
      </c>
      <c r="C73" s="154" t="s">
        <v>163</v>
      </c>
      <c r="D73" s="404">
        <f t="shared" si="6"/>
        <v>0</v>
      </c>
      <c r="E73" s="405">
        <v>0</v>
      </c>
      <c r="F73" s="405">
        <v>0</v>
      </c>
      <c r="G73" s="405">
        <v>0</v>
      </c>
      <c r="H73" s="405">
        <v>0</v>
      </c>
      <c r="I73" s="405"/>
      <c r="J73" s="405">
        <v>0</v>
      </c>
      <c r="K73" s="405">
        <v>0</v>
      </c>
      <c r="L73" s="405">
        <v>0</v>
      </c>
      <c r="M73" s="405">
        <v>0</v>
      </c>
      <c r="N73" s="397" t="str">
        <f t="shared" si="7"/>
        <v>OK</v>
      </c>
      <c r="O73" s="411"/>
    </row>
    <row r="74" spans="1:15" ht="17.25" hidden="1" customHeight="1">
      <c r="A74" s="403"/>
      <c r="B74" s="408"/>
      <c r="C74" s="154" t="s">
        <v>161</v>
      </c>
      <c r="D74" s="404">
        <f t="shared" si="6"/>
        <v>0</v>
      </c>
      <c r="E74" s="515">
        <v>0</v>
      </c>
      <c r="F74" s="515">
        <v>0</v>
      </c>
      <c r="G74" s="515">
        <v>0</v>
      </c>
      <c r="H74" s="515">
        <v>0</v>
      </c>
      <c r="I74" s="515"/>
      <c r="J74" s="515">
        <v>0</v>
      </c>
      <c r="K74" s="515">
        <v>0</v>
      </c>
      <c r="L74" s="515">
        <v>0</v>
      </c>
      <c r="M74" s="515">
        <f>M70+M72</f>
        <v>0</v>
      </c>
      <c r="N74" s="397" t="str">
        <f t="shared" si="7"/>
        <v>OK</v>
      </c>
      <c r="O74" s="411"/>
    </row>
    <row r="75" spans="1:15" ht="17.25" hidden="1" customHeight="1">
      <c r="A75" s="401"/>
      <c r="B75" s="407" t="s">
        <v>16</v>
      </c>
      <c r="C75" s="144" t="s">
        <v>163</v>
      </c>
      <c r="D75" s="404">
        <f t="shared" si="6"/>
        <v>0</v>
      </c>
      <c r="E75" s="515">
        <v>0</v>
      </c>
      <c r="F75" s="515">
        <v>0</v>
      </c>
      <c r="G75" s="515">
        <v>0</v>
      </c>
      <c r="H75" s="515">
        <v>0</v>
      </c>
      <c r="I75" s="515"/>
      <c r="J75" s="515">
        <v>0</v>
      </c>
      <c r="K75" s="515">
        <v>0</v>
      </c>
      <c r="L75" s="515">
        <v>0</v>
      </c>
      <c r="M75" s="515">
        <f>M71+M73</f>
        <v>0</v>
      </c>
      <c r="N75" s="397" t="str">
        <f t="shared" si="7"/>
        <v>OK</v>
      </c>
      <c r="O75" s="411"/>
    </row>
    <row r="76" spans="1:15" ht="17.25" customHeight="1">
      <c r="A76" s="399"/>
      <c r="B76" s="144"/>
      <c r="C76" s="154" t="s">
        <v>161</v>
      </c>
      <c r="D76" s="404">
        <f t="shared" si="6"/>
        <v>115</v>
      </c>
      <c r="E76" s="516">
        <v>12</v>
      </c>
      <c r="F76" s="516">
        <v>0</v>
      </c>
      <c r="G76" s="516">
        <v>1</v>
      </c>
      <c r="H76" s="516">
        <v>0</v>
      </c>
      <c r="I76" s="516"/>
      <c r="J76" s="516">
        <v>0</v>
      </c>
      <c r="K76" s="516">
        <v>35</v>
      </c>
      <c r="L76" s="516">
        <v>67</v>
      </c>
      <c r="M76" s="516">
        <v>0</v>
      </c>
      <c r="N76" s="397" t="str">
        <f t="shared" si="7"/>
        <v>OK</v>
      </c>
      <c r="O76" s="412"/>
    </row>
    <row r="77" spans="1:15" ht="17.25" customHeight="1">
      <c r="A77" s="403"/>
      <c r="B77" s="407" t="s">
        <v>162</v>
      </c>
      <c r="C77" s="154" t="s">
        <v>163</v>
      </c>
      <c r="D77" s="404">
        <f t="shared" si="6"/>
        <v>4594463</v>
      </c>
      <c r="E77" s="516">
        <v>440912</v>
      </c>
      <c r="F77" s="516">
        <v>0</v>
      </c>
      <c r="G77" s="516">
        <v>3300</v>
      </c>
      <c r="H77" s="516">
        <v>0</v>
      </c>
      <c r="I77" s="516"/>
      <c r="J77" s="516">
        <v>0</v>
      </c>
      <c r="K77" s="516">
        <v>1198047</v>
      </c>
      <c r="L77" s="516">
        <v>2952204</v>
      </c>
      <c r="M77" s="516">
        <v>0</v>
      </c>
      <c r="N77" s="397" t="str">
        <f t="shared" si="7"/>
        <v>OK</v>
      </c>
      <c r="O77" s="412"/>
    </row>
    <row r="78" spans="1:15" ht="17.25" customHeight="1">
      <c r="A78" s="403" t="s">
        <v>53</v>
      </c>
      <c r="B78" s="408"/>
      <c r="C78" s="154" t="s">
        <v>161</v>
      </c>
      <c r="D78" s="404">
        <f t="shared" si="6"/>
        <v>117</v>
      </c>
      <c r="E78" s="516">
        <v>5</v>
      </c>
      <c r="F78" s="516">
        <v>0</v>
      </c>
      <c r="G78" s="516">
        <v>54</v>
      </c>
      <c r="H78" s="516">
        <v>0</v>
      </c>
      <c r="I78" s="516"/>
      <c r="J78" s="516">
        <v>0</v>
      </c>
      <c r="K78" s="516">
        <v>11</v>
      </c>
      <c r="L78" s="516">
        <v>47</v>
      </c>
      <c r="M78" s="516">
        <v>0</v>
      </c>
      <c r="N78" s="397" t="str">
        <f t="shared" si="7"/>
        <v>OK</v>
      </c>
      <c r="O78" s="412"/>
    </row>
    <row r="79" spans="1:15" ht="17.25" customHeight="1">
      <c r="A79" s="403" t="s">
        <v>44</v>
      </c>
      <c r="B79" s="407" t="s">
        <v>164</v>
      </c>
      <c r="C79" s="154" t="s">
        <v>163</v>
      </c>
      <c r="D79" s="404">
        <f t="shared" si="6"/>
        <v>3855497</v>
      </c>
      <c r="E79" s="516">
        <v>170900</v>
      </c>
      <c r="F79" s="516">
        <v>0</v>
      </c>
      <c r="G79" s="516">
        <v>1587868</v>
      </c>
      <c r="H79" s="516">
        <v>0</v>
      </c>
      <c r="I79" s="516"/>
      <c r="J79" s="516">
        <v>0</v>
      </c>
      <c r="K79" s="516">
        <v>460800</v>
      </c>
      <c r="L79" s="516">
        <v>1635929</v>
      </c>
      <c r="M79" s="516">
        <v>0</v>
      </c>
      <c r="N79" s="397" t="str">
        <f t="shared" si="7"/>
        <v>OK</v>
      </c>
      <c r="O79" s="412"/>
    </row>
    <row r="80" spans="1:15" ht="17.25" customHeight="1">
      <c r="A80" s="403"/>
      <c r="B80" s="408"/>
      <c r="C80" s="154" t="s">
        <v>161</v>
      </c>
      <c r="D80" s="404">
        <f t="shared" si="6"/>
        <v>232</v>
      </c>
      <c r="E80" s="515">
        <f>E76+E78</f>
        <v>17</v>
      </c>
      <c r="F80" s="515">
        <f t="shared" ref="F80:L81" si="11">F76+F78</f>
        <v>0</v>
      </c>
      <c r="G80" s="515">
        <f t="shared" si="11"/>
        <v>55</v>
      </c>
      <c r="H80" s="515">
        <f t="shared" si="11"/>
        <v>0</v>
      </c>
      <c r="I80" s="515">
        <f t="shared" si="11"/>
        <v>0</v>
      </c>
      <c r="J80" s="515">
        <f t="shared" si="11"/>
        <v>0</v>
      </c>
      <c r="K80" s="515">
        <f t="shared" si="11"/>
        <v>46</v>
      </c>
      <c r="L80" s="515">
        <f t="shared" si="11"/>
        <v>114</v>
      </c>
      <c r="M80" s="515">
        <f>M76+M78</f>
        <v>0</v>
      </c>
      <c r="N80" s="397" t="str">
        <f t="shared" si="7"/>
        <v>OK</v>
      </c>
      <c r="O80" s="412"/>
    </row>
    <row r="81" spans="1:18" ht="17.25" customHeight="1">
      <c r="A81" s="401"/>
      <c r="B81" s="407" t="s">
        <v>16</v>
      </c>
      <c r="C81" s="154" t="s">
        <v>163</v>
      </c>
      <c r="D81" s="404">
        <f>SUM(E81:M81)</f>
        <v>8449960</v>
      </c>
      <c r="E81" s="515">
        <f>E77+E79</f>
        <v>611812</v>
      </c>
      <c r="F81" s="515">
        <f t="shared" si="11"/>
        <v>0</v>
      </c>
      <c r="G81" s="515">
        <f t="shared" si="11"/>
        <v>1591168</v>
      </c>
      <c r="H81" s="515">
        <f t="shared" si="11"/>
        <v>0</v>
      </c>
      <c r="I81" s="515">
        <f t="shared" si="11"/>
        <v>0</v>
      </c>
      <c r="J81" s="515">
        <f t="shared" si="11"/>
        <v>0</v>
      </c>
      <c r="K81" s="515">
        <f t="shared" si="11"/>
        <v>1658847</v>
      </c>
      <c r="L81" s="515">
        <f t="shared" si="11"/>
        <v>4588133</v>
      </c>
      <c r="M81" s="515">
        <f>M77+M79</f>
        <v>0</v>
      </c>
      <c r="N81" s="397" t="str">
        <f t="shared" si="7"/>
        <v>OK</v>
      </c>
      <c r="O81" s="412"/>
    </row>
    <row r="82" spans="1:18" ht="15.9" customHeight="1">
      <c r="A82" s="399"/>
      <c r="B82" s="144"/>
      <c r="C82" s="154" t="s">
        <v>161</v>
      </c>
      <c r="D82" s="404">
        <f t="shared" si="6"/>
        <v>0</v>
      </c>
      <c r="E82" s="405">
        <v>0</v>
      </c>
      <c r="F82" s="405">
        <v>0</v>
      </c>
      <c r="G82" s="405">
        <v>0</v>
      </c>
      <c r="H82" s="405">
        <v>0</v>
      </c>
      <c r="I82" s="405"/>
      <c r="J82" s="405">
        <v>0</v>
      </c>
      <c r="K82" s="405">
        <v>0</v>
      </c>
      <c r="L82" s="405">
        <v>0</v>
      </c>
      <c r="M82" s="405">
        <v>0</v>
      </c>
      <c r="N82" s="397" t="str">
        <f t="shared" si="7"/>
        <v>OK</v>
      </c>
    </row>
    <row r="83" spans="1:18" ht="15.9" customHeight="1">
      <c r="A83" s="403"/>
      <c r="B83" s="407" t="s">
        <v>162</v>
      </c>
      <c r="C83" s="154" t="s">
        <v>163</v>
      </c>
      <c r="D83" s="404">
        <f t="shared" si="6"/>
        <v>0</v>
      </c>
      <c r="E83" s="405">
        <v>0</v>
      </c>
      <c r="F83" s="405">
        <v>0</v>
      </c>
      <c r="G83" s="405">
        <v>0</v>
      </c>
      <c r="H83" s="405">
        <v>0</v>
      </c>
      <c r="I83" s="405"/>
      <c r="J83" s="405">
        <v>0</v>
      </c>
      <c r="K83" s="405">
        <v>0</v>
      </c>
      <c r="L83" s="405">
        <v>0</v>
      </c>
      <c r="M83" s="405">
        <v>0</v>
      </c>
      <c r="N83" s="397" t="str">
        <f t="shared" si="7"/>
        <v>OK</v>
      </c>
    </row>
    <row r="84" spans="1:18" ht="15.9" customHeight="1">
      <c r="A84" s="403" t="s">
        <v>54</v>
      </c>
      <c r="B84" s="408"/>
      <c r="C84" s="154" t="s">
        <v>161</v>
      </c>
      <c r="D84" s="404">
        <f t="shared" si="6"/>
        <v>0</v>
      </c>
      <c r="E84" s="405">
        <v>0</v>
      </c>
      <c r="F84" s="405">
        <v>0</v>
      </c>
      <c r="G84" s="405">
        <v>0</v>
      </c>
      <c r="H84" s="405">
        <v>0</v>
      </c>
      <c r="I84" s="405"/>
      <c r="J84" s="405">
        <v>0</v>
      </c>
      <c r="K84" s="405">
        <v>0</v>
      </c>
      <c r="L84" s="405">
        <v>0</v>
      </c>
      <c r="M84" s="405">
        <v>0</v>
      </c>
      <c r="N84" s="397" t="str">
        <f t="shared" si="7"/>
        <v>OK</v>
      </c>
    </row>
    <row r="85" spans="1:18" ht="15.9" customHeight="1">
      <c r="A85" s="403"/>
      <c r="B85" s="407" t="s">
        <v>164</v>
      </c>
      <c r="C85" s="154" t="s">
        <v>163</v>
      </c>
      <c r="D85" s="404">
        <f t="shared" si="6"/>
        <v>0</v>
      </c>
      <c r="E85" s="405">
        <v>0</v>
      </c>
      <c r="F85" s="405">
        <v>0</v>
      </c>
      <c r="G85" s="405">
        <v>0</v>
      </c>
      <c r="H85" s="405">
        <v>0</v>
      </c>
      <c r="I85" s="405"/>
      <c r="J85" s="405">
        <v>0</v>
      </c>
      <c r="K85" s="405">
        <v>0</v>
      </c>
      <c r="L85" s="405">
        <v>0</v>
      </c>
      <c r="M85" s="405">
        <v>0</v>
      </c>
      <c r="N85" s="397" t="str">
        <f t="shared" si="7"/>
        <v>OK</v>
      </c>
    </row>
    <row r="86" spans="1:18" ht="15.9" customHeight="1">
      <c r="A86" s="403"/>
      <c r="B86" s="408"/>
      <c r="C86" s="154" t="s">
        <v>161</v>
      </c>
      <c r="D86" s="404">
        <f t="shared" si="6"/>
        <v>0</v>
      </c>
      <c r="E86" s="515">
        <v>0</v>
      </c>
      <c r="F86" s="515">
        <v>0</v>
      </c>
      <c r="G86" s="515">
        <v>0</v>
      </c>
      <c r="H86" s="515">
        <v>0</v>
      </c>
      <c r="I86" s="515"/>
      <c r="J86" s="515">
        <v>0</v>
      </c>
      <c r="K86" s="515">
        <v>0</v>
      </c>
      <c r="L86" s="515">
        <v>0</v>
      </c>
      <c r="M86" s="515">
        <f>M82+M84</f>
        <v>0</v>
      </c>
      <c r="N86" s="397" t="str">
        <f t="shared" si="7"/>
        <v>OK</v>
      </c>
    </row>
    <row r="87" spans="1:18" ht="15.9" customHeight="1">
      <c r="A87" s="401"/>
      <c r="B87" s="407" t="s">
        <v>16</v>
      </c>
      <c r="C87" s="154" t="s">
        <v>163</v>
      </c>
      <c r="D87" s="404">
        <f t="shared" si="6"/>
        <v>0</v>
      </c>
      <c r="E87" s="515">
        <v>0</v>
      </c>
      <c r="F87" s="515">
        <v>0</v>
      </c>
      <c r="G87" s="515">
        <v>0</v>
      </c>
      <c r="H87" s="515">
        <v>0</v>
      </c>
      <c r="I87" s="515"/>
      <c r="J87" s="515">
        <v>0</v>
      </c>
      <c r="K87" s="515">
        <v>0</v>
      </c>
      <c r="L87" s="515">
        <v>0</v>
      </c>
      <c r="M87" s="515">
        <f>M83+M85</f>
        <v>0</v>
      </c>
      <c r="N87" s="397" t="str">
        <f t="shared" si="7"/>
        <v>OK</v>
      </c>
    </row>
    <row r="88" spans="1:18" ht="15.9" customHeight="1"/>
    <row r="89" spans="1:18" ht="15.9" customHeight="1">
      <c r="A89" s="397"/>
      <c r="B89" s="397"/>
      <c r="C89" s="397"/>
      <c r="F89" s="554" t="s">
        <v>256</v>
      </c>
      <c r="G89" s="554"/>
      <c r="H89" s="554"/>
      <c r="I89" s="554"/>
      <c r="J89" s="397"/>
      <c r="K89" s="513" t="s">
        <v>300</v>
      </c>
      <c r="L89" s="397"/>
      <c r="M89" s="397"/>
      <c r="P89" s="397"/>
      <c r="Q89" s="397"/>
      <c r="R89" s="397"/>
    </row>
    <row r="90" spans="1:18" ht="15.9" customHeight="1">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f t="shared" ref="D93:D151" si="12">SUM(E93:M93)</f>
        <v>0</v>
      </c>
      <c r="E93" s="405">
        <v>0</v>
      </c>
      <c r="F93" s="405">
        <v>0</v>
      </c>
      <c r="G93" s="405">
        <v>0</v>
      </c>
      <c r="H93" s="405">
        <v>0</v>
      </c>
      <c r="I93" s="405">
        <v>0</v>
      </c>
      <c r="J93" s="405">
        <v>0</v>
      </c>
      <c r="K93" s="405">
        <v>0</v>
      </c>
      <c r="L93" s="405">
        <v>0</v>
      </c>
      <c r="M93" s="405">
        <v>0</v>
      </c>
      <c r="N93" s="397" t="str">
        <f t="shared" ref="N93:N151" si="13">IF(SUM(E93:M93)=D93,"OK","NG")</f>
        <v>OK</v>
      </c>
    </row>
    <row r="94" spans="1:18" ht="15.9" hidden="1" customHeight="1">
      <c r="A94" s="403"/>
      <c r="B94" s="407" t="s">
        <v>162</v>
      </c>
      <c r="C94" s="154" t="s">
        <v>163</v>
      </c>
      <c r="D94" s="404">
        <f t="shared" si="12"/>
        <v>0</v>
      </c>
      <c r="E94" s="405">
        <v>0</v>
      </c>
      <c r="F94" s="405">
        <v>0</v>
      </c>
      <c r="G94" s="405">
        <v>0</v>
      </c>
      <c r="H94" s="405">
        <v>0</v>
      </c>
      <c r="I94" s="405">
        <v>0</v>
      </c>
      <c r="J94" s="405">
        <v>0</v>
      </c>
      <c r="K94" s="405">
        <v>0</v>
      </c>
      <c r="L94" s="405">
        <v>0</v>
      </c>
      <c r="M94" s="405">
        <v>0</v>
      </c>
      <c r="N94" s="397" t="str">
        <f t="shared" si="13"/>
        <v>OK</v>
      </c>
    </row>
    <row r="95" spans="1:18" ht="15.9" hidden="1" customHeight="1">
      <c r="A95" s="403" t="s">
        <v>54</v>
      </c>
      <c r="B95" s="408"/>
      <c r="C95" s="154" t="s">
        <v>161</v>
      </c>
      <c r="D95" s="404">
        <f t="shared" si="12"/>
        <v>0</v>
      </c>
      <c r="E95" s="405">
        <v>0</v>
      </c>
      <c r="F95" s="405">
        <v>0</v>
      </c>
      <c r="G95" s="405">
        <v>0</v>
      </c>
      <c r="H95" s="405">
        <v>0</v>
      </c>
      <c r="I95" s="405">
        <v>0</v>
      </c>
      <c r="J95" s="405">
        <v>0</v>
      </c>
      <c r="K95" s="405">
        <v>0</v>
      </c>
      <c r="L95" s="405">
        <v>0</v>
      </c>
      <c r="M95" s="405">
        <v>0</v>
      </c>
      <c r="N95" s="397" t="str">
        <f t="shared" si="13"/>
        <v>OK</v>
      </c>
    </row>
    <row r="96" spans="1:18" ht="15.9" hidden="1" customHeight="1">
      <c r="A96" s="403"/>
      <c r="B96" s="407" t="s">
        <v>164</v>
      </c>
      <c r="C96" s="154" t="s">
        <v>163</v>
      </c>
      <c r="D96" s="404">
        <f t="shared" si="12"/>
        <v>0</v>
      </c>
      <c r="E96" s="405">
        <v>0</v>
      </c>
      <c r="F96" s="405">
        <v>0</v>
      </c>
      <c r="G96" s="405">
        <v>0</v>
      </c>
      <c r="H96" s="405">
        <v>0</v>
      </c>
      <c r="I96" s="405">
        <v>0</v>
      </c>
      <c r="J96" s="405">
        <v>0</v>
      </c>
      <c r="K96" s="405">
        <v>0</v>
      </c>
      <c r="L96" s="405">
        <v>0</v>
      </c>
      <c r="M96" s="405">
        <v>0</v>
      </c>
      <c r="N96" s="397" t="str">
        <f t="shared" si="13"/>
        <v>OK</v>
      </c>
    </row>
    <row r="97" spans="1:14" ht="15.9" hidden="1" customHeight="1">
      <c r="A97" s="403"/>
      <c r="B97" s="408"/>
      <c r="C97" s="154" t="s">
        <v>161</v>
      </c>
      <c r="D97" s="404">
        <f t="shared" si="12"/>
        <v>0</v>
      </c>
      <c r="E97" s="515">
        <f t="shared" ref="E97:M98" si="14">E93+E95</f>
        <v>0</v>
      </c>
      <c r="F97" s="515">
        <f t="shared" si="14"/>
        <v>0</v>
      </c>
      <c r="G97" s="515">
        <f t="shared" si="14"/>
        <v>0</v>
      </c>
      <c r="H97" s="515">
        <f t="shared" si="14"/>
        <v>0</v>
      </c>
      <c r="I97" s="515">
        <f t="shared" si="14"/>
        <v>0</v>
      </c>
      <c r="J97" s="515">
        <f t="shared" si="14"/>
        <v>0</v>
      </c>
      <c r="K97" s="515">
        <f t="shared" si="14"/>
        <v>0</v>
      </c>
      <c r="L97" s="515">
        <f t="shared" si="14"/>
        <v>0</v>
      </c>
      <c r="M97" s="515">
        <f t="shared" si="14"/>
        <v>0</v>
      </c>
      <c r="N97" s="397" t="str">
        <f t="shared" si="13"/>
        <v>OK</v>
      </c>
    </row>
    <row r="98" spans="1:14" ht="15.9" hidden="1" customHeight="1">
      <c r="A98" s="401"/>
      <c r="B98" s="407" t="s">
        <v>16</v>
      </c>
      <c r="C98" s="154" t="s">
        <v>163</v>
      </c>
      <c r="D98" s="404">
        <f t="shared" si="12"/>
        <v>0</v>
      </c>
      <c r="E98" s="515">
        <f t="shared" si="14"/>
        <v>0</v>
      </c>
      <c r="F98" s="515">
        <f t="shared" si="14"/>
        <v>0</v>
      </c>
      <c r="G98" s="515">
        <f t="shared" si="14"/>
        <v>0</v>
      </c>
      <c r="H98" s="515">
        <f t="shared" si="14"/>
        <v>0</v>
      </c>
      <c r="I98" s="515">
        <f t="shared" si="14"/>
        <v>0</v>
      </c>
      <c r="J98" s="515">
        <f t="shared" si="14"/>
        <v>0</v>
      </c>
      <c r="K98" s="515">
        <f t="shared" si="14"/>
        <v>0</v>
      </c>
      <c r="L98" s="515">
        <f t="shared" si="14"/>
        <v>0</v>
      </c>
      <c r="M98" s="515">
        <f t="shared" si="14"/>
        <v>0</v>
      </c>
      <c r="N98" s="397" t="str">
        <f t="shared" si="13"/>
        <v>OK</v>
      </c>
    </row>
    <row r="99" spans="1:14" ht="15.9" customHeight="1">
      <c r="A99" s="399"/>
      <c r="B99" s="144"/>
      <c r="C99" s="154" t="s">
        <v>161</v>
      </c>
      <c r="D99" s="404">
        <f t="shared" si="12"/>
        <v>0</v>
      </c>
      <c r="E99" s="405">
        <v>0</v>
      </c>
      <c r="F99" s="405">
        <v>0</v>
      </c>
      <c r="G99" s="405">
        <v>0</v>
      </c>
      <c r="H99" s="405">
        <v>0</v>
      </c>
      <c r="I99" s="405"/>
      <c r="J99" s="405">
        <v>0</v>
      </c>
      <c r="K99" s="405">
        <v>0</v>
      </c>
      <c r="L99" s="405">
        <v>0</v>
      </c>
      <c r="M99" s="405">
        <v>0</v>
      </c>
      <c r="N99" s="397" t="str">
        <f t="shared" si="13"/>
        <v>OK</v>
      </c>
    </row>
    <row r="100" spans="1:14" ht="15.9" customHeight="1">
      <c r="A100" s="403"/>
      <c r="B100" s="407" t="s">
        <v>162</v>
      </c>
      <c r="C100" s="154" t="s">
        <v>163</v>
      </c>
      <c r="D100" s="404">
        <f t="shared" si="12"/>
        <v>0</v>
      </c>
      <c r="E100" s="405">
        <v>0</v>
      </c>
      <c r="F100" s="405">
        <v>0</v>
      </c>
      <c r="G100" s="405">
        <v>0</v>
      </c>
      <c r="H100" s="405">
        <v>0</v>
      </c>
      <c r="I100" s="405"/>
      <c r="J100" s="405">
        <v>0</v>
      </c>
      <c r="K100" s="405">
        <v>0</v>
      </c>
      <c r="L100" s="405">
        <v>0</v>
      </c>
      <c r="M100" s="405">
        <v>0</v>
      </c>
      <c r="N100" s="397" t="str">
        <f t="shared" si="13"/>
        <v>OK</v>
      </c>
    </row>
    <row r="101" spans="1:14" ht="15.9" customHeight="1">
      <c r="A101" s="403" t="s">
        <v>176</v>
      </c>
      <c r="B101" s="408"/>
      <c r="C101" s="154" t="s">
        <v>161</v>
      </c>
      <c r="D101" s="404">
        <f t="shared" si="12"/>
        <v>0</v>
      </c>
      <c r="E101" s="405">
        <v>0</v>
      </c>
      <c r="F101" s="405">
        <v>0</v>
      </c>
      <c r="G101" s="405">
        <v>0</v>
      </c>
      <c r="H101" s="405">
        <v>0</v>
      </c>
      <c r="I101" s="405"/>
      <c r="J101" s="405">
        <v>0</v>
      </c>
      <c r="K101" s="405">
        <v>0</v>
      </c>
      <c r="L101" s="405">
        <v>0</v>
      </c>
      <c r="M101" s="405">
        <v>0</v>
      </c>
      <c r="N101" s="397" t="str">
        <f t="shared" si="13"/>
        <v>OK</v>
      </c>
    </row>
    <row r="102" spans="1:14" ht="15.9" customHeight="1">
      <c r="A102" s="403" t="s">
        <v>43</v>
      </c>
      <c r="B102" s="407" t="s">
        <v>164</v>
      </c>
      <c r="C102" s="154" t="s">
        <v>163</v>
      </c>
      <c r="D102" s="404">
        <f t="shared" si="12"/>
        <v>0</v>
      </c>
      <c r="E102" s="405">
        <v>0</v>
      </c>
      <c r="F102" s="405">
        <v>0</v>
      </c>
      <c r="G102" s="405">
        <v>0</v>
      </c>
      <c r="H102" s="405">
        <v>0</v>
      </c>
      <c r="I102" s="405"/>
      <c r="J102" s="405">
        <v>0</v>
      </c>
      <c r="K102" s="405">
        <v>0</v>
      </c>
      <c r="L102" s="405">
        <v>0</v>
      </c>
      <c r="M102" s="405">
        <v>0</v>
      </c>
      <c r="N102" s="397" t="str">
        <f t="shared" si="13"/>
        <v>OK</v>
      </c>
    </row>
    <row r="103" spans="1:14" ht="15.9" customHeight="1">
      <c r="A103" s="403"/>
      <c r="B103" s="408"/>
      <c r="C103" s="154" t="s">
        <v>161</v>
      </c>
      <c r="D103" s="404">
        <f t="shared" si="12"/>
        <v>0</v>
      </c>
      <c r="E103" s="515">
        <v>0</v>
      </c>
      <c r="F103" s="515">
        <v>0</v>
      </c>
      <c r="G103" s="515">
        <v>0</v>
      </c>
      <c r="H103" s="515">
        <v>0</v>
      </c>
      <c r="I103" s="515"/>
      <c r="J103" s="515">
        <v>0</v>
      </c>
      <c r="K103" s="515">
        <v>0</v>
      </c>
      <c r="L103" s="515">
        <v>0</v>
      </c>
      <c r="M103" s="515">
        <f>M99+M101</f>
        <v>0</v>
      </c>
      <c r="N103" s="397" t="str">
        <f t="shared" si="13"/>
        <v>OK</v>
      </c>
    </row>
    <row r="104" spans="1:14" ht="15.9" customHeight="1">
      <c r="A104" s="401"/>
      <c r="B104" s="407" t="s">
        <v>16</v>
      </c>
      <c r="C104" s="144" t="s">
        <v>163</v>
      </c>
      <c r="D104" s="404">
        <f t="shared" si="12"/>
        <v>0</v>
      </c>
      <c r="E104" s="515">
        <v>0</v>
      </c>
      <c r="F104" s="515">
        <v>0</v>
      </c>
      <c r="G104" s="515">
        <v>0</v>
      </c>
      <c r="H104" s="515">
        <v>0</v>
      </c>
      <c r="I104" s="515"/>
      <c r="J104" s="515">
        <v>0</v>
      </c>
      <c r="K104" s="515">
        <v>0</v>
      </c>
      <c r="L104" s="515">
        <v>0</v>
      </c>
      <c r="M104" s="515">
        <f>M100+M102</f>
        <v>0</v>
      </c>
      <c r="N104" s="397" t="str">
        <f t="shared" si="13"/>
        <v>OK</v>
      </c>
    </row>
    <row r="105" spans="1:14" ht="15.9" customHeight="1">
      <c r="A105" s="399"/>
      <c r="B105" s="144"/>
      <c r="C105" s="154" t="s">
        <v>161</v>
      </c>
      <c r="D105" s="404">
        <f t="shared" si="12"/>
        <v>0</v>
      </c>
      <c r="E105" s="405">
        <v>0</v>
      </c>
      <c r="F105" s="405">
        <v>0</v>
      </c>
      <c r="G105" s="405">
        <v>0</v>
      </c>
      <c r="H105" s="405">
        <v>0</v>
      </c>
      <c r="I105" s="405"/>
      <c r="J105" s="405">
        <v>0</v>
      </c>
      <c r="K105" s="405">
        <v>0</v>
      </c>
      <c r="L105" s="405">
        <v>0</v>
      </c>
      <c r="M105" s="405">
        <v>0</v>
      </c>
      <c r="N105" s="397" t="str">
        <f t="shared" si="13"/>
        <v>OK</v>
      </c>
    </row>
    <row r="106" spans="1:14" ht="15.9" customHeight="1">
      <c r="A106" s="403"/>
      <c r="B106" s="407" t="s">
        <v>162</v>
      </c>
      <c r="C106" s="154" t="s">
        <v>163</v>
      </c>
      <c r="D106" s="404">
        <f t="shared" si="12"/>
        <v>0</v>
      </c>
      <c r="E106" s="405">
        <v>0</v>
      </c>
      <c r="F106" s="405">
        <v>0</v>
      </c>
      <c r="G106" s="405">
        <v>0</v>
      </c>
      <c r="H106" s="405">
        <v>0</v>
      </c>
      <c r="I106" s="405"/>
      <c r="J106" s="405">
        <v>0</v>
      </c>
      <c r="K106" s="405">
        <v>0</v>
      </c>
      <c r="L106" s="405">
        <v>0</v>
      </c>
      <c r="M106" s="405">
        <v>0</v>
      </c>
      <c r="N106" s="397" t="str">
        <f t="shared" si="13"/>
        <v>OK</v>
      </c>
    </row>
    <row r="107" spans="1:14" ht="15.9" customHeight="1">
      <c r="A107" s="403" t="s">
        <v>52</v>
      </c>
      <c r="B107" s="408"/>
      <c r="C107" s="154" t="s">
        <v>161</v>
      </c>
      <c r="D107" s="404">
        <f t="shared" si="12"/>
        <v>0</v>
      </c>
      <c r="E107" s="405">
        <v>0</v>
      </c>
      <c r="F107" s="405">
        <v>0</v>
      </c>
      <c r="G107" s="405">
        <v>0</v>
      </c>
      <c r="H107" s="405">
        <v>0</v>
      </c>
      <c r="I107" s="405"/>
      <c r="J107" s="405">
        <v>0</v>
      </c>
      <c r="K107" s="405">
        <v>0</v>
      </c>
      <c r="L107" s="405">
        <v>0</v>
      </c>
      <c r="M107" s="405">
        <v>0</v>
      </c>
      <c r="N107" s="397" t="str">
        <f t="shared" si="13"/>
        <v>OK</v>
      </c>
    </row>
    <row r="108" spans="1:14" ht="15.9" customHeight="1">
      <c r="A108" s="403"/>
      <c r="B108" s="407" t="s">
        <v>164</v>
      </c>
      <c r="C108" s="154" t="s">
        <v>163</v>
      </c>
      <c r="D108" s="404">
        <f t="shared" si="12"/>
        <v>0</v>
      </c>
      <c r="E108" s="405">
        <v>0</v>
      </c>
      <c r="F108" s="405">
        <v>0</v>
      </c>
      <c r="G108" s="405">
        <v>0</v>
      </c>
      <c r="H108" s="405">
        <v>0</v>
      </c>
      <c r="I108" s="405"/>
      <c r="J108" s="405">
        <v>0</v>
      </c>
      <c r="K108" s="405">
        <v>0</v>
      </c>
      <c r="L108" s="405">
        <v>0</v>
      </c>
      <c r="M108" s="405">
        <v>0</v>
      </c>
      <c r="N108" s="397" t="str">
        <f t="shared" si="13"/>
        <v>OK</v>
      </c>
    </row>
    <row r="109" spans="1:14" ht="15.9" customHeight="1">
      <c r="A109" s="403"/>
      <c r="B109" s="408"/>
      <c r="C109" s="154" t="s">
        <v>161</v>
      </c>
      <c r="D109" s="404">
        <f t="shared" si="12"/>
        <v>0</v>
      </c>
      <c r="E109" s="515">
        <v>0</v>
      </c>
      <c r="F109" s="515">
        <v>0</v>
      </c>
      <c r="G109" s="515">
        <v>0</v>
      </c>
      <c r="H109" s="515">
        <v>0</v>
      </c>
      <c r="I109" s="515"/>
      <c r="J109" s="515">
        <v>0</v>
      </c>
      <c r="K109" s="515">
        <v>0</v>
      </c>
      <c r="L109" s="515">
        <v>0</v>
      </c>
      <c r="M109" s="515">
        <f>M105+M107</f>
        <v>0</v>
      </c>
      <c r="N109" s="397" t="str">
        <f t="shared" si="13"/>
        <v>OK</v>
      </c>
    </row>
    <row r="110" spans="1:14" ht="15.9" customHeight="1">
      <c r="A110" s="401"/>
      <c r="B110" s="407" t="s">
        <v>16</v>
      </c>
      <c r="C110" s="144" t="s">
        <v>163</v>
      </c>
      <c r="D110" s="404">
        <f t="shared" si="12"/>
        <v>0</v>
      </c>
      <c r="E110" s="515">
        <v>0</v>
      </c>
      <c r="F110" s="515">
        <v>0</v>
      </c>
      <c r="G110" s="515">
        <v>0</v>
      </c>
      <c r="H110" s="515">
        <v>0</v>
      </c>
      <c r="I110" s="515"/>
      <c r="J110" s="515">
        <v>0</v>
      </c>
      <c r="K110" s="515">
        <v>0</v>
      </c>
      <c r="L110" s="515">
        <v>0</v>
      </c>
      <c r="M110" s="515">
        <f>M106+M108</f>
        <v>0</v>
      </c>
      <c r="N110" s="397" t="str">
        <f t="shared" si="13"/>
        <v>OK</v>
      </c>
    </row>
    <row r="111" spans="1:14" ht="15.9" customHeight="1">
      <c r="A111" s="399"/>
      <c r="B111" s="144"/>
      <c r="C111" s="154" t="s">
        <v>161</v>
      </c>
      <c r="D111" s="404">
        <f t="shared" si="12"/>
        <v>0</v>
      </c>
      <c r="E111" s="405">
        <v>0</v>
      </c>
      <c r="F111" s="405">
        <v>0</v>
      </c>
      <c r="G111" s="405">
        <v>0</v>
      </c>
      <c r="H111" s="405">
        <v>0</v>
      </c>
      <c r="I111" s="405"/>
      <c r="J111" s="405">
        <v>0</v>
      </c>
      <c r="K111" s="405">
        <v>0</v>
      </c>
      <c r="L111" s="405">
        <v>0</v>
      </c>
      <c r="M111" s="405">
        <v>0</v>
      </c>
      <c r="N111" s="397" t="str">
        <f t="shared" si="13"/>
        <v>OK</v>
      </c>
    </row>
    <row r="112" spans="1:14" ht="15.9" customHeight="1">
      <c r="A112" s="403"/>
      <c r="B112" s="407" t="s">
        <v>162</v>
      </c>
      <c r="C112" s="154" t="s">
        <v>163</v>
      </c>
      <c r="D112" s="404">
        <f t="shared" si="12"/>
        <v>0</v>
      </c>
      <c r="E112" s="405">
        <v>0</v>
      </c>
      <c r="F112" s="405">
        <v>0</v>
      </c>
      <c r="G112" s="405">
        <v>0</v>
      </c>
      <c r="H112" s="405">
        <v>0</v>
      </c>
      <c r="I112" s="405"/>
      <c r="J112" s="405">
        <v>0</v>
      </c>
      <c r="K112" s="405">
        <v>0</v>
      </c>
      <c r="L112" s="405">
        <v>0</v>
      </c>
      <c r="M112" s="405">
        <v>0</v>
      </c>
      <c r="N112" s="397" t="str">
        <f t="shared" si="13"/>
        <v>OK</v>
      </c>
    </row>
    <row r="113" spans="1:14" ht="15.9" customHeight="1">
      <c r="A113" s="403" t="s">
        <v>177</v>
      </c>
      <c r="B113" s="408"/>
      <c r="C113" s="154" t="s">
        <v>161</v>
      </c>
      <c r="D113" s="404">
        <f t="shared" si="12"/>
        <v>0</v>
      </c>
      <c r="E113" s="405">
        <v>0</v>
      </c>
      <c r="F113" s="405">
        <v>0</v>
      </c>
      <c r="G113" s="405">
        <v>0</v>
      </c>
      <c r="H113" s="405">
        <v>0</v>
      </c>
      <c r="I113" s="405"/>
      <c r="J113" s="405">
        <v>0</v>
      </c>
      <c r="K113" s="405">
        <v>0</v>
      </c>
      <c r="L113" s="405">
        <v>0</v>
      </c>
      <c r="M113" s="405">
        <v>0</v>
      </c>
      <c r="N113" s="397" t="str">
        <f t="shared" si="13"/>
        <v>OK</v>
      </c>
    </row>
    <row r="114" spans="1:14" ht="15.9" customHeight="1">
      <c r="A114" s="403"/>
      <c r="B114" s="407" t="s">
        <v>164</v>
      </c>
      <c r="C114" s="154" t="s">
        <v>163</v>
      </c>
      <c r="D114" s="404">
        <f t="shared" si="12"/>
        <v>0</v>
      </c>
      <c r="E114" s="405">
        <v>0</v>
      </c>
      <c r="F114" s="405">
        <v>0</v>
      </c>
      <c r="G114" s="405">
        <v>0</v>
      </c>
      <c r="H114" s="405">
        <v>0</v>
      </c>
      <c r="I114" s="405"/>
      <c r="J114" s="405">
        <v>0</v>
      </c>
      <c r="K114" s="405">
        <v>0</v>
      </c>
      <c r="L114" s="405">
        <v>0</v>
      </c>
      <c r="M114" s="405">
        <v>0</v>
      </c>
      <c r="N114" s="397" t="str">
        <f t="shared" si="13"/>
        <v>OK</v>
      </c>
    </row>
    <row r="115" spans="1:14" ht="15.9" customHeight="1">
      <c r="A115" s="403"/>
      <c r="B115" s="408"/>
      <c r="C115" s="154" t="s">
        <v>161</v>
      </c>
      <c r="D115" s="404">
        <f t="shared" si="12"/>
        <v>0</v>
      </c>
      <c r="E115" s="515">
        <v>0</v>
      </c>
      <c r="F115" s="515">
        <v>0</v>
      </c>
      <c r="G115" s="515">
        <v>0</v>
      </c>
      <c r="H115" s="515">
        <v>0</v>
      </c>
      <c r="I115" s="515"/>
      <c r="J115" s="515">
        <v>0</v>
      </c>
      <c r="K115" s="515">
        <v>0</v>
      </c>
      <c r="L115" s="515">
        <v>0</v>
      </c>
      <c r="M115" s="515">
        <f>M111+M113</f>
        <v>0</v>
      </c>
      <c r="N115" s="397" t="str">
        <f t="shared" si="13"/>
        <v>OK</v>
      </c>
    </row>
    <row r="116" spans="1:14" ht="15.9" customHeight="1">
      <c r="A116" s="401"/>
      <c r="B116" s="407" t="s">
        <v>16</v>
      </c>
      <c r="C116" s="144" t="s">
        <v>163</v>
      </c>
      <c r="D116" s="404">
        <f t="shared" si="12"/>
        <v>0</v>
      </c>
      <c r="E116" s="515">
        <v>0</v>
      </c>
      <c r="F116" s="515">
        <v>0</v>
      </c>
      <c r="G116" s="515">
        <v>0</v>
      </c>
      <c r="H116" s="515">
        <v>0</v>
      </c>
      <c r="I116" s="515"/>
      <c r="J116" s="515">
        <v>0</v>
      </c>
      <c r="K116" s="515">
        <v>0</v>
      </c>
      <c r="L116" s="515">
        <v>0</v>
      </c>
      <c r="M116" s="515">
        <f>M112+M114</f>
        <v>0</v>
      </c>
      <c r="N116" s="397" t="str">
        <f t="shared" si="13"/>
        <v>OK</v>
      </c>
    </row>
    <row r="117" spans="1:14" ht="15.9" customHeight="1">
      <c r="A117" s="399"/>
      <c r="B117" s="144"/>
      <c r="C117" s="154" t="s">
        <v>161</v>
      </c>
      <c r="D117" s="404">
        <f t="shared" si="12"/>
        <v>0</v>
      </c>
      <c r="E117" s="405">
        <v>0</v>
      </c>
      <c r="F117" s="405">
        <v>0</v>
      </c>
      <c r="G117" s="405">
        <v>0</v>
      </c>
      <c r="H117" s="405">
        <v>0</v>
      </c>
      <c r="I117" s="405"/>
      <c r="J117" s="405">
        <v>0</v>
      </c>
      <c r="K117" s="405">
        <v>0</v>
      </c>
      <c r="L117" s="405">
        <v>0</v>
      </c>
      <c r="M117" s="405">
        <v>0</v>
      </c>
      <c r="N117" s="397" t="str">
        <f t="shared" si="13"/>
        <v>OK</v>
      </c>
    </row>
    <row r="118" spans="1:14" ht="15.9" customHeight="1">
      <c r="A118" s="403"/>
      <c r="B118" s="407" t="s">
        <v>162</v>
      </c>
      <c r="C118" s="154" t="s">
        <v>163</v>
      </c>
      <c r="D118" s="404">
        <f t="shared" si="12"/>
        <v>0</v>
      </c>
      <c r="E118" s="405">
        <v>0</v>
      </c>
      <c r="F118" s="405">
        <v>0</v>
      </c>
      <c r="G118" s="405">
        <v>0</v>
      </c>
      <c r="H118" s="405">
        <v>0</v>
      </c>
      <c r="I118" s="405"/>
      <c r="J118" s="405">
        <v>0</v>
      </c>
      <c r="K118" s="405">
        <v>0</v>
      </c>
      <c r="L118" s="405">
        <v>0</v>
      </c>
      <c r="M118" s="405">
        <v>0</v>
      </c>
      <c r="N118" s="397" t="str">
        <f t="shared" si="13"/>
        <v>OK</v>
      </c>
    </row>
    <row r="119" spans="1:14" ht="15.9" customHeight="1">
      <c r="A119" s="403" t="s">
        <v>179</v>
      </c>
      <c r="B119" s="408"/>
      <c r="C119" s="154" t="s">
        <v>161</v>
      </c>
      <c r="D119" s="404">
        <f t="shared" si="12"/>
        <v>0</v>
      </c>
      <c r="E119" s="405">
        <v>0</v>
      </c>
      <c r="F119" s="405">
        <v>0</v>
      </c>
      <c r="G119" s="405">
        <v>0</v>
      </c>
      <c r="H119" s="405">
        <v>0</v>
      </c>
      <c r="I119" s="405"/>
      <c r="J119" s="405">
        <v>0</v>
      </c>
      <c r="K119" s="405">
        <v>0</v>
      </c>
      <c r="L119" s="405">
        <v>0</v>
      </c>
      <c r="M119" s="405">
        <v>0</v>
      </c>
      <c r="N119" s="397" t="str">
        <f t="shared" si="13"/>
        <v>OK</v>
      </c>
    </row>
    <row r="120" spans="1:14" ht="15.9" customHeight="1">
      <c r="A120" s="403"/>
      <c r="B120" s="407" t="s">
        <v>164</v>
      </c>
      <c r="C120" s="154" t="s">
        <v>163</v>
      </c>
      <c r="D120" s="404">
        <f t="shared" si="12"/>
        <v>0</v>
      </c>
      <c r="E120" s="405">
        <v>0</v>
      </c>
      <c r="F120" s="405">
        <v>0</v>
      </c>
      <c r="G120" s="405">
        <v>0</v>
      </c>
      <c r="H120" s="405">
        <v>0</v>
      </c>
      <c r="I120" s="405"/>
      <c r="J120" s="405">
        <v>0</v>
      </c>
      <c r="K120" s="405">
        <v>0</v>
      </c>
      <c r="L120" s="405">
        <v>0</v>
      </c>
      <c r="M120" s="405">
        <v>0</v>
      </c>
      <c r="N120" s="397" t="str">
        <f t="shared" si="13"/>
        <v>OK</v>
      </c>
    </row>
    <row r="121" spans="1:14" ht="15.9" customHeight="1">
      <c r="A121" s="403"/>
      <c r="B121" s="408"/>
      <c r="C121" s="154" t="s">
        <v>161</v>
      </c>
      <c r="D121" s="404">
        <f t="shared" si="12"/>
        <v>0</v>
      </c>
      <c r="E121" s="515">
        <v>0</v>
      </c>
      <c r="F121" s="515">
        <v>0</v>
      </c>
      <c r="G121" s="515">
        <v>0</v>
      </c>
      <c r="H121" s="515">
        <v>0</v>
      </c>
      <c r="I121" s="515"/>
      <c r="J121" s="515">
        <v>0</v>
      </c>
      <c r="K121" s="515">
        <v>0</v>
      </c>
      <c r="L121" s="515">
        <v>0</v>
      </c>
      <c r="M121" s="515">
        <f>M117+M119</f>
        <v>0</v>
      </c>
      <c r="N121" s="397" t="str">
        <f t="shared" si="13"/>
        <v>OK</v>
      </c>
    </row>
    <row r="122" spans="1:14" ht="15.9" customHeight="1">
      <c r="A122" s="401"/>
      <c r="B122" s="407" t="s">
        <v>16</v>
      </c>
      <c r="C122" s="144" t="s">
        <v>163</v>
      </c>
      <c r="D122" s="404">
        <f t="shared" si="12"/>
        <v>0</v>
      </c>
      <c r="E122" s="515">
        <v>0</v>
      </c>
      <c r="F122" s="515">
        <v>0</v>
      </c>
      <c r="G122" s="515">
        <v>0</v>
      </c>
      <c r="H122" s="515">
        <v>0</v>
      </c>
      <c r="I122" s="515"/>
      <c r="J122" s="515">
        <v>0</v>
      </c>
      <c r="K122" s="515">
        <v>0</v>
      </c>
      <c r="L122" s="515">
        <v>0</v>
      </c>
      <c r="M122" s="515">
        <f>M118+M120</f>
        <v>0</v>
      </c>
      <c r="N122" s="397" t="str">
        <f t="shared" si="13"/>
        <v>OK</v>
      </c>
    </row>
    <row r="123" spans="1:14" ht="15.9" customHeight="1">
      <c r="A123" s="399"/>
      <c r="B123" s="144"/>
      <c r="C123" s="154" t="s">
        <v>161</v>
      </c>
      <c r="D123" s="404">
        <f t="shared" si="12"/>
        <v>0</v>
      </c>
      <c r="E123" s="405">
        <v>0</v>
      </c>
      <c r="F123" s="405">
        <v>0</v>
      </c>
      <c r="G123" s="405">
        <v>0</v>
      </c>
      <c r="H123" s="405">
        <v>0</v>
      </c>
      <c r="I123" s="405">
        <v>0</v>
      </c>
      <c r="J123" s="405">
        <v>0</v>
      </c>
      <c r="K123" s="405">
        <v>0</v>
      </c>
      <c r="L123" s="405">
        <v>0</v>
      </c>
      <c r="M123" s="405">
        <v>0</v>
      </c>
      <c r="N123" s="397" t="str">
        <f t="shared" si="13"/>
        <v>OK</v>
      </c>
    </row>
    <row r="124" spans="1:14" ht="15.9" customHeight="1">
      <c r="A124" s="403"/>
      <c r="B124" s="407" t="s">
        <v>162</v>
      </c>
      <c r="C124" s="154" t="s">
        <v>163</v>
      </c>
      <c r="D124" s="404">
        <f t="shared" si="12"/>
        <v>0</v>
      </c>
      <c r="E124" s="405">
        <v>0</v>
      </c>
      <c r="F124" s="405">
        <v>0</v>
      </c>
      <c r="G124" s="405">
        <v>0</v>
      </c>
      <c r="H124" s="405">
        <v>0</v>
      </c>
      <c r="I124" s="405">
        <v>0</v>
      </c>
      <c r="J124" s="405">
        <v>0</v>
      </c>
      <c r="K124" s="405">
        <v>0</v>
      </c>
      <c r="L124" s="405">
        <v>0</v>
      </c>
      <c r="M124" s="405">
        <v>0</v>
      </c>
      <c r="N124" s="397" t="str">
        <f t="shared" si="13"/>
        <v>OK</v>
      </c>
    </row>
    <row r="125" spans="1:14" ht="15.9" customHeight="1">
      <c r="A125" s="403" t="s">
        <v>260</v>
      </c>
      <c r="B125" s="408"/>
      <c r="C125" s="154" t="s">
        <v>161</v>
      </c>
      <c r="D125" s="404">
        <f t="shared" si="12"/>
        <v>0</v>
      </c>
      <c r="E125" s="405">
        <v>0</v>
      </c>
      <c r="F125" s="405">
        <v>0</v>
      </c>
      <c r="G125" s="405">
        <v>0</v>
      </c>
      <c r="H125" s="405">
        <v>0</v>
      </c>
      <c r="I125" s="405">
        <v>0</v>
      </c>
      <c r="J125" s="405">
        <v>0</v>
      </c>
      <c r="K125" s="405">
        <v>0</v>
      </c>
      <c r="L125" s="405">
        <v>0</v>
      </c>
      <c r="M125" s="405">
        <v>0</v>
      </c>
      <c r="N125" s="397" t="str">
        <f t="shared" si="13"/>
        <v>OK</v>
      </c>
    </row>
    <row r="126" spans="1:14" ht="15.9" customHeight="1">
      <c r="A126" s="403"/>
      <c r="B126" s="407" t="s">
        <v>164</v>
      </c>
      <c r="C126" s="154" t="s">
        <v>163</v>
      </c>
      <c r="D126" s="404">
        <f t="shared" si="12"/>
        <v>0</v>
      </c>
      <c r="E126" s="405">
        <v>0</v>
      </c>
      <c r="F126" s="405">
        <v>0</v>
      </c>
      <c r="G126" s="405">
        <v>0</v>
      </c>
      <c r="H126" s="405">
        <v>0</v>
      </c>
      <c r="I126" s="405">
        <v>0</v>
      </c>
      <c r="J126" s="405">
        <v>0</v>
      </c>
      <c r="K126" s="405">
        <v>0</v>
      </c>
      <c r="L126" s="405">
        <v>0</v>
      </c>
      <c r="M126" s="405">
        <v>0</v>
      </c>
      <c r="N126" s="397" t="str">
        <f t="shared" si="13"/>
        <v>OK</v>
      </c>
    </row>
    <row r="127" spans="1:14" ht="15.9" customHeight="1">
      <c r="A127" s="403"/>
      <c r="B127" s="408"/>
      <c r="C127" s="154" t="s">
        <v>161</v>
      </c>
      <c r="D127" s="404">
        <f t="shared" si="12"/>
        <v>0</v>
      </c>
      <c r="E127" s="515">
        <f t="shared" ref="E127:M128" si="15">E123+E125</f>
        <v>0</v>
      </c>
      <c r="F127" s="515">
        <f t="shared" si="15"/>
        <v>0</v>
      </c>
      <c r="G127" s="515">
        <f t="shared" si="15"/>
        <v>0</v>
      </c>
      <c r="H127" s="515">
        <f t="shared" si="15"/>
        <v>0</v>
      </c>
      <c r="I127" s="515">
        <f t="shared" si="15"/>
        <v>0</v>
      </c>
      <c r="J127" s="515">
        <f t="shared" si="15"/>
        <v>0</v>
      </c>
      <c r="K127" s="515">
        <f t="shared" si="15"/>
        <v>0</v>
      </c>
      <c r="L127" s="515">
        <f t="shared" si="15"/>
        <v>0</v>
      </c>
      <c r="M127" s="515">
        <f t="shared" si="15"/>
        <v>0</v>
      </c>
      <c r="N127" s="397" t="str">
        <f t="shared" si="13"/>
        <v>OK</v>
      </c>
    </row>
    <row r="128" spans="1:14" ht="15.9" customHeight="1">
      <c r="A128" s="401"/>
      <c r="B128" s="407" t="s">
        <v>16</v>
      </c>
      <c r="C128" s="144" t="s">
        <v>163</v>
      </c>
      <c r="D128" s="404">
        <f t="shared" si="12"/>
        <v>0</v>
      </c>
      <c r="E128" s="515">
        <f t="shared" si="15"/>
        <v>0</v>
      </c>
      <c r="F128" s="515">
        <f t="shared" si="15"/>
        <v>0</v>
      </c>
      <c r="G128" s="515">
        <f t="shared" si="15"/>
        <v>0</v>
      </c>
      <c r="H128" s="515">
        <f t="shared" si="15"/>
        <v>0</v>
      </c>
      <c r="I128" s="515">
        <f t="shared" si="15"/>
        <v>0</v>
      </c>
      <c r="J128" s="515">
        <f t="shared" si="15"/>
        <v>0</v>
      </c>
      <c r="K128" s="515">
        <f t="shared" si="15"/>
        <v>0</v>
      </c>
      <c r="L128" s="515">
        <f t="shared" si="15"/>
        <v>0</v>
      </c>
      <c r="M128" s="515">
        <f t="shared" si="15"/>
        <v>0</v>
      </c>
      <c r="N128" s="397" t="str">
        <f t="shared" si="13"/>
        <v>OK</v>
      </c>
    </row>
    <row r="129" spans="1:18" ht="15.9" customHeight="1">
      <c r="A129" s="399"/>
      <c r="B129" s="144"/>
      <c r="C129" s="154" t="s">
        <v>161</v>
      </c>
      <c r="D129" s="404">
        <f t="shared" si="12"/>
        <v>0</v>
      </c>
      <c r="E129" s="405">
        <v>0</v>
      </c>
      <c r="F129" s="405">
        <v>0</v>
      </c>
      <c r="G129" s="405">
        <v>0</v>
      </c>
      <c r="H129" s="405">
        <v>0</v>
      </c>
      <c r="I129" s="405">
        <v>0</v>
      </c>
      <c r="J129" s="405">
        <v>0</v>
      </c>
      <c r="K129" s="405">
        <v>0</v>
      </c>
      <c r="L129" s="405">
        <v>0</v>
      </c>
      <c r="M129" s="405">
        <v>0</v>
      </c>
      <c r="N129" s="397" t="str">
        <f t="shared" si="13"/>
        <v>OK</v>
      </c>
    </row>
    <row r="130" spans="1:18" ht="15.9" customHeight="1">
      <c r="A130" s="403"/>
      <c r="B130" s="407" t="s">
        <v>162</v>
      </c>
      <c r="C130" s="154" t="s">
        <v>163</v>
      </c>
      <c r="D130" s="404">
        <f t="shared" si="12"/>
        <v>0</v>
      </c>
      <c r="E130" s="405">
        <v>0</v>
      </c>
      <c r="F130" s="405">
        <v>0</v>
      </c>
      <c r="G130" s="405">
        <v>0</v>
      </c>
      <c r="H130" s="405">
        <v>0</v>
      </c>
      <c r="I130" s="405">
        <v>0</v>
      </c>
      <c r="J130" s="405">
        <v>0</v>
      </c>
      <c r="K130" s="405">
        <v>0</v>
      </c>
      <c r="L130" s="405">
        <v>0</v>
      </c>
      <c r="M130" s="405">
        <v>0</v>
      </c>
      <c r="N130" s="397" t="str">
        <f t="shared" si="13"/>
        <v>OK</v>
      </c>
    </row>
    <row r="131" spans="1:18" ht="15.9" customHeight="1">
      <c r="A131" s="403" t="s">
        <v>49</v>
      </c>
      <c r="B131" s="408"/>
      <c r="C131" s="154" t="s">
        <v>161</v>
      </c>
      <c r="D131" s="404">
        <f t="shared" si="12"/>
        <v>0</v>
      </c>
      <c r="E131" s="405">
        <v>0</v>
      </c>
      <c r="F131" s="405">
        <v>0</v>
      </c>
      <c r="G131" s="405">
        <v>0</v>
      </c>
      <c r="H131" s="405">
        <v>0</v>
      </c>
      <c r="I131" s="405">
        <v>0</v>
      </c>
      <c r="J131" s="405">
        <v>0</v>
      </c>
      <c r="K131" s="405">
        <v>0</v>
      </c>
      <c r="L131" s="405">
        <v>0</v>
      </c>
      <c r="M131" s="405">
        <v>0</v>
      </c>
      <c r="N131" s="397" t="str">
        <f t="shared" si="13"/>
        <v>OK</v>
      </c>
    </row>
    <row r="132" spans="1:18" ht="15.9" customHeight="1">
      <c r="A132" s="403"/>
      <c r="B132" s="407" t="s">
        <v>164</v>
      </c>
      <c r="C132" s="154" t="s">
        <v>163</v>
      </c>
      <c r="D132" s="404">
        <f t="shared" si="12"/>
        <v>0</v>
      </c>
      <c r="E132" s="405">
        <v>0</v>
      </c>
      <c r="F132" s="405">
        <v>0</v>
      </c>
      <c r="G132" s="405">
        <v>0</v>
      </c>
      <c r="H132" s="405">
        <v>0</v>
      </c>
      <c r="I132" s="405">
        <v>0</v>
      </c>
      <c r="J132" s="405">
        <v>0</v>
      </c>
      <c r="K132" s="405">
        <v>0</v>
      </c>
      <c r="L132" s="405">
        <v>0</v>
      </c>
      <c r="M132" s="405">
        <v>0</v>
      </c>
      <c r="N132" s="397" t="str">
        <f t="shared" si="13"/>
        <v>OK</v>
      </c>
    </row>
    <row r="133" spans="1:18" ht="15.9" customHeight="1">
      <c r="A133" s="403"/>
      <c r="B133" s="408"/>
      <c r="C133" s="154" t="s">
        <v>161</v>
      </c>
      <c r="D133" s="404">
        <f t="shared" si="12"/>
        <v>0</v>
      </c>
      <c r="E133" s="515">
        <f t="shared" ref="E133:M134" si="16">E129+E131</f>
        <v>0</v>
      </c>
      <c r="F133" s="515">
        <f t="shared" si="16"/>
        <v>0</v>
      </c>
      <c r="G133" s="515">
        <f t="shared" si="16"/>
        <v>0</v>
      </c>
      <c r="H133" s="515">
        <f t="shared" si="16"/>
        <v>0</v>
      </c>
      <c r="I133" s="515">
        <f t="shared" si="16"/>
        <v>0</v>
      </c>
      <c r="J133" s="515">
        <f t="shared" si="16"/>
        <v>0</v>
      </c>
      <c r="K133" s="515">
        <f t="shared" si="16"/>
        <v>0</v>
      </c>
      <c r="L133" s="515">
        <f t="shared" si="16"/>
        <v>0</v>
      </c>
      <c r="M133" s="515">
        <f t="shared" si="16"/>
        <v>0</v>
      </c>
      <c r="N133" s="397" t="str">
        <f t="shared" si="13"/>
        <v>OK</v>
      </c>
    </row>
    <row r="134" spans="1:18" ht="15.9" customHeight="1">
      <c r="A134" s="401"/>
      <c r="B134" s="407" t="s">
        <v>16</v>
      </c>
      <c r="C134" s="144" t="s">
        <v>163</v>
      </c>
      <c r="D134" s="404">
        <f t="shared" si="12"/>
        <v>0</v>
      </c>
      <c r="E134" s="515">
        <f t="shared" si="16"/>
        <v>0</v>
      </c>
      <c r="F134" s="515">
        <f t="shared" si="16"/>
        <v>0</v>
      </c>
      <c r="G134" s="515">
        <f t="shared" si="16"/>
        <v>0</v>
      </c>
      <c r="H134" s="515">
        <f t="shared" si="16"/>
        <v>0</v>
      </c>
      <c r="I134" s="515">
        <f t="shared" si="16"/>
        <v>0</v>
      </c>
      <c r="J134" s="515">
        <f t="shared" si="16"/>
        <v>0</v>
      </c>
      <c r="K134" s="515">
        <f t="shared" si="16"/>
        <v>0</v>
      </c>
      <c r="L134" s="515">
        <f t="shared" si="16"/>
        <v>0</v>
      </c>
      <c r="M134" s="515">
        <f t="shared" si="16"/>
        <v>0</v>
      </c>
      <c r="N134" s="397" t="str">
        <f t="shared" si="13"/>
        <v>OK</v>
      </c>
    </row>
    <row r="135" spans="1:18" ht="15.9" hidden="1" customHeight="1"/>
    <row r="136" spans="1:18" ht="15.9" hidden="1" customHeight="1">
      <c r="A136" s="397"/>
      <c r="B136" s="397"/>
      <c r="C136" s="397"/>
      <c r="F136" s="554" t="s">
        <v>256</v>
      </c>
      <c r="G136" s="554"/>
      <c r="H136" s="554"/>
      <c r="I136" s="554"/>
      <c r="J136" s="397"/>
      <c r="K136" s="513" t="s">
        <v>300</v>
      </c>
      <c r="L136" s="397"/>
      <c r="M136" s="397"/>
      <c r="P136" s="397"/>
      <c r="Q136" s="397"/>
      <c r="R136" s="397"/>
    </row>
    <row r="137" spans="1:18" ht="15.9" hidden="1" customHeight="1">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f t="shared" si="12"/>
        <v>0</v>
      </c>
      <c r="E140" s="405">
        <v>0</v>
      </c>
      <c r="F140" s="405">
        <v>0</v>
      </c>
      <c r="G140" s="405">
        <v>0</v>
      </c>
      <c r="H140" s="405">
        <v>0</v>
      </c>
      <c r="I140" s="405">
        <v>0</v>
      </c>
      <c r="J140" s="405">
        <v>0</v>
      </c>
      <c r="K140" s="405">
        <v>0</v>
      </c>
      <c r="L140" s="405">
        <v>0</v>
      </c>
      <c r="M140" s="405">
        <v>0</v>
      </c>
      <c r="N140" s="397" t="str">
        <f t="shared" si="13"/>
        <v>OK</v>
      </c>
    </row>
    <row r="141" spans="1:18" ht="15.9" hidden="1" customHeight="1">
      <c r="A141" s="403"/>
      <c r="B141" s="407" t="s">
        <v>162</v>
      </c>
      <c r="C141" s="154" t="s">
        <v>163</v>
      </c>
      <c r="D141" s="404">
        <f t="shared" si="12"/>
        <v>0</v>
      </c>
      <c r="E141" s="405">
        <v>0</v>
      </c>
      <c r="F141" s="405">
        <v>0</v>
      </c>
      <c r="G141" s="405">
        <v>0</v>
      </c>
      <c r="H141" s="405">
        <v>0</v>
      </c>
      <c r="I141" s="405">
        <v>0</v>
      </c>
      <c r="J141" s="405">
        <v>0</v>
      </c>
      <c r="K141" s="405">
        <v>0</v>
      </c>
      <c r="L141" s="405">
        <v>0</v>
      </c>
      <c r="M141" s="405">
        <v>0</v>
      </c>
      <c r="N141" s="397" t="str">
        <f t="shared" si="13"/>
        <v>OK</v>
      </c>
    </row>
    <row r="142" spans="1:18" ht="15.9" hidden="1" customHeight="1">
      <c r="A142" s="403" t="s">
        <v>180</v>
      </c>
      <c r="B142" s="408"/>
      <c r="C142" s="154" t="s">
        <v>161</v>
      </c>
      <c r="D142" s="404">
        <f t="shared" si="12"/>
        <v>0</v>
      </c>
      <c r="E142" s="405">
        <v>0</v>
      </c>
      <c r="F142" s="405">
        <v>0</v>
      </c>
      <c r="G142" s="405">
        <v>0</v>
      </c>
      <c r="H142" s="405">
        <v>0</v>
      </c>
      <c r="I142" s="405">
        <v>0</v>
      </c>
      <c r="J142" s="405">
        <v>0</v>
      </c>
      <c r="K142" s="405">
        <v>0</v>
      </c>
      <c r="L142" s="405">
        <v>0</v>
      </c>
      <c r="M142" s="405">
        <v>0</v>
      </c>
      <c r="N142" s="397" t="str">
        <f t="shared" si="13"/>
        <v>OK</v>
      </c>
    </row>
    <row r="143" spans="1:18" ht="15.9" hidden="1" customHeight="1">
      <c r="A143" s="403" t="s">
        <v>181</v>
      </c>
      <c r="B143" s="407" t="s">
        <v>164</v>
      </c>
      <c r="C143" s="154" t="s">
        <v>163</v>
      </c>
      <c r="D143" s="404">
        <f t="shared" si="12"/>
        <v>0</v>
      </c>
      <c r="E143" s="405">
        <v>0</v>
      </c>
      <c r="F143" s="405">
        <v>0</v>
      </c>
      <c r="G143" s="405">
        <v>0</v>
      </c>
      <c r="H143" s="405">
        <v>0</v>
      </c>
      <c r="I143" s="405">
        <v>0</v>
      </c>
      <c r="J143" s="405">
        <v>0</v>
      </c>
      <c r="K143" s="405">
        <v>0</v>
      </c>
      <c r="L143" s="405">
        <v>0</v>
      </c>
      <c r="M143" s="405">
        <v>0</v>
      </c>
      <c r="N143" s="397" t="str">
        <f t="shared" si="13"/>
        <v>OK</v>
      </c>
    </row>
    <row r="144" spans="1:18" ht="15.9" hidden="1" customHeight="1">
      <c r="A144" s="403"/>
      <c r="B144" s="408"/>
      <c r="C144" s="154" t="s">
        <v>161</v>
      </c>
      <c r="D144" s="404">
        <f t="shared" si="12"/>
        <v>0</v>
      </c>
      <c r="E144" s="515">
        <f t="shared" ref="E144:M145" si="17">E140+E142</f>
        <v>0</v>
      </c>
      <c r="F144" s="515">
        <f t="shared" si="17"/>
        <v>0</v>
      </c>
      <c r="G144" s="515">
        <f t="shared" si="17"/>
        <v>0</v>
      </c>
      <c r="H144" s="515">
        <f t="shared" si="17"/>
        <v>0</v>
      </c>
      <c r="I144" s="515">
        <f t="shared" si="17"/>
        <v>0</v>
      </c>
      <c r="J144" s="515">
        <f t="shared" si="17"/>
        <v>0</v>
      </c>
      <c r="K144" s="515">
        <f t="shared" si="17"/>
        <v>0</v>
      </c>
      <c r="L144" s="515">
        <f t="shared" si="17"/>
        <v>0</v>
      </c>
      <c r="M144" s="515">
        <f t="shared" si="17"/>
        <v>0</v>
      </c>
      <c r="N144" s="397" t="str">
        <f t="shared" si="13"/>
        <v>OK</v>
      </c>
    </row>
    <row r="145" spans="1:14" ht="15.9" hidden="1" customHeight="1">
      <c r="A145" s="401"/>
      <c r="B145" s="407" t="s">
        <v>16</v>
      </c>
      <c r="C145" s="144" t="s">
        <v>163</v>
      </c>
      <c r="D145" s="404">
        <f t="shared" si="12"/>
        <v>0</v>
      </c>
      <c r="E145" s="515">
        <f t="shared" si="17"/>
        <v>0</v>
      </c>
      <c r="F145" s="515">
        <f t="shared" si="17"/>
        <v>0</v>
      </c>
      <c r="G145" s="515">
        <f t="shared" si="17"/>
        <v>0</v>
      </c>
      <c r="H145" s="515">
        <f t="shared" si="17"/>
        <v>0</v>
      </c>
      <c r="I145" s="515">
        <f t="shared" si="17"/>
        <v>0</v>
      </c>
      <c r="J145" s="515">
        <f t="shared" si="17"/>
        <v>0</v>
      </c>
      <c r="K145" s="515">
        <f t="shared" si="17"/>
        <v>0</v>
      </c>
      <c r="L145" s="515">
        <f t="shared" si="17"/>
        <v>0</v>
      </c>
      <c r="M145" s="515">
        <f t="shared" si="17"/>
        <v>0</v>
      </c>
      <c r="N145" s="397" t="str">
        <f t="shared" si="13"/>
        <v>OK</v>
      </c>
    </row>
    <row r="146" spans="1:14" ht="15.9" customHeight="1">
      <c r="A146" s="399"/>
      <c r="B146" s="144"/>
      <c r="C146" s="154" t="s">
        <v>161</v>
      </c>
      <c r="D146" s="404">
        <f>SUM(E146:M146)</f>
        <v>4715</v>
      </c>
      <c r="E146" s="517">
        <f t="shared" ref="E146:M149" si="18">E5+E11+E17+E23+E29+E35+E46+E52+E58+E64+E70+E76+E93+E117+E99+E105+E111+E140</f>
        <v>14</v>
      </c>
      <c r="F146" s="517">
        <f>F5+F11+F17+F23+F29+F35+F46+F52+F58+F64+F70+F76+F93+F117+F99+F105+F111+F140</f>
        <v>7</v>
      </c>
      <c r="G146" s="517">
        <f t="shared" si="18"/>
        <v>2</v>
      </c>
      <c r="H146" s="517">
        <f t="shared" si="18"/>
        <v>14</v>
      </c>
      <c r="I146" s="517">
        <f t="shared" si="18"/>
        <v>0</v>
      </c>
      <c r="J146" s="517">
        <f t="shared" si="18"/>
        <v>13</v>
      </c>
      <c r="K146" s="517">
        <f t="shared" si="18"/>
        <v>99</v>
      </c>
      <c r="L146" s="518">
        <f t="shared" si="18"/>
        <v>123</v>
      </c>
      <c r="M146" s="517">
        <f t="shared" si="18"/>
        <v>4443</v>
      </c>
      <c r="N146" s="397" t="str">
        <f t="shared" si="13"/>
        <v>OK</v>
      </c>
    </row>
    <row r="147" spans="1:14" ht="15.9" customHeight="1">
      <c r="A147" s="403"/>
      <c r="B147" s="407" t="s">
        <v>162</v>
      </c>
      <c r="C147" s="154" t="s">
        <v>163</v>
      </c>
      <c r="D147" s="404">
        <f t="shared" si="12"/>
        <v>163512696</v>
      </c>
      <c r="E147" s="517">
        <f t="shared" si="18"/>
        <v>500312</v>
      </c>
      <c r="F147" s="517">
        <f>F6+F12+F18+F24+F30+F36+F47+F53+F59+F65+F71+F77+F94+F118+F100+F106+F112+F141</f>
        <v>507982</v>
      </c>
      <c r="G147" s="517">
        <f t="shared" si="18"/>
        <v>100600</v>
      </c>
      <c r="H147" s="517">
        <f t="shared" si="18"/>
        <v>17297500</v>
      </c>
      <c r="I147" s="517">
        <f t="shared" si="18"/>
        <v>0</v>
      </c>
      <c r="J147" s="517">
        <f>J6+J12+J18+J24+J30+J36+J47+J53+J59+J65+J71+J77+J94+J118+J100+J106+J112+J141</f>
        <v>342900</v>
      </c>
      <c r="K147" s="517">
        <f t="shared" si="18"/>
        <v>5282039</v>
      </c>
      <c r="L147" s="518">
        <f t="shared" si="18"/>
        <v>4638141</v>
      </c>
      <c r="M147" s="517">
        <f t="shared" si="18"/>
        <v>134843222</v>
      </c>
      <c r="N147" s="397" t="str">
        <f t="shared" si="13"/>
        <v>OK</v>
      </c>
    </row>
    <row r="148" spans="1:14" ht="15.9" customHeight="1">
      <c r="A148" s="403" t="s">
        <v>261</v>
      </c>
      <c r="B148" s="408"/>
      <c r="C148" s="154" t="s">
        <v>161</v>
      </c>
      <c r="D148" s="404">
        <f t="shared" si="12"/>
        <v>7621</v>
      </c>
      <c r="E148" s="517">
        <f t="shared" si="18"/>
        <v>19</v>
      </c>
      <c r="F148" s="517">
        <f t="shared" si="18"/>
        <v>9</v>
      </c>
      <c r="G148" s="517">
        <f t="shared" si="18"/>
        <v>111</v>
      </c>
      <c r="H148" s="517">
        <f t="shared" si="18"/>
        <v>12</v>
      </c>
      <c r="I148" s="517">
        <f t="shared" si="18"/>
        <v>0</v>
      </c>
      <c r="J148" s="517">
        <f t="shared" si="18"/>
        <v>6</v>
      </c>
      <c r="K148" s="517">
        <f t="shared" si="18"/>
        <v>51</v>
      </c>
      <c r="L148" s="518">
        <f t="shared" si="18"/>
        <v>85</v>
      </c>
      <c r="M148" s="517">
        <f t="shared" si="18"/>
        <v>7328</v>
      </c>
      <c r="N148" s="397" t="str">
        <f t="shared" si="13"/>
        <v>OK</v>
      </c>
    </row>
    <row r="149" spans="1:14" ht="15.9" customHeight="1">
      <c r="A149" s="403"/>
      <c r="B149" s="407" t="s">
        <v>164</v>
      </c>
      <c r="C149" s="154" t="s">
        <v>163</v>
      </c>
      <c r="D149" s="404">
        <f t="shared" si="12"/>
        <v>200652813</v>
      </c>
      <c r="E149" s="517">
        <f t="shared" si="18"/>
        <v>7078798</v>
      </c>
      <c r="F149" s="517">
        <f t="shared" si="18"/>
        <v>1057904</v>
      </c>
      <c r="G149" s="517">
        <f t="shared" si="18"/>
        <v>7912325</v>
      </c>
      <c r="H149" s="517">
        <f t="shared" si="18"/>
        <v>2393600</v>
      </c>
      <c r="I149" s="517">
        <f t="shared" si="18"/>
        <v>0</v>
      </c>
      <c r="J149" s="517">
        <f t="shared" si="18"/>
        <v>218300</v>
      </c>
      <c r="K149" s="517">
        <f t="shared" si="18"/>
        <v>2737596</v>
      </c>
      <c r="L149" s="518">
        <f t="shared" si="18"/>
        <v>3332951</v>
      </c>
      <c r="M149" s="517">
        <f t="shared" si="18"/>
        <v>175921339</v>
      </c>
      <c r="N149" s="397" t="str">
        <f t="shared" si="13"/>
        <v>OK</v>
      </c>
    </row>
    <row r="150" spans="1:14" ht="15.9" customHeight="1">
      <c r="A150" s="403"/>
      <c r="B150" s="408"/>
      <c r="C150" s="154" t="s">
        <v>161</v>
      </c>
      <c r="D150" s="404">
        <f t="shared" si="12"/>
        <v>12336</v>
      </c>
      <c r="E150" s="515">
        <f t="shared" ref="E150:M151" si="19">E146+E148</f>
        <v>33</v>
      </c>
      <c r="F150" s="515">
        <f t="shared" si="19"/>
        <v>16</v>
      </c>
      <c r="G150" s="515">
        <f t="shared" si="19"/>
        <v>113</v>
      </c>
      <c r="H150" s="515">
        <f t="shared" si="19"/>
        <v>26</v>
      </c>
      <c r="I150" s="515">
        <f t="shared" si="19"/>
        <v>0</v>
      </c>
      <c r="J150" s="515">
        <f t="shared" si="19"/>
        <v>19</v>
      </c>
      <c r="K150" s="515">
        <f t="shared" si="19"/>
        <v>150</v>
      </c>
      <c r="L150" s="519">
        <f t="shared" si="19"/>
        <v>208</v>
      </c>
      <c r="M150" s="515">
        <f t="shared" si="19"/>
        <v>11771</v>
      </c>
      <c r="N150" s="397" t="str">
        <f t="shared" si="13"/>
        <v>OK</v>
      </c>
    </row>
    <row r="151" spans="1:14" ht="15.9" customHeight="1">
      <c r="A151" s="401"/>
      <c r="B151" s="407" t="s">
        <v>16</v>
      </c>
      <c r="C151" s="154" t="s">
        <v>163</v>
      </c>
      <c r="D151" s="404">
        <f t="shared" si="12"/>
        <v>364165509</v>
      </c>
      <c r="E151" s="515">
        <f t="shared" si="19"/>
        <v>7579110</v>
      </c>
      <c r="F151" s="515">
        <f t="shared" si="19"/>
        <v>1565886</v>
      </c>
      <c r="G151" s="515">
        <f t="shared" si="19"/>
        <v>8012925</v>
      </c>
      <c r="H151" s="515">
        <f t="shared" si="19"/>
        <v>19691100</v>
      </c>
      <c r="I151" s="515">
        <f t="shared" si="19"/>
        <v>0</v>
      </c>
      <c r="J151" s="515">
        <f t="shared" si="19"/>
        <v>561200</v>
      </c>
      <c r="K151" s="515">
        <f t="shared" si="19"/>
        <v>8019635</v>
      </c>
      <c r="L151" s="519">
        <f t="shared" si="19"/>
        <v>7971092</v>
      </c>
      <c r="M151" s="515">
        <f t="shared" si="19"/>
        <v>310764561</v>
      </c>
      <c r="N151" s="397" t="str">
        <f t="shared" si="13"/>
        <v>OK</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2" fitToHeight="0"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28674" r:id="rId4" name="CommandButton2">
          <controlPr defaultSize="0" print="0" autoLine="0" r:id="rId5">
            <anchor moveWithCells="1">
              <from>
                <xdr:col>1</xdr:col>
                <xdr:colOff>0</xdr:colOff>
                <xdr:row>0</xdr:row>
                <xdr:rowOff>0</xdr:rowOff>
              </from>
              <to>
                <xdr:col>3</xdr:col>
                <xdr:colOff>297180</xdr:colOff>
                <xdr:row>1</xdr:row>
                <xdr:rowOff>137160</xdr:rowOff>
              </to>
            </anchor>
          </controlPr>
        </control>
      </mc:Choice>
      <mc:Fallback>
        <control shapeId="28674" r:id="rId4" name="CommandButton2"/>
      </mc:Fallback>
    </mc:AlternateContent>
    <mc:AlternateContent xmlns:mc="http://schemas.openxmlformats.org/markup-compatibility/2006">
      <mc:Choice Requires="x14">
        <control shapeId="28673" r:id="rId6" name="CommandButton1">
          <controlPr defaultSize="0" print="0" autoLine="0" r:id="rId7">
            <anchor moveWithCells="1">
              <from>
                <xdr:col>0</xdr:col>
                <xdr:colOff>0</xdr:colOff>
                <xdr:row>0</xdr:row>
                <xdr:rowOff>0</xdr:rowOff>
              </from>
              <to>
                <xdr:col>0</xdr:col>
                <xdr:colOff>1074420</xdr:colOff>
                <xdr:row>1</xdr:row>
                <xdr:rowOff>137160</xdr:rowOff>
              </to>
            </anchor>
          </controlPr>
        </control>
      </mc:Choice>
      <mc:Fallback>
        <control shapeId="28673" r:id="rId6" name="CommandButton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47038-A7D4-4476-9657-4324D9FE2972}">
  <sheetPr codeName="Sheet11"/>
  <dimension ref="A1:R151"/>
  <sheetViews>
    <sheetView view="pageBreakPreview" zoomScaleNormal="75" zoomScaleSheetLayoutView="100" workbookViewId="0">
      <pane xSplit="4" ySplit="4" topLeftCell="E11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2" width="14.09765625" style="396"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8" width="14.09765625" style="396"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4" width="14.09765625" style="396"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80" width="14.09765625" style="396"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6" width="14.09765625" style="396"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2" width="14.09765625" style="396"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8" width="14.09765625" style="396"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4" width="14.09765625" style="396"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60" width="14.09765625" style="396"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6" width="14.09765625" style="396"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2" width="14.09765625" style="396"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8" width="14.09765625" style="396"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4" width="14.09765625" style="396"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40" width="14.09765625" style="396"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6" width="14.09765625" style="396"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2" width="14.09765625" style="396"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8" width="14.09765625" style="396"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4" width="14.09765625" style="396"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20" width="14.09765625" style="396"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6" width="14.09765625" style="396"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2" width="14.09765625" style="396"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8" width="14.09765625" style="396"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4" width="14.09765625" style="396"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900" width="14.09765625" style="396"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6" width="14.09765625" style="396"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2" width="14.09765625" style="396"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8" width="14.09765625" style="396"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4" width="14.09765625" style="396"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80" width="14.09765625" style="396"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6" width="14.09765625" style="396"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2" width="14.09765625" style="396"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8" width="14.09765625" style="396"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4" width="14.09765625" style="396"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60" width="14.09765625" style="396"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6" width="14.09765625" style="396"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2" width="14.09765625" style="396"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8" width="14.09765625" style="396"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4" width="14.09765625" style="396"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40" width="14.09765625" style="396"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6" width="14.09765625" style="396"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2" width="14.09765625" style="396"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8" width="14.09765625" style="396"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4" width="14.09765625" style="396"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20" width="14.09765625" style="396"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6" width="14.09765625" style="396"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2" width="14.09765625" style="396"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8" width="14.09765625" style="396"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4" width="14.09765625" style="396"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300" width="14.09765625" style="396"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6" width="14.09765625" style="396"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2" width="14.09765625" style="396"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8" width="14.09765625" style="396"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4" width="14.09765625" style="396"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80" width="14.09765625" style="396"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6" width="14.09765625" style="396"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2" width="14.09765625" style="396"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8" width="14.09765625" style="396"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4" width="14.09765625" style="396"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60" width="14.09765625" style="396"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6" width="14.09765625" style="396"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2" width="14.09765625" style="396"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8" width="14.09765625" style="396"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4" width="14.09765625" style="396"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40" width="14.09765625" style="396"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301</v>
      </c>
      <c r="L1" s="395"/>
      <c r="M1" s="395"/>
      <c r="P1" s="397"/>
      <c r="Q1" s="397"/>
      <c r="R1" s="397"/>
    </row>
    <row r="2" spans="1:18" ht="17.25" customHeight="1">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 t="shared" ref="D5:D20" si="0">SUM(E5:M5)</f>
        <v>3644</v>
      </c>
      <c r="E5" s="405">
        <v>0</v>
      </c>
      <c r="F5" s="405">
        <v>0</v>
      </c>
      <c r="G5" s="405">
        <v>0</v>
      </c>
      <c r="H5" s="405">
        <v>0</v>
      </c>
      <c r="I5" s="405">
        <v>0</v>
      </c>
      <c r="J5" s="405">
        <v>0</v>
      </c>
      <c r="K5" s="405">
        <v>0</v>
      </c>
      <c r="L5" s="405">
        <v>0</v>
      </c>
      <c r="M5" s="405">
        <v>3644</v>
      </c>
      <c r="N5" s="397" t="str">
        <f>IF(SUM(E5:M5)=D5,"OK","NG")</f>
        <v>OK</v>
      </c>
    </row>
    <row r="6" spans="1:18" ht="17.25" customHeight="1">
      <c r="A6" s="403"/>
      <c r="B6" s="407" t="s">
        <v>162</v>
      </c>
      <c r="C6" s="154" t="s">
        <v>163</v>
      </c>
      <c r="D6" s="404">
        <f t="shared" si="0"/>
        <v>105019568</v>
      </c>
      <c r="E6" s="405">
        <v>0</v>
      </c>
      <c r="F6" s="405">
        <v>0</v>
      </c>
      <c r="G6" s="405">
        <v>0</v>
      </c>
      <c r="H6" s="405">
        <v>0</v>
      </c>
      <c r="I6" s="405">
        <v>0</v>
      </c>
      <c r="J6" s="405">
        <v>0</v>
      </c>
      <c r="K6" s="405">
        <v>0</v>
      </c>
      <c r="L6" s="405">
        <v>0</v>
      </c>
      <c r="M6" s="405">
        <v>105019568</v>
      </c>
      <c r="N6" s="397" t="str">
        <f t="shared" ref="N6:N40" si="1">IF(SUM(E6:M6)=D6,"OK","NG")</f>
        <v>OK</v>
      </c>
    </row>
    <row r="7" spans="1:18" ht="17.25" customHeight="1">
      <c r="A7" s="403" t="s">
        <v>45</v>
      </c>
      <c r="B7" s="408"/>
      <c r="C7" s="154" t="s">
        <v>161</v>
      </c>
      <c r="D7" s="404">
        <f t="shared" si="0"/>
        <v>4569</v>
      </c>
      <c r="E7" s="405">
        <v>0</v>
      </c>
      <c r="F7" s="405">
        <v>0</v>
      </c>
      <c r="G7" s="405">
        <v>0</v>
      </c>
      <c r="H7" s="405">
        <v>0</v>
      </c>
      <c r="I7" s="405">
        <v>0</v>
      </c>
      <c r="J7" s="405">
        <v>0</v>
      </c>
      <c r="K7" s="405">
        <v>0</v>
      </c>
      <c r="L7" s="405">
        <v>0</v>
      </c>
      <c r="M7" s="405">
        <v>4569</v>
      </c>
      <c r="N7" s="397" t="str">
        <f t="shared" si="1"/>
        <v>OK</v>
      </c>
    </row>
    <row r="8" spans="1:18" ht="17.25" customHeight="1">
      <c r="A8" s="409"/>
      <c r="B8" s="407" t="s">
        <v>164</v>
      </c>
      <c r="C8" s="154" t="s">
        <v>163</v>
      </c>
      <c r="D8" s="404">
        <f t="shared" si="0"/>
        <v>155283560</v>
      </c>
      <c r="E8" s="405">
        <v>0</v>
      </c>
      <c r="F8" s="405">
        <v>0</v>
      </c>
      <c r="G8" s="405">
        <v>0</v>
      </c>
      <c r="H8" s="405">
        <v>0</v>
      </c>
      <c r="I8" s="405">
        <v>0</v>
      </c>
      <c r="J8" s="405">
        <v>0</v>
      </c>
      <c r="K8" s="405">
        <v>0</v>
      </c>
      <c r="L8" s="405">
        <v>0</v>
      </c>
      <c r="M8" s="405">
        <v>155283560</v>
      </c>
      <c r="N8" s="397" t="str">
        <f t="shared" si="1"/>
        <v>OK</v>
      </c>
    </row>
    <row r="9" spans="1:18" ht="17.25" customHeight="1">
      <c r="A9" s="403"/>
      <c r="B9" s="408"/>
      <c r="C9" s="154" t="s">
        <v>161</v>
      </c>
      <c r="D9" s="404">
        <f t="shared" si="0"/>
        <v>8213</v>
      </c>
      <c r="E9" s="515">
        <f>E5+E7</f>
        <v>0</v>
      </c>
      <c r="F9" s="515">
        <f t="shared" ref="E9:M10" si="2">F5+F7</f>
        <v>0</v>
      </c>
      <c r="G9" s="515">
        <f t="shared" si="2"/>
        <v>0</v>
      </c>
      <c r="H9" s="515">
        <f t="shared" si="2"/>
        <v>0</v>
      </c>
      <c r="I9" s="515">
        <f t="shared" si="2"/>
        <v>0</v>
      </c>
      <c r="J9" s="515">
        <f t="shared" si="2"/>
        <v>0</v>
      </c>
      <c r="K9" s="515">
        <f t="shared" si="2"/>
        <v>0</v>
      </c>
      <c r="L9" s="515">
        <f>L5+L7</f>
        <v>0</v>
      </c>
      <c r="M9" s="515">
        <f t="shared" si="2"/>
        <v>8213</v>
      </c>
      <c r="N9" s="397" t="str">
        <f t="shared" si="1"/>
        <v>OK</v>
      </c>
    </row>
    <row r="10" spans="1:18" ht="17.25" customHeight="1">
      <c r="A10" s="401"/>
      <c r="B10" s="407" t="s">
        <v>16</v>
      </c>
      <c r="C10" s="154" t="s">
        <v>163</v>
      </c>
      <c r="D10" s="404">
        <f t="shared" si="0"/>
        <v>260303128</v>
      </c>
      <c r="E10" s="515">
        <f t="shared" si="2"/>
        <v>0</v>
      </c>
      <c r="F10" s="515">
        <f t="shared" si="2"/>
        <v>0</v>
      </c>
      <c r="G10" s="515">
        <f t="shared" si="2"/>
        <v>0</v>
      </c>
      <c r="H10" s="515">
        <f t="shared" si="2"/>
        <v>0</v>
      </c>
      <c r="I10" s="515">
        <f t="shared" si="2"/>
        <v>0</v>
      </c>
      <c r="J10" s="515">
        <f t="shared" si="2"/>
        <v>0</v>
      </c>
      <c r="K10" s="515">
        <f t="shared" si="2"/>
        <v>0</v>
      </c>
      <c r="L10" s="515">
        <f>L6+L8</f>
        <v>0</v>
      </c>
      <c r="M10" s="515">
        <f t="shared" si="2"/>
        <v>260303128</v>
      </c>
      <c r="N10" s="397" t="str">
        <f t="shared" si="1"/>
        <v>OK</v>
      </c>
    </row>
    <row r="11" spans="1:18" ht="17.25" customHeight="1">
      <c r="A11" s="399"/>
      <c r="B11" s="144"/>
      <c r="C11" s="154" t="s">
        <v>161</v>
      </c>
      <c r="D11" s="404">
        <f t="shared" si="0"/>
        <v>79</v>
      </c>
      <c r="E11" s="405">
        <v>0</v>
      </c>
      <c r="F11" s="405">
        <v>5</v>
      </c>
      <c r="G11" s="405">
        <v>1</v>
      </c>
      <c r="H11" s="405">
        <v>0</v>
      </c>
      <c r="I11" s="405"/>
      <c r="J11" s="405">
        <v>3</v>
      </c>
      <c r="K11" s="405">
        <v>47</v>
      </c>
      <c r="L11" s="405">
        <v>23</v>
      </c>
      <c r="M11" s="405">
        <v>0</v>
      </c>
      <c r="N11" s="397" t="str">
        <f t="shared" si="1"/>
        <v>OK</v>
      </c>
    </row>
    <row r="12" spans="1:18" ht="17.25" customHeight="1">
      <c r="A12" s="403"/>
      <c r="B12" s="407" t="s">
        <v>162</v>
      </c>
      <c r="C12" s="154" t="s">
        <v>163</v>
      </c>
      <c r="D12" s="404">
        <f t="shared" si="0"/>
        <v>4473555</v>
      </c>
      <c r="E12" s="405">
        <v>0</v>
      </c>
      <c r="F12" s="405">
        <v>1923700</v>
      </c>
      <c r="G12" s="405">
        <v>17321</v>
      </c>
      <c r="H12" s="405">
        <v>0</v>
      </c>
      <c r="I12" s="405"/>
      <c r="J12" s="405">
        <v>83900</v>
      </c>
      <c r="K12" s="405">
        <v>1308400</v>
      </c>
      <c r="L12" s="405">
        <v>1140234</v>
      </c>
      <c r="M12" s="405">
        <v>0</v>
      </c>
      <c r="N12" s="397" t="str">
        <f t="shared" si="1"/>
        <v>OK</v>
      </c>
    </row>
    <row r="13" spans="1:18" ht="17.25" customHeight="1">
      <c r="A13" s="403" t="s">
        <v>46</v>
      </c>
      <c r="B13" s="408"/>
      <c r="C13" s="154" t="s">
        <v>161</v>
      </c>
      <c r="D13" s="404">
        <f t="shared" si="0"/>
        <v>86</v>
      </c>
      <c r="E13" s="405">
        <v>1</v>
      </c>
      <c r="F13" s="405">
        <v>0</v>
      </c>
      <c r="G13" s="405">
        <v>47</v>
      </c>
      <c r="H13" s="405">
        <v>0</v>
      </c>
      <c r="I13" s="405"/>
      <c r="J13" s="405">
        <v>3</v>
      </c>
      <c r="K13" s="405">
        <v>21</v>
      </c>
      <c r="L13" s="405">
        <v>14</v>
      </c>
      <c r="M13" s="405">
        <v>0</v>
      </c>
      <c r="N13" s="397" t="str">
        <f t="shared" si="1"/>
        <v>OK</v>
      </c>
    </row>
    <row r="14" spans="1:18" ht="17.25" customHeight="1">
      <c r="A14" s="403"/>
      <c r="B14" s="407" t="s">
        <v>164</v>
      </c>
      <c r="C14" s="154" t="s">
        <v>163</v>
      </c>
      <c r="D14" s="404">
        <f t="shared" si="0"/>
        <v>3154049</v>
      </c>
      <c r="E14" s="405">
        <v>15300</v>
      </c>
      <c r="F14" s="405">
        <v>0</v>
      </c>
      <c r="G14" s="405">
        <v>1566158</v>
      </c>
      <c r="H14" s="405">
        <v>0</v>
      </c>
      <c r="I14" s="405"/>
      <c r="J14" s="405">
        <v>68674</v>
      </c>
      <c r="K14" s="405">
        <v>413400</v>
      </c>
      <c r="L14" s="405">
        <v>1090517</v>
      </c>
      <c r="M14" s="405">
        <v>0</v>
      </c>
      <c r="N14" s="397" t="str">
        <f t="shared" si="1"/>
        <v>OK</v>
      </c>
    </row>
    <row r="15" spans="1:18" ht="17.25" customHeight="1">
      <c r="A15" s="403"/>
      <c r="B15" s="408"/>
      <c r="C15" s="154" t="s">
        <v>161</v>
      </c>
      <c r="D15" s="404">
        <f t="shared" si="0"/>
        <v>165</v>
      </c>
      <c r="E15" s="515">
        <f>E11+E13</f>
        <v>1</v>
      </c>
      <c r="F15" s="515">
        <f t="shared" ref="F15:K16" si="3">F11+F13</f>
        <v>5</v>
      </c>
      <c r="G15" s="515">
        <f t="shared" si="3"/>
        <v>48</v>
      </c>
      <c r="H15" s="515">
        <f t="shared" si="3"/>
        <v>0</v>
      </c>
      <c r="I15" s="515">
        <f t="shared" si="3"/>
        <v>0</v>
      </c>
      <c r="J15" s="515">
        <f t="shared" si="3"/>
        <v>6</v>
      </c>
      <c r="K15" s="515">
        <f t="shared" si="3"/>
        <v>68</v>
      </c>
      <c r="L15" s="515">
        <f>L11+L13</f>
        <v>37</v>
      </c>
      <c r="M15" s="515">
        <f>M11+M13</f>
        <v>0</v>
      </c>
      <c r="N15" s="397" t="str">
        <f t="shared" si="1"/>
        <v>OK</v>
      </c>
    </row>
    <row r="16" spans="1:18" ht="17.25" customHeight="1">
      <c r="A16" s="401"/>
      <c r="B16" s="407" t="s">
        <v>16</v>
      </c>
      <c r="C16" s="154" t="s">
        <v>163</v>
      </c>
      <c r="D16" s="404">
        <f t="shared" si="0"/>
        <v>7627604</v>
      </c>
      <c r="E16" s="515">
        <f>E12+E14</f>
        <v>15300</v>
      </c>
      <c r="F16" s="515">
        <f t="shared" si="3"/>
        <v>1923700</v>
      </c>
      <c r="G16" s="515">
        <f t="shared" si="3"/>
        <v>1583479</v>
      </c>
      <c r="H16" s="515">
        <f t="shared" si="3"/>
        <v>0</v>
      </c>
      <c r="I16" s="515">
        <f t="shared" si="3"/>
        <v>0</v>
      </c>
      <c r="J16" s="515">
        <f t="shared" si="3"/>
        <v>152574</v>
      </c>
      <c r="K16" s="515">
        <f t="shared" si="3"/>
        <v>1721800</v>
      </c>
      <c r="L16" s="515">
        <f>L12+L14</f>
        <v>2230751</v>
      </c>
      <c r="M16" s="515">
        <f>M12+M14</f>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v>0</v>
      </c>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v>0</v>
      </c>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v>0</v>
      </c>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v>0</v>
      </c>
      <c r="N20" s="397" t="str">
        <f t="shared" si="1"/>
        <v>OK</v>
      </c>
    </row>
    <row r="21" spans="1:14" ht="17.25" customHeight="1">
      <c r="A21" s="403"/>
      <c r="B21" s="408"/>
      <c r="C21" s="154" t="s">
        <v>161</v>
      </c>
      <c r="D21" s="404">
        <f>SUM(E21:M21)</f>
        <v>0</v>
      </c>
      <c r="E21" s="515">
        <v>0</v>
      </c>
      <c r="F21" s="515">
        <v>0</v>
      </c>
      <c r="G21" s="515">
        <v>0</v>
      </c>
      <c r="H21" s="515">
        <v>0</v>
      </c>
      <c r="I21" s="515"/>
      <c r="J21" s="515">
        <v>0</v>
      </c>
      <c r="K21" s="515">
        <v>0</v>
      </c>
      <c r="L21" s="515">
        <v>0</v>
      </c>
      <c r="M21" s="515">
        <f>M17+M19</f>
        <v>0</v>
      </c>
      <c r="N21" s="397" t="str">
        <f t="shared" si="1"/>
        <v>OK</v>
      </c>
    </row>
    <row r="22" spans="1:14" ht="17.25" customHeight="1">
      <c r="A22" s="401"/>
      <c r="B22" s="407" t="s">
        <v>16</v>
      </c>
      <c r="C22" s="154" t="s">
        <v>163</v>
      </c>
      <c r="D22" s="404">
        <f>SUM(E22:M22)</f>
        <v>0</v>
      </c>
      <c r="E22" s="515">
        <v>0</v>
      </c>
      <c r="F22" s="515">
        <v>0</v>
      </c>
      <c r="G22" s="515">
        <v>0</v>
      </c>
      <c r="H22" s="515">
        <v>0</v>
      </c>
      <c r="I22" s="515"/>
      <c r="J22" s="515">
        <v>0</v>
      </c>
      <c r="K22" s="515">
        <v>0</v>
      </c>
      <c r="L22" s="515">
        <v>0</v>
      </c>
      <c r="M22" s="515">
        <f>M18+M20</f>
        <v>0</v>
      </c>
      <c r="N22" s="397" t="str">
        <f t="shared" si="1"/>
        <v>OK</v>
      </c>
    </row>
    <row r="23" spans="1:14" ht="17.25" customHeight="1">
      <c r="A23" s="399"/>
      <c r="B23" s="144"/>
      <c r="C23" s="154" t="s">
        <v>161</v>
      </c>
      <c r="D23" s="404">
        <v>0</v>
      </c>
      <c r="E23" s="405">
        <v>0</v>
      </c>
      <c r="F23" s="405">
        <v>0</v>
      </c>
      <c r="G23" s="405">
        <v>0</v>
      </c>
      <c r="H23" s="405">
        <v>0</v>
      </c>
      <c r="I23" s="405"/>
      <c r="J23" s="405">
        <v>0</v>
      </c>
      <c r="K23" s="405">
        <v>0</v>
      </c>
      <c r="L23" s="405">
        <v>0</v>
      </c>
      <c r="M23" s="405">
        <v>0</v>
      </c>
      <c r="N23" s="397" t="str">
        <f t="shared" si="1"/>
        <v>OK</v>
      </c>
    </row>
    <row r="24" spans="1:14" ht="17.25" customHeight="1">
      <c r="A24" s="403"/>
      <c r="B24" s="407" t="s">
        <v>162</v>
      </c>
      <c r="C24" s="154" t="s">
        <v>163</v>
      </c>
      <c r="D24" s="404">
        <v>0</v>
      </c>
      <c r="E24" s="405">
        <v>0</v>
      </c>
      <c r="F24" s="405">
        <v>0</v>
      </c>
      <c r="G24" s="405">
        <v>0</v>
      </c>
      <c r="H24" s="405">
        <v>0</v>
      </c>
      <c r="I24" s="405"/>
      <c r="J24" s="405">
        <v>0</v>
      </c>
      <c r="K24" s="405">
        <v>0</v>
      </c>
      <c r="L24" s="405">
        <v>0</v>
      </c>
      <c r="M24" s="405">
        <v>0</v>
      </c>
      <c r="N24" s="397" t="str">
        <f t="shared" si="1"/>
        <v>OK</v>
      </c>
    </row>
    <row r="25" spans="1:14" ht="17.25" customHeight="1">
      <c r="A25" s="403" t="s">
        <v>166</v>
      </c>
      <c r="B25" s="408"/>
      <c r="C25" s="154" t="s">
        <v>161</v>
      </c>
      <c r="D25" s="404">
        <v>0</v>
      </c>
      <c r="E25" s="405">
        <v>0</v>
      </c>
      <c r="F25" s="405">
        <v>0</v>
      </c>
      <c r="G25" s="405">
        <v>0</v>
      </c>
      <c r="H25" s="405">
        <v>0</v>
      </c>
      <c r="I25" s="405"/>
      <c r="J25" s="405">
        <v>0</v>
      </c>
      <c r="K25" s="405">
        <v>0</v>
      </c>
      <c r="L25" s="405">
        <v>0</v>
      </c>
      <c r="M25" s="405">
        <v>0</v>
      </c>
      <c r="N25" s="397" t="str">
        <f t="shared" si="1"/>
        <v>OK</v>
      </c>
    </row>
    <row r="26" spans="1:14" ht="17.25" customHeight="1">
      <c r="A26" s="403"/>
      <c r="B26" s="407" t="s">
        <v>164</v>
      </c>
      <c r="C26" s="154" t="s">
        <v>163</v>
      </c>
      <c r="D26" s="404">
        <v>0</v>
      </c>
      <c r="E26" s="405">
        <v>0</v>
      </c>
      <c r="F26" s="405">
        <v>0</v>
      </c>
      <c r="G26" s="405">
        <v>0</v>
      </c>
      <c r="H26" s="405">
        <v>0</v>
      </c>
      <c r="I26" s="405"/>
      <c r="J26" s="405">
        <v>0</v>
      </c>
      <c r="K26" s="405">
        <v>0</v>
      </c>
      <c r="L26" s="405">
        <v>0</v>
      </c>
      <c r="M26" s="405">
        <v>0</v>
      </c>
      <c r="N26" s="397" t="str">
        <f t="shared" si="1"/>
        <v>OK</v>
      </c>
    </row>
    <row r="27" spans="1:14" ht="17.25" customHeight="1">
      <c r="A27" s="403"/>
      <c r="B27" s="408"/>
      <c r="C27" s="154" t="s">
        <v>161</v>
      </c>
      <c r="D27" s="404">
        <f>SUM(E27:M27)</f>
        <v>0</v>
      </c>
      <c r="E27" s="515">
        <v>0</v>
      </c>
      <c r="F27" s="515">
        <v>0</v>
      </c>
      <c r="G27" s="515">
        <v>0</v>
      </c>
      <c r="H27" s="515">
        <v>0</v>
      </c>
      <c r="I27" s="515"/>
      <c r="J27" s="515">
        <v>0</v>
      </c>
      <c r="K27" s="515">
        <v>0</v>
      </c>
      <c r="L27" s="515">
        <v>0</v>
      </c>
      <c r="M27" s="515">
        <f>M23+M25</f>
        <v>0</v>
      </c>
      <c r="N27" s="397" t="str">
        <f t="shared" si="1"/>
        <v>OK</v>
      </c>
    </row>
    <row r="28" spans="1:14" ht="17.25" customHeight="1">
      <c r="A28" s="401"/>
      <c r="B28" s="407" t="s">
        <v>16</v>
      </c>
      <c r="C28" s="144" t="s">
        <v>163</v>
      </c>
      <c r="D28" s="404">
        <f>SUM(E28:M28)</f>
        <v>0</v>
      </c>
      <c r="E28" s="515">
        <v>0</v>
      </c>
      <c r="F28" s="515">
        <v>0</v>
      </c>
      <c r="G28" s="515">
        <v>0</v>
      </c>
      <c r="H28" s="515">
        <v>0</v>
      </c>
      <c r="I28" s="515"/>
      <c r="J28" s="515">
        <v>0</v>
      </c>
      <c r="K28" s="515">
        <v>0</v>
      </c>
      <c r="L28" s="515">
        <v>0</v>
      </c>
      <c r="M28" s="515">
        <f>M24+M26</f>
        <v>0</v>
      </c>
      <c r="N28" s="397" t="str">
        <f t="shared" si="1"/>
        <v>OK</v>
      </c>
    </row>
    <row r="29" spans="1:14" ht="17.25" customHeight="1">
      <c r="A29" s="555" t="s">
        <v>255</v>
      </c>
      <c r="B29" s="144"/>
      <c r="C29" s="154" t="s">
        <v>161</v>
      </c>
      <c r="D29" s="404">
        <v>0</v>
      </c>
      <c r="E29" s="405">
        <v>0</v>
      </c>
      <c r="F29" s="405">
        <v>0</v>
      </c>
      <c r="G29" s="405">
        <v>0</v>
      </c>
      <c r="H29" s="405">
        <v>0</v>
      </c>
      <c r="I29" s="405"/>
      <c r="J29" s="405">
        <v>0</v>
      </c>
      <c r="K29" s="405">
        <v>0</v>
      </c>
      <c r="L29" s="405">
        <v>0</v>
      </c>
      <c r="M29" s="405">
        <v>0</v>
      </c>
      <c r="N29" s="397" t="str">
        <f t="shared" si="1"/>
        <v>OK</v>
      </c>
    </row>
    <row r="30" spans="1:14" ht="17.25" customHeight="1">
      <c r="A30" s="556"/>
      <c r="B30" s="407" t="s">
        <v>162</v>
      </c>
      <c r="C30" s="154" t="s">
        <v>163</v>
      </c>
      <c r="D30" s="404">
        <v>0</v>
      </c>
      <c r="E30" s="405">
        <v>0</v>
      </c>
      <c r="F30" s="405">
        <v>0</v>
      </c>
      <c r="G30" s="405">
        <v>0</v>
      </c>
      <c r="H30" s="405">
        <v>0</v>
      </c>
      <c r="I30" s="405"/>
      <c r="J30" s="405">
        <v>0</v>
      </c>
      <c r="K30" s="405">
        <v>0</v>
      </c>
      <c r="L30" s="405">
        <v>0</v>
      </c>
      <c r="M30" s="405">
        <v>0</v>
      </c>
      <c r="N30" s="397" t="str">
        <f t="shared" si="1"/>
        <v>OK</v>
      </c>
    </row>
    <row r="31" spans="1:14" ht="17.25" customHeight="1">
      <c r="A31" s="556"/>
      <c r="B31" s="408"/>
      <c r="C31" s="154" t="s">
        <v>161</v>
      </c>
      <c r="D31" s="404">
        <v>0</v>
      </c>
      <c r="E31" s="405">
        <v>0</v>
      </c>
      <c r="F31" s="405">
        <v>0</v>
      </c>
      <c r="G31" s="405">
        <v>0</v>
      </c>
      <c r="H31" s="405">
        <v>0</v>
      </c>
      <c r="I31" s="405"/>
      <c r="J31" s="405">
        <v>0</v>
      </c>
      <c r="K31" s="405">
        <v>0</v>
      </c>
      <c r="L31" s="405">
        <v>0</v>
      </c>
      <c r="M31" s="405">
        <v>0</v>
      </c>
      <c r="N31" s="397" t="str">
        <f t="shared" si="1"/>
        <v>OK</v>
      </c>
    </row>
    <row r="32" spans="1:14" ht="17.25" customHeight="1">
      <c r="A32" s="556"/>
      <c r="B32" s="407" t="s">
        <v>164</v>
      </c>
      <c r="C32" s="154" t="s">
        <v>163</v>
      </c>
      <c r="D32" s="404">
        <v>0</v>
      </c>
      <c r="E32" s="405">
        <v>0</v>
      </c>
      <c r="F32" s="405">
        <v>0</v>
      </c>
      <c r="G32" s="405">
        <v>0</v>
      </c>
      <c r="H32" s="405">
        <v>0</v>
      </c>
      <c r="I32" s="405"/>
      <c r="J32" s="405">
        <v>0</v>
      </c>
      <c r="K32" s="405">
        <v>0</v>
      </c>
      <c r="L32" s="405">
        <v>0</v>
      </c>
      <c r="M32" s="405">
        <v>0</v>
      </c>
      <c r="N32" s="397" t="str">
        <f t="shared" si="1"/>
        <v>OK</v>
      </c>
    </row>
    <row r="33" spans="1:18" ht="17.25" customHeight="1">
      <c r="A33" s="556"/>
      <c r="B33" s="408"/>
      <c r="C33" s="154" t="s">
        <v>161</v>
      </c>
      <c r="D33" s="404">
        <f t="shared" ref="D33:D40" si="4">SUM(E33:M33)</f>
        <v>0</v>
      </c>
      <c r="E33" s="515">
        <v>0</v>
      </c>
      <c r="F33" s="515">
        <v>0</v>
      </c>
      <c r="G33" s="515">
        <v>0</v>
      </c>
      <c r="H33" s="515">
        <v>0</v>
      </c>
      <c r="I33" s="515"/>
      <c r="J33" s="515">
        <v>0</v>
      </c>
      <c r="K33" s="515">
        <v>0</v>
      </c>
      <c r="L33" s="515">
        <v>0</v>
      </c>
      <c r="M33" s="515">
        <f>M29+M31</f>
        <v>0</v>
      </c>
      <c r="N33" s="397" t="str">
        <f t="shared" si="1"/>
        <v>OK</v>
      </c>
    </row>
    <row r="34" spans="1:18" ht="17.25" customHeight="1">
      <c r="A34" s="557"/>
      <c r="B34" s="407" t="s">
        <v>16</v>
      </c>
      <c r="C34" s="144" t="s">
        <v>163</v>
      </c>
      <c r="D34" s="404">
        <f t="shared" si="4"/>
        <v>0</v>
      </c>
      <c r="E34" s="515">
        <v>0</v>
      </c>
      <c r="F34" s="515">
        <v>0</v>
      </c>
      <c r="G34" s="515">
        <v>0</v>
      </c>
      <c r="H34" s="515">
        <v>0</v>
      </c>
      <c r="I34" s="515"/>
      <c r="J34" s="515">
        <v>0</v>
      </c>
      <c r="K34" s="515">
        <v>0</v>
      </c>
      <c r="L34" s="515">
        <v>0</v>
      </c>
      <c r="M34" s="515">
        <f>M30+M32</f>
        <v>0</v>
      </c>
      <c r="N34" s="397" t="str">
        <f t="shared" si="1"/>
        <v>OK</v>
      </c>
    </row>
    <row r="35" spans="1:18" s="410" customFormat="1" ht="17.25" customHeight="1">
      <c r="A35" s="399"/>
      <c r="B35" s="144"/>
      <c r="C35" s="154" t="s">
        <v>161</v>
      </c>
      <c r="D35" s="404">
        <f t="shared" si="4"/>
        <v>92</v>
      </c>
      <c r="E35" s="516">
        <v>12</v>
      </c>
      <c r="F35" s="516">
        <v>32</v>
      </c>
      <c r="G35" s="516">
        <v>0</v>
      </c>
      <c r="H35" s="516">
        <v>0</v>
      </c>
      <c r="I35" s="516"/>
      <c r="J35" s="516">
        <v>0</v>
      </c>
      <c r="K35" s="516">
        <v>40</v>
      </c>
      <c r="L35" s="516">
        <v>8</v>
      </c>
      <c r="M35" s="516">
        <v>0</v>
      </c>
      <c r="N35" s="397" t="str">
        <f t="shared" si="1"/>
        <v>OK</v>
      </c>
    </row>
    <row r="36" spans="1:18" s="410" customFormat="1" ht="17.25" customHeight="1">
      <c r="A36" s="403"/>
      <c r="B36" s="407" t="s">
        <v>162</v>
      </c>
      <c r="C36" s="154" t="s">
        <v>163</v>
      </c>
      <c r="D36" s="404">
        <f>SUM(E36:M36)</f>
        <v>12120600</v>
      </c>
      <c r="E36" s="516">
        <v>5237700</v>
      </c>
      <c r="F36" s="516">
        <v>3342000</v>
      </c>
      <c r="G36" s="516">
        <v>0</v>
      </c>
      <c r="H36" s="516">
        <v>0</v>
      </c>
      <c r="I36" s="516"/>
      <c r="J36" s="516">
        <v>0</v>
      </c>
      <c r="K36" s="516">
        <v>3070700</v>
      </c>
      <c r="L36" s="516">
        <v>470200</v>
      </c>
      <c r="M36" s="516">
        <v>0</v>
      </c>
      <c r="N36" s="397" t="str">
        <f t="shared" si="1"/>
        <v>OK</v>
      </c>
    </row>
    <row r="37" spans="1:18" ht="17.25" customHeight="1">
      <c r="A37" s="403" t="s">
        <v>47</v>
      </c>
      <c r="B37" s="408"/>
      <c r="C37" s="154" t="s">
        <v>161</v>
      </c>
      <c r="D37" s="404">
        <f t="shared" si="4"/>
        <v>52</v>
      </c>
      <c r="E37" s="516">
        <v>9</v>
      </c>
      <c r="F37" s="516">
        <v>0</v>
      </c>
      <c r="G37" s="516">
        <v>3</v>
      </c>
      <c r="H37" s="516">
        <v>0</v>
      </c>
      <c r="I37" s="516"/>
      <c r="J37" s="516">
        <v>0</v>
      </c>
      <c r="K37" s="516">
        <v>32</v>
      </c>
      <c r="L37" s="516">
        <v>8</v>
      </c>
      <c r="M37" s="516">
        <v>0</v>
      </c>
      <c r="N37" s="397" t="str">
        <f t="shared" si="1"/>
        <v>OK</v>
      </c>
    </row>
    <row r="38" spans="1:18" ht="17.25" customHeight="1">
      <c r="A38" s="403"/>
      <c r="B38" s="407" t="s">
        <v>164</v>
      </c>
      <c r="C38" s="154" t="s">
        <v>163</v>
      </c>
      <c r="D38" s="404">
        <f t="shared" si="4"/>
        <v>8960540</v>
      </c>
      <c r="E38" s="516">
        <v>5747450</v>
      </c>
      <c r="F38" s="516">
        <v>0</v>
      </c>
      <c r="G38" s="516">
        <v>155890</v>
      </c>
      <c r="H38" s="516">
        <v>0</v>
      </c>
      <c r="I38" s="516"/>
      <c r="J38" s="516">
        <v>0</v>
      </c>
      <c r="K38" s="516">
        <v>2484500</v>
      </c>
      <c r="L38" s="516">
        <v>572700</v>
      </c>
      <c r="M38" s="516">
        <v>0</v>
      </c>
      <c r="N38" s="397" t="str">
        <f t="shared" si="1"/>
        <v>OK</v>
      </c>
    </row>
    <row r="39" spans="1:18" ht="17.25" customHeight="1">
      <c r="A39" s="403"/>
      <c r="B39" s="408"/>
      <c r="C39" s="154" t="s">
        <v>161</v>
      </c>
      <c r="D39" s="404">
        <f t="shared" si="4"/>
        <v>144</v>
      </c>
      <c r="E39" s="515">
        <f>E35+E37</f>
        <v>21</v>
      </c>
      <c r="F39" s="515">
        <f t="shared" ref="F39:L40" si="5">F35+F37</f>
        <v>32</v>
      </c>
      <c r="G39" s="515">
        <f t="shared" si="5"/>
        <v>3</v>
      </c>
      <c r="H39" s="515">
        <f t="shared" si="5"/>
        <v>0</v>
      </c>
      <c r="I39" s="515">
        <f t="shared" si="5"/>
        <v>0</v>
      </c>
      <c r="J39" s="515">
        <f t="shared" si="5"/>
        <v>0</v>
      </c>
      <c r="K39" s="515">
        <f t="shared" si="5"/>
        <v>72</v>
      </c>
      <c r="L39" s="515">
        <f t="shared" si="5"/>
        <v>16</v>
      </c>
      <c r="M39" s="515">
        <f>M35+M37</f>
        <v>0</v>
      </c>
      <c r="N39" s="397" t="str">
        <f t="shared" si="1"/>
        <v>OK</v>
      </c>
    </row>
    <row r="40" spans="1:18" ht="17.25" customHeight="1">
      <c r="A40" s="401"/>
      <c r="B40" s="407" t="s">
        <v>16</v>
      </c>
      <c r="C40" s="154" t="s">
        <v>163</v>
      </c>
      <c r="D40" s="404">
        <f t="shared" si="4"/>
        <v>21081140</v>
      </c>
      <c r="E40" s="515">
        <f>E36+E38</f>
        <v>10985150</v>
      </c>
      <c r="F40" s="515">
        <f t="shared" si="5"/>
        <v>3342000</v>
      </c>
      <c r="G40" s="515">
        <f t="shared" si="5"/>
        <v>155890</v>
      </c>
      <c r="H40" s="515">
        <f t="shared" si="5"/>
        <v>0</v>
      </c>
      <c r="I40" s="515">
        <f t="shared" si="5"/>
        <v>0</v>
      </c>
      <c r="J40" s="515">
        <f t="shared" si="5"/>
        <v>0</v>
      </c>
      <c r="K40" s="515">
        <f t="shared" si="5"/>
        <v>5555200</v>
      </c>
      <c r="L40" s="515">
        <f t="shared" si="5"/>
        <v>1042900</v>
      </c>
      <c r="M40" s="515">
        <f>M36+M38</f>
        <v>0</v>
      </c>
      <c r="N40" s="397" t="str">
        <f t="shared" si="1"/>
        <v>OK</v>
      </c>
    </row>
    <row r="41" spans="1:18" ht="17.25" customHeight="1">
      <c r="A41" s="397"/>
      <c r="B41" s="505"/>
      <c r="C41" s="505"/>
    </row>
    <row r="42" spans="1:18" ht="17.25" customHeight="1">
      <c r="A42" s="397"/>
      <c r="B42" s="397"/>
      <c r="C42" s="397"/>
      <c r="F42" s="554" t="s">
        <v>256</v>
      </c>
      <c r="G42" s="554"/>
      <c r="H42" s="554"/>
      <c r="I42" s="554"/>
      <c r="J42" s="397"/>
      <c r="K42" s="513" t="s">
        <v>301</v>
      </c>
      <c r="L42" s="397"/>
      <c r="M42" s="397"/>
      <c r="P42" s="397"/>
      <c r="Q42" s="397"/>
      <c r="R42" s="397"/>
    </row>
    <row r="43" spans="1:18" ht="17.25" customHeight="1">
      <c r="C43" s="398"/>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520">
        <f t="shared" ref="D46:D55" si="6">SUM(E46:M46)</f>
        <v>19</v>
      </c>
      <c r="E46" s="405">
        <v>0</v>
      </c>
      <c r="F46" s="521">
        <v>5</v>
      </c>
      <c r="G46" s="405">
        <v>0</v>
      </c>
      <c r="H46" s="405">
        <v>0</v>
      </c>
      <c r="I46" s="405"/>
      <c r="J46" s="405">
        <v>0</v>
      </c>
      <c r="K46" s="521">
        <v>11</v>
      </c>
      <c r="L46" s="521">
        <v>3</v>
      </c>
      <c r="M46" s="405">
        <v>0</v>
      </c>
      <c r="N46" s="397" t="str">
        <f t="shared" ref="N46:N87" si="7">IF(SUM(E46:M46)=D46,"OK","NG")</f>
        <v>OK</v>
      </c>
      <c r="O46" s="411"/>
    </row>
    <row r="47" spans="1:18" ht="17.25" customHeight="1">
      <c r="A47" s="403"/>
      <c r="B47" s="407" t="s">
        <v>162</v>
      </c>
      <c r="C47" s="154" t="s">
        <v>163</v>
      </c>
      <c r="D47" s="520">
        <f t="shared" si="6"/>
        <v>31744406</v>
      </c>
      <c r="E47" s="405">
        <v>0</v>
      </c>
      <c r="F47" s="521">
        <v>16278836</v>
      </c>
      <c r="G47" s="405">
        <v>0</v>
      </c>
      <c r="H47" s="405">
        <v>0</v>
      </c>
      <c r="I47" s="405"/>
      <c r="J47" s="405">
        <v>0</v>
      </c>
      <c r="K47" s="521">
        <v>6350166</v>
      </c>
      <c r="L47" s="521">
        <v>9115404</v>
      </c>
      <c r="M47" s="405">
        <v>0</v>
      </c>
      <c r="N47" s="397" t="str">
        <f t="shared" si="7"/>
        <v>OK</v>
      </c>
      <c r="O47" s="411"/>
    </row>
    <row r="48" spans="1:18" ht="17.25" customHeight="1">
      <c r="A48" s="403" t="s">
        <v>48</v>
      </c>
      <c r="B48" s="408"/>
      <c r="C48" s="154" t="s">
        <v>161</v>
      </c>
      <c r="D48" s="520">
        <f t="shared" si="6"/>
        <v>5</v>
      </c>
      <c r="E48" s="405">
        <v>0</v>
      </c>
      <c r="F48" s="521">
        <v>2</v>
      </c>
      <c r="G48" s="521">
        <v>1</v>
      </c>
      <c r="H48" s="405">
        <v>0</v>
      </c>
      <c r="I48" s="405"/>
      <c r="J48" s="521">
        <v>1</v>
      </c>
      <c r="K48" s="521">
        <v>1</v>
      </c>
      <c r="L48" s="405">
        <v>0</v>
      </c>
      <c r="M48" s="405">
        <v>0</v>
      </c>
      <c r="N48" s="397" t="str">
        <f t="shared" si="7"/>
        <v>OK</v>
      </c>
      <c r="O48" s="411"/>
    </row>
    <row r="49" spans="1:15" ht="17.25" customHeight="1">
      <c r="A49" s="403"/>
      <c r="B49" s="407" t="s">
        <v>164</v>
      </c>
      <c r="C49" s="154" t="s">
        <v>163</v>
      </c>
      <c r="D49" s="520">
        <f t="shared" si="6"/>
        <v>2836458</v>
      </c>
      <c r="E49" s="405">
        <v>0</v>
      </c>
      <c r="F49" s="521">
        <v>2101800</v>
      </c>
      <c r="G49" s="521">
        <v>36300</v>
      </c>
      <c r="H49" s="405">
        <v>0</v>
      </c>
      <c r="I49" s="405"/>
      <c r="J49" s="521">
        <v>410700</v>
      </c>
      <c r="K49" s="521">
        <v>287658</v>
      </c>
      <c r="L49" s="405">
        <v>0</v>
      </c>
      <c r="M49" s="405">
        <v>0</v>
      </c>
      <c r="N49" s="397" t="str">
        <f t="shared" si="7"/>
        <v>OK</v>
      </c>
      <c r="O49" s="411"/>
    </row>
    <row r="50" spans="1:15" ht="17.25" customHeight="1">
      <c r="A50" s="403"/>
      <c r="B50" s="408"/>
      <c r="C50" s="154" t="s">
        <v>161</v>
      </c>
      <c r="D50" s="404">
        <f t="shared" si="6"/>
        <v>24</v>
      </c>
      <c r="E50" s="515">
        <f>E46+E48</f>
        <v>0</v>
      </c>
      <c r="F50" s="515">
        <f t="shared" ref="F50:L51" si="8">F46+F48</f>
        <v>7</v>
      </c>
      <c r="G50" s="515">
        <f t="shared" si="8"/>
        <v>1</v>
      </c>
      <c r="H50" s="515">
        <f t="shared" si="8"/>
        <v>0</v>
      </c>
      <c r="I50" s="515">
        <f t="shared" si="8"/>
        <v>0</v>
      </c>
      <c r="J50" s="515">
        <f t="shared" si="8"/>
        <v>1</v>
      </c>
      <c r="K50" s="515">
        <f t="shared" si="8"/>
        <v>12</v>
      </c>
      <c r="L50" s="515">
        <f t="shared" si="8"/>
        <v>3</v>
      </c>
      <c r="M50" s="515">
        <f>M46+M48</f>
        <v>0</v>
      </c>
      <c r="N50" s="397" t="str">
        <f t="shared" si="7"/>
        <v>OK</v>
      </c>
      <c r="O50" s="411"/>
    </row>
    <row r="51" spans="1:15" ht="17.25" customHeight="1">
      <c r="A51" s="401"/>
      <c r="B51" s="407" t="s">
        <v>16</v>
      </c>
      <c r="C51" s="154" t="s">
        <v>163</v>
      </c>
      <c r="D51" s="404">
        <f t="shared" si="6"/>
        <v>34580864</v>
      </c>
      <c r="E51" s="515">
        <f>E47+E49</f>
        <v>0</v>
      </c>
      <c r="F51" s="515">
        <f t="shared" si="8"/>
        <v>18380636</v>
      </c>
      <c r="G51" s="515">
        <f t="shared" si="8"/>
        <v>36300</v>
      </c>
      <c r="H51" s="515">
        <f t="shared" si="8"/>
        <v>0</v>
      </c>
      <c r="I51" s="515">
        <f t="shared" si="8"/>
        <v>0</v>
      </c>
      <c r="J51" s="515">
        <f t="shared" si="8"/>
        <v>410700</v>
      </c>
      <c r="K51" s="515">
        <f t="shared" si="8"/>
        <v>6637824</v>
      </c>
      <c r="L51" s="515">
        <f t="shared" si="8"/>
        <v>9115404</v>
      </c>
      <c r="M51" s="515">
        <f>M47+M49</f>
        <v>0</v>
      </c>
      <c r="N51" s="397" t="str">
        <f t="shared" si="7"/>
        <v>OK</v>
      </c>
      <c r="O51" s="411"/>
    </row>
    <row r="52" spans="1:15" ht="17.25" customHeight="1">
      <c r="A52" s="399"/>
      <c r="B52" s="144"/>
      <c r="C52" s="154" t="s">
        <v>161</v>
      </c>
      <c r="D52" s="404">
        <f t="shared" si="6"/>
        <v>31</v>
      </c>
      <c r="E52" s="405">
        <v>0</v>
      </c>
      <c r="F52" s="405">
        <v>2</v>
      </c>
      <c r="G52" s="405">
        <v>0</v>
      </c>
      <c r="H52" s="405">
        <v>1</v>
      </c>
      <c r="I52" s="405"/>
      <c r="J52" s="405">
        <v>0</v>
      </c>
      <c r="K52" s="405">
        <v>18</v>
      </c>
      <c r="L52" s="405">
        <v>10</v>
      </c>
      <c r="M52" s="405">
        <v>0</v>
      </c>
      <c r="N52" s="397" t="str">
        <f t="shared" si="7"/>
        <v>OK</v>
      </c>
      <c r="O52" s="411"/>
    </row>
    <row r="53" spans="1:15" ht="17.25" customHeight="1">
      <c r="A53" s="403"/>
      <c r="B53" s="407" t="s">
        <v>162</v>
      </c>
      <c r="C53" s="154" t="s">
        <v>163</v>
      </c>
      <c r="D53" s="404">
        <f t="shared" si="6"/>
        <v>3649400</v>
      </c>
      <c r="E53" s="405">
        <v>0</v>
      </c>
      <c r="F53" s="405">
        <v>37200</v>
      </c>
      <c r="G53" s="405">
        <v>0</v>
      </c>
      <c r="H53" s="405">
        <v>1999000</v>
      </c>
      <c r="I53" s="405"/>
      <c r="J53" s="405">
        <v>0</v>
      </c>
      <c r="K53" s="405">
        <v>1171300</v>
      </c>
      <c r="L53" s="405">
        <v>441900</v>
      </c>
      <c r="M53" s="405">
        <v>0</v>
      </c>
      <c r="N53" s="397" t="str">
        <f t="shared" si="7"/>
        <v>OK</v>
      </c>
      <c r="O53" s="411"/>
    </row>
    <row r="54" spans="1:15" ht="17.25" customHeight="1">
      <c r="A54" s="403" t="s">
        <v>50</v>
      </c>
      <c r="B54" s="408"/>
      <c r="C54" s="154" t="s">
        <v>161</v>
      </c>
      <c r="D54" s="404">
        <f t="shared" si="6"/>
        <v>147</v>
      </c>
      <c r="E54" s="405">
        <v>18</v>
      </c>
      <c r="F54" s="405">
        <v>0</v>
      </c>
      <c r="G54" s="405">
        <v>18</v>
      </c>
      <c r="H54" s="405">
        <v>96</v>
      </c>
      <c r="I54" s="405"/>
      <c r="J54" s="405">
        <v>1</v>
      </c>
      <c r="K54" s="405">
        <v>8</v>
      </c>
      <c r="L54" s="405">
        <v>6</v>
      </c>
      <c r="M54" s="405">
        <v>0</v>
      </c>
      <c r="N54" s="397" t="str">
        <f t="shared" si="7"/>
        <v>OK</v>
      </c>
      <c r="O54" s="411"/>
    </row>
    <row r="55" spans="1:15" ht="17.25" customHeight="1">
      <c r="A55" s="403"/>
      <c r="B55" s="407" t="s">
        <v>164</v>
      </c>
      <c r="C55" s="154" t="s">
        <v>163</v>
      </c>
      <c r="D55" s="404">
        <f t="shared" si="6"/>
        <v>17224108</v>
      </c>
      <c r="E55" s="405">
        <v>12546700</v>
      </c>
      <c r="F55" s="405">
        <v>0</v>
      </c>
      <c r="G55" s="405">
        <v>890018</v>
      </c>
      <c r="H55" s="405">
        <v>3185690</v>
      </c>
      <c r="I55" s="405"/>
      <c r="J55" s="405">
        <v>36500</v>
      </c>
      <c r="K55" s="405">
        <v>227800</v>
      </c>
      <c r="L55" s="405">
        <v>337400</v>
      </c>
      <c r="M55" s="405">
        <v>0</v>
      </c>
      <c r="N55" s="397" t="str">
        <f t="shared" si="7"/>
        <v>OK</v>
      </c>
      <c r="O55" s="411"/>
    </row>
    <row r="56" spans="1:15" ht="17.25" customHeight="1">
      <c r="A56" s="403"/>
      <c r="B56" s="408"/>
      <c r="C56" s="154" t="s">
        <v>161</v>
      </c>
      <c r="D56" s="404">
        <f>SUM(E56:M56)</f>
        <v>178</v>
      </c>
      <c r="E56" s="515">
        <f>E52+E54</f>
        <v>18</v>
      </c>
      <c r="F56" s="515">
        <f t="shared" ref="F56:L57" si="9">F52+F54</f>
        <v>2</v>
      </c>
      <c r="G56" s="515">
        <f t="shared" si="9"/>
        <v>18</v>
      </c>
      <c r="H56" s="515">
        <f t="shared" si="9"/>
        <v>97</v>
      </c>
      <c r="I56" s="515">
        <f t="shared" si="9"/>
        <v>0</v>
      </c>
      <c r="J56" s="515">
        <f t="shared" si="9"/>
        <v>1</v>
      </c>
      <c r="K56" s="515">
        <f t="shared" si="9"/>
        <v>26</v>
      </c>
      <c r="L56" s="515">
        <f t="shared" si="9"/>
        <v>16</v>
      </c>
      <c r="M56" s="515">
        <f>M52+M54</f>
        <v>0</v>
      </c>
      <c r="N56" s="397" t="str">
        <f t="shared" si="7"/>
        <v>OK</v>
      </c>
      <c r="O56" s="411"/>
    </row>
    <row r="57" spans="1:15" ht="17.25" customHeight="1">
      <c r="A57" s="401"/>
      <c r="B57" s="407" t="s">
        <v>16</v>
      </c>
      <c r="C57" s="154" t="s">
        <v>163</v>
      </c>
      <c r="D57" s="404">
        <f>SUM(E57:M57)</f>
        <v>20873508</v>
      </c>
      <c r="E57" s="515">
        <f>E53+E55</f>
        <v>12546700</v>
      </c>
      <c r="F57" s="515">
        <f t="shared" si="9"/>
        <v>37200</v>
      </c>
      <c r="G57" s="515">
        <f t="shared" si="9"/>
        <v>890018</v>
      </c>
      <c r="H57" s="515">
        <f t="shared" si="9"/>
        <v>5184690</v>
      </c>
      <c r="I57" s="515">
        <f t="shared" si="9"/>
        <v>0</v>
      </c>
      <c r="J57" s="515">
        <f t="shared" si="9"/>
        <v>36500</v>
      </c>
      <c r="K57" s="515">
        <f t="shared" si="9"/>
        <v>1399100</v>
      </c>
      <c r="L57" s="515">
        <f t="shared" si="9"/>
        <v>779300</v>
      </c>
      <c r="M57" s="515">
        <f>M53+M55</f>
        <v>0</v>
      </c>
      <c r="N57" s="397" t="str">
        <f t="shared" si="7"/>
        <v>OK</v>
      </c>
      <c r="O57" s="411"/>
    </row>
    <row r="58" spans="1:15" ht="17.25" customHeight="1">
      <c r="A58" s="399"/>
      <c r="B58" s="144"/>
      <c r="C58" s="154" t="s">
        <v>161</v>
      </c>
      <c r="D58" s="404">
        <v>0</v>
      </c>
      <c r="E58" s="405">
        <v>0</v>
      </c>
      <c r="F58" s="405">
        <v>0</v>
      </c>
      <c r="G58" s="405">
        <v>0</v>
      </c>
      <c r="H58" s="405">
        <v>0</v>
      </c>
      <c r="I58" s="405"/>
      <c r="J58" s="405">
        <v>0</v>
      </c>
      <c r="K58" s="405">
        <v>0</v>
      </c>
      <c r="L58" s="405">
        <v>0</v>
      </c>
      <c r="M58" s="405">
        <v>0</v>
      </c>
      <c r="N58" s="397" t="str">
        <f t="shared" si="7"/>
        <v>OK</v>
      </c>
      <c r="O58" s="411"/>
    </row>
    <row r="59" spans="1:15" ht="17.25" customHeight="1">
      <c r="A59" s="403"/>
      <c r="B59" s="407" t="s">
        <v>162</v>
      </c>
      <c r="C59" s="154" t="s">
        <v>163</v>
      </c>
      <c r="D59" s="404">
        <v>0</v>
      </c>
      <c r="E59" s="405">
        <v>0</v>
      </c>
      <c r="F59" s="405">
        <v>0</v>
      </c>
      <c r="G59" s="405">
        <v>0</v>
      </c>
      <c r="H59" s="405">
        <v>0</v>
      </c>
      <c r="I59" s="405"/>
      <c r="J59" s="405">
        <v>0</v>
      </c>
      <c r="K59" s="405">
        <v>0</v>
      </c>
      <c r="L59" s="405">
        <v>0</v>
      </c>
      <c r="M59" s="405">
        <v>0</v>
      </c>
      <c r="N59" s="397" t="str">
        <f t="shared" si="7"/>
        <v>OK</v>
      </c>
      <c r="O59" s="411"/>
    </row>
    <row r="60" spans="1:15" ht="17.25" customHeight="1">
      <c r="A60" s="403" t="s">
        <v>51</v>
      </c>
      <c r="B60" s="408"/>
      <c r="C60" s="154" t="s">
        <v>161</v>
      </c>
      <c r="D60" s="404">
        <v>0</v>
      </c>
      <c r="E60" s="405">
        <v>0</v>
      </c>
      <c r="F60" s="405">
        <v>0</v>
      </c>
      <c r="G60" s="405">
        <v>0</v>
      </c>
      <c r="H60" s="405">
        <v>0</v>
      </c>
      <c r="I60" s="405"/>
      <c r="J60" s="405">
        <v>0</v>
      </c>
      <c r="K60" s="405">
        <v>0</v>
      </c>
      <c r="L60" s="405">
        <v>0</v>
      </c>
      <c r="M60" s="405">
        <v>0</v>
      </c>
      <c r="N60" s="397" t="str">
        <f t="shared" si="7"/>
        <v>OK</v>
      </c>
      <c r="O60" s="411"/>
    </row>
    <row r="61" spans="1:15" ht="17.25" customHeight="1">
      <c r="A61" s="403"/>
      <c r="B61" s="407" t="s">
        <v>164</v>
      </c>
      <c r="C61" s="154" t="s">
        <v>163</v>
      </c>
      <c r="D61" s="404">
        <v>0</v>
      </c>
      <c r="E61" s="405">
        <v>0</v>
      </c>
      <c r="F61" s="405">
        <v>0</v>
      </c>
      <c r="G61" s="405">
        <v>0</v>
      </c>
      <c r="H61" s="405">
        <v>0</v>
      </c>
      <c r="I61" s="405"/>
      <c r="J61" s="405">
        <v>0</v>
      </c>
      <c r="K61" s="405">
        <v>0</v>
      </c>
      <c r="L61" s="405">
        <v>0</v>
      </c>
      <c r="M61" s="405">
        <v>0</v>
      </c>
      <c r="N61" s="397" t="str">
        <f t="shared" si="7"/>
        <v>OK</v>
      </c>
      <c r="O61" s="411"/>
    </row>
    <row r="62" spans="1:15" ht="17.25" customHeight="1">
      <c r="A62" s="403"/>
      <c r="B62" s="408"/>
      <c r="C62" s="154" t="s">
        <v>161</v>
      </c>
      <c r="D62" s="404">
        <f>SUM(E62:M62)</f>
        <v>0</v>
      </c>
      <c r="E62" s="515">
        <v>0</v>
      </c>
      <c r="F62" s="515">
        <v>0</v>
      </c>
      <c r="G62" s="515">
        <v>0</v>
      </c>
      <c r="H62" s="515">
        <v>0</v>
      </c>
      <c r="I62" s="515"/>
      <c r="J62" s="515">
        <v>0</v>
      </c>
      <c r="K62" s="515">
        <v>0</v>
      </c>
      <c r="L62" s="515">
        <v>0</v>
      </c>
      <c r="M62" s="515">
        <f>M58+M60</f>
        <v>0</v>
      </c>
      <c r="N62" s="397" t="str">
        <f t="shared" si="7"/>
        <v>OK</v>
      </c>
      <c r="O62" s="411"/>
    </row>
    <row r="63" spans="1:15" ht="17.25" customHeight="1">
      <c r="A63" s="401"/>
      <c r="B63" s="407" t="s">
        <v>16</v>
      </c>
      <c r="C63" s="144" t="s">
        <v>163</v>
      </c>
      <c r="D63" s="404">
        <f>SUM(E63:M63)</f>
        <v>0</v>
      </c>
      <c r="E63" s="515">
        <v>0</v>
      </c>
      <c r="F63" s="515">
        <v>0</v>
      </c>
      <c r="G63" s="515">
        <v>0</v>
      </c>
      <c r="H63" s="515">
        <v>0</v>
      </c>
      <c r="I63" s="515"/>
      <c r="J63" s="515">
        <v>0</v>
      </c>
      <c r="K63" s="515">
        <v>0</v>
      </c>
      <c r="L63" s="515">
        <v>0</v>
      </c>
      <c r="M63" s="515">
        <f>M59+M61</f>
        <v>0</v>
      </c>
      <c r="N63" s="397" t="str">
        <f t="shared" si="7"/>
        <v>OK</v>
      </c>
      <c r="O63" s="411"/>
    </row>
    <row r="64" spans="1:15" ht="17.25" customHeight="1">
      <c r="A64" s="399"/>
      <c r="B64" s="144"/>
      <c r="C64" s="154" t="s">
        <v>161</v>
      </c>
      <c r="D64" s="404">
        <v>0</v>
      </c>
      <c r="E64" s="405">
        <v>0</v>
      </c>
      <c r="F64" s="405">
        <v>0</v>
      </c>
      <c r="G64" s="405">
        <v>0</v>
      </c>
      <c r="H64" s="405">
        <v>0</v>
      </c>
      <c r="I64" s="405"/>
      <c r="J64" s="405">
        <v>0</v>
      </c>
      <c r="K64" s="405">
        <v>0</v>
      </c>
      <c r="L64" s="405">
        <v>0</v>
      </c>
      <c r="M64" s="405">
        <v>0</v>
      </c>
      <c r="N64" s="397" t="str">
        <f t="shared" si="7"/>
        <v>OK</v>
      </c>
      <c r="O64" s="411"/>
    </row>
    <row r="65" spans="1:15" ht="17.25" customHeight="1">
      <c r="A65" s="403"/>
      <c r="B65" s="407" t="s">
        <v>162</v>
      </c>
      <c r="C65" s="154" t="s">
        <v>163</v>
      </c>
      <c r="D65" s="404">
        <v>0</v>
      </c>
      <c r="E65" s="405">
        <v>0</v>
      </c>
      <c r="F65" s="405">
        <v>0</v>
      </c>
      <c r="G65" s="405">
        <v>0</v>
      </c>
      <c r="H65" s="405">
        <v>0</v>
      </c>
      <c r="I65" s="405"/>
      <c r="J65" s="405">
        <v>0</v>
      </c>
      <c r="K65" s="405">
        <v>0</v>
      </c>
      <c r="L65" s="405">
        <v>0</v>
      </c>
      <c r="M65" s="405">
        <v>0</v>
      </c>
      <c r="N65" s="397" t="str">
        <f t="shared" si="7"/>
        <v>OK</v>
      </c>
      <c r="O65" s="411"/>
    </row>
    <row r="66" spans="1:15" ht="17.25" customHeight="1">
      <c r="A66" s="403" t="s">
        <v>172</v>
      </c>
      <c r="B66" s="408"/>
      <c r="C66" s="154" t="s">
        <v>161</v>
      </c>
      <c r="D66" s="404">
        <v>0</v>
      </c>
      <c r="E66" s="405">
        <v>0</v>
      </c>
      <c r="F66" s="405">
        <v>0</v>
      </c>
      <c r="G66" s="405">
        <v>0</v>
      </c>
      <c r="H66" s="405">
        <v>0</v>
      </c>
      <c r="I66" s="405"/>
      <c r="J66" s="405">
        <v>0</v>
      </c>
      <c r="K66" s="405">
        <v>0</v>
      </c>
      <c r="L66" s="405">
        <v>0</v>
      </c>
      <c r="M66" s="405">
        <v>0</v>
      </c>
      <c r="N66" s="397" t="str">
        <f t="shared" si="7"/>
        <v>OK</v>
      </c>
      <c r="O66" s="411"/>
    </row>
    <row r="67" spans="1:15" ht="17.25" customHeight="1">
      <c r="A67" s="403"/>
      <c r="B67" s="407" t="s">
        <v>164</v>
      </c>
      <c r="C67" s="154" t="s">
        <v>163</v>
      </c>
      <c r="D67" s="404">
        <v>0</v>
      </c>
      <c r="E67" s="405">
        <v>0</v>
      </c>
      <c r="F67" s="405">
        <v>0</v>
      </c>
      <c r="G67" s="405">
        <v>0</v>
      </c>
      <c r="H67" s="405">
        <v>0</v>
      </c>
      <c r="I67" s="405"/>
      <c r="J67" s="405">
        <v>0</v>
      </c>
      <c r="K67" s="405">
        <v>0</v>
      </c>
      <c r="L67" s="405">
        <v>0</v>
      </c>
      <c r="M67" s="405">
        <v>0</v>
      </c>
      <c r="N67" s="397" t="str">
        <f t="shared" si="7"/>
        <v>OK</v>
      </c>
      <c r="O67" s="411"/>
    </row>
    <row r="68" spans="1:15" ht="17.25" customHeight="1">
      <c r="A68" s="403"/>
      <c r="B68" s="408"/>
      <c r="C68" s="154" t="s">
        <v>161</v>
      </c>
      <c r="D68" s="404">
        <f>SUM(E68:M68)</f>
        <v>0</v>
      </c>
      <c r="E68" s="515">
        <v>0</v>
      </c>
      <c r="F68" s="515">
        <v>0</v>
      </c>
      <c r="G68" s="515">
        <v>0</v>
      </c>
      <c r="H68" s="515">
        <v>0</v>
      </c>
      <c r="I68" s="515"/>
      <c r="J68" s="515">
        <v>0</v>
      </c>
      <c r="K68" s="515">
        <v>0</v>
      </c>
      <c r="L68" s="515">
        <v>0</v>
      </c>
      <c r="M68" s="515">
        <f>M64+M66</f>
        <v>0</v>
      </c>
      <c r="N68" s="397" t="str">
        <f t="shared" si="7"/>
        <v>OK</v>
      </c>
      <c r="O68" s="411"/>
    </row>
    <row r="69" spans="1:15" ht="17.25" customHeight="1">
      <c r="A69" s="401"/>
      <c r="B69" s="407" t="s">
        <v>16</v>
      </c>
      <c r="C69" s="144" t="s">
        <v>163</v>
      </c>
      <c r="D69" s="404">
        <f>SUM(E69:M69)</f>
        <v>0</v>
      </c>
      <c r="E69" s="515">
        <v>0</v>
      </c>
      <c r="F69" s="515">
        <v>0</v>
      </c>
      <c r="G69" s="515">
        <v>0</v>
      </c>
      <c r="H69" s="515">
        <v>0</v>
      </c>
      <c r="I69" s="515"/>
      <c r="J69" s="515">
        <v>0</v>
      </c>
      <c r="K69" s="515">
        <v>0</v>
      </c>
      <c r="L69" s="515">
        <v>0</v>
      </c>
      <c r="M69" s="515">
        <f>M65+M67</f>
        <v>0</v>
      </c>
      <c r="N69" s="397" t="str">
        <f t="shared" si="7"/>
        <v>OK</v>
      </c>
      <c r="O69" s="411"/>
    </row>
    <row r="70" spans="1:15" ht="17.25" hidden="1" customHeight="1">
      <c r="A70" s="399"/>
      <c r="B70" s="144"/>
      <c r="C70" s="154" t="s">
        <v>161</v>
      </c>
      <c r="D70" s="404">
        <v>0</v>
      </c>
      <c r="E70" s="405">
        <v>0</v>
      </c>
      <c r="F70" s="405">
        <v>0</v>
      </c>
      <c r="G70" s="405">
        <v>0</v>
      </c>
      <c r="H70" s="405">
        <v>0</v>
      </c>
      <c r="I70" s="405"/>
      <c r="J70" s="405">
        <v>0</v>
      </c>
      <c r="K70" s="405">
        <v>0</v>
      </c>
      <c r="L70" s="405">
        <v>0</v>
      </c>
      <c r="M70" s="405">
        <v>0</v>
      </c>
      <c r="N70" s="397" t="str">
        <f t="shared" si="7"/>
        <v>OK</v>
      </c>
      <c r="O70" s="411"/>
    </row>
    <row r="71" spans="1:15" ht="17.25" hidden="1" customHeight="1">
      <c r="A71" s="403"/>
      <c r="B71" s="407" t="s">
        <v>162</v>
      </c>
      <c r="C71" s="154" t="s">
        <v>163</v>
      </c>
      <c r="D71" s="404">
        <v>0</v>
      </c>
      <c r="E71" s="405">
        <v>0</v>
      </c>
      <c r="F71" s="405">
        <v>0</v>
      </c>
      <c r="G71" s="405">
        <v>0</v>
      </c>
      <c r="H71" s="405">
        <v>0</v>
      </c>
      <c r="I71" s="405"/>
      <c r="J71" s="405">
        <v>0</v>
      </c>
      <c r="K71" s="405">
        <v>0</v>
      </c>
      <c r="L71" s="405">
        <v>0</v>
      </c>
      <c r="M71" s="405">
        <v>0</v>
      </c>
      <c r="N71" s="397" t="str">
        <f t="shared" si="7"/>
        <v>OK</v>
      </c>
      <c r="O71" s="411"/>
    </row>
    <row r="72" spans="1:15" ht="17.25" hidden="1" customHeight="1">
      <c r="A72" s="403" t="s">
        <v>258</v>
      </c>
      <c r="B72" s="408"/>
      <c r="C72" s="154" t="s">
        <v>161</v>
      </c>
      <c r="D72" s="404">
        <v>0</v>
      </c>
      <c r="E72" s="405">
        <v>0</v>
      </c>
      <c r="F72" s="405">
        <v>0</v>
      </c>
      <c r="G72" s="405">
        <v>0</v>
      </c>
      <c r="H72" s="405">
        <v>0</v>
      </c>
      <c r="I72" s="405"/>
      <c r="J72" s="405">
        <v>0</v>
      </c>
      <c r="K72" s="405">
        <v>0</v>
      </c>
      <c r="L72" s="405">
        <v>0</v>
      </c>
      <c r="M72" s="405">
        <v>0</v>
      </c>
      <c r="N72" s="397" t="str">
        <f t="shared" si="7"/>
        <v>OK</v>
      </c>
      <c r="O72" s="411"/>
    </row>
    <row r="73" spans="1:15" ht="17.25" hidden="1" customHeight="1">
      <c r="A73" s="403"/>
      <c r="B73" s="407" t="s">
        <v>164</v>
      </c>
      <c r="C73" s="154" t="s">
        <v>163</v>
      </c>
      <c r="D73" s="404">
        <v>0</v>
      </c>
      <c r="E73" s="405">
        <v>0</v>
      </c>
      <c r="F73" s="405">
        <v>0</v>
      </c>
      <c r="G73" s="405">
        <v>0</v>
      </c>
      <c r="H73" s="405">
        <v>0</v>
      </c>
      <c r="I73" s="405"/>
      <c r="J73" s="405">
        <v>0</v>
      </c>
      <c r="K73" s="405">
        <v>0</v>
      </c>
      <c r="L73" s="405">
        <v>0</v>
      </c>
      <c r="M73" s="405">
        <v>0</v>
      </c>
      <c r="N73" s="397" t="str">
        <f t="shared" si="7"/>
        <v>OK</v>
      </c>
      <c r="O73" s="411"/>
    </row>
    <row r="74" spans="1:15" ht="17.25" hidden="1" customHeight="1">
      <c r="A74" s="403"/>
      <c r="B74" s="408"/>
      <c r="C74" s="154" t="s">
        <v>161</v>
      </c>
      <c r="D74" s="404">
        <f>SUM(E74:M74)</f>
        <v>0</v>
      </c>
      <c r="E74" s="515">
        <v>0</v>
      </c>
      <c r="F74" s="515">
        <v>0</v>
      </c>
      <c r="G74" s="515">
        <v>0</v>
      </c>
      <c r="H74" s="515">
        <v>0</v>
      </c>
      <c r="I74" s="515"/>
      <c r="J74" s="515">
        <v>0</v>
      </c>
      <c r="K74" s="515">
        <v>0</v>
      </c>
      <c r="L74" s="515">
        <v>0</v>
      </c>
      <c r="M74" s="515">
        <f>M70+M72</f>
        <v>0</v>
      </c>
      <c r="N74" s="397" t="str">
        <f t="shared" si="7"/>
        <v>OK</v>
      </c>
      <c r="O74" s="411"/>
    </row>
    <row r="75" spans="1:15" ht="17.25" hidden="1" customHeight="1">
      <c r="A75" s="401"/>
      <c r="B75" s="407" t="s">
        <v>16</v>
      </c>
      <c r="C75" s="144" t="s">
        <v>163</v>
      </c>
      <c r="D75" s="404">
        <f>SUM(E75:M75)</f>
        <v>0</v>
      </c>
      <c r="E75" s="515">
        <v>0</v>
      </c>
      <c r="F75" s="515">
        <v>0</v>
      </c>
      <c r="G75" s="515">
        <v>0</v>
      </c>
      <c r="H75" s="515">
        <v>0</v>
      </c>
      <c r="I75" s="515"/>
      <c r="J75" s="515">
        <v>0</v>
      </c>
      <c r="K75" s="515">
        <v>0</v>
      </c>
      <c r="L75" s="515">
        <v>0</v>
      </c>
      <c r="M75" s="515">
        <f>M71+M73</f>
        <v>0</v>
      </c>
      <c r="N75" s="397" t="str">
        <f t="shared" si="7"/>
        <v>OK</v>
      </c>
      <c r="O75" s="411"/>
    </row>
    <row r="76" spans="1:15" ht="17.25" customHeight="1">
      <c r="A76" s="399"/>
      <c r="B76" s="144"/>
      <c r="C76" s="154" t="s">
        <v>161</v>
      </c>
      <c r="D76" s="404">
        <f t="shared" ref="D76:D81" si="10">SUM(E76:M76)</f>
        <v>198</v>
      </c>
      <c r="E76" s="516">
        <v>12</v>
      </c>
      <c r="F76" s="516">
        <v>0</v>
      </c>
      <c r="G76" s="516">
        <v>7</v>
      </c>
      <c r="H76" s="516">
        <v>0</v>
      </c>
      <c r="I76" s="516"/>
      <c r="J76" s="516">
        <v>6</v>
      </c>
      <c r="K76" s="516">
        <v>112</v>
      </c>
      <c r="L76" s="516">
        <v>61</v>
      </c>
      <c r="M76" s="516">
        <v>0</v>
      </c>
      <c r="N76" s="397" t="str">
        <f t="shared" si="7"/>
        <v>OK</v>
      </c>
      <c r="O76" s="412"/>
    </row>
    <row r="77" spans="1:15" ht="17.25" customHeight="1">
      <c r="A77" s="403"/>
      <c r="B77" s="407" t="s">
        <v>162</v>
      </c>
      <c r="C77" s="154" t="s">
        <v>163</v>
      </c>
      <c r="D77" s="404">
        <f t="shared" si="10"/>
        <v>6955149</v>
      </c>
      <c r="E77" s="516">
        <v>501600</v>
      </c>
      <c r="F77" s="516">
        <v>0</v>
      </c>
      <c r="G77" s="516">
        <v>177100</v>
      </c>
      <c r="H77" s="516">
        <v>0</v>
      </c>
      <c r="I77" s="516"/>
      <c r="J77" s="516">
        <v>124000</v>
      </c>
      <c r="K77" s="516">
        <v>3921920</v>
      </c>
      <c r="L77" s="516">
        <v>2230529</v>
      </c>
      <c r="M77" s="516">
        <v>0</v>
      </c>
      <c r="N77" s="397" t="str">
        <f t="shared" si="7"/>
        <v>OK</v>
      </c>
      <c r="O77" s="412"/>
    </row>
    <row r="78" spans="1:15" ht="17.25" customHeight="1">
      <c r="A78" s="403" t="s">
        <v>53</v>
      </c>
      <c r="B78" s="408"/>
      <c r="C78" s="154" t="s">
        <v>161</v>
      </c>
      <c r="D78" s="404">
        <f t="shared" si="10"/>
        <v>219</v>
      </c>
      <c r="E78" s="516">
        <v>13</v>
      </c>
      <c r="F78" s="516">
        <v>0</v>
      </c>
      <c r="G78" s="516">
        <v>114</v>
      </c>
      <c r="H78" s="516">
        <v>0</v>
      </c>
      <c r="I78" s="516"/>
      <c r="J78" s="516">
        <v>4</v>
      </c>
      <c r="K78" s="516">
        <v>58</v>
      </c>
      <c r="L78" s="516">
        <v>30</v>
      </c>
      <c r="M78" s="516">
        <v>0</v>
      </c>
      <c r="N78" s="397" t="str">
        <f t="shared" si="7"/>
        <v>OK</v>
      </c>
      <c r="O78" s="412"/>
    </row>
    <row r="79" spans="1:15" ht="17.25" customHeight="1">
      <c r="A79" s="403" t="s">
        <v>44</v>
      </c>
      <c r="B79" s="407" t="s">
        <v>164</v>
      </c>
      <c r="C79" s="154" t="s">
        <v>163</v>
      </c>
      <c r="D79" s="404">
        <f t="shared" si="10"/>
        <v>7163186</v>
      </c>
      <c r="E79" s="516">
        <v>457100</v>
      </c>
      <c r="F79" s="516">
        <v>0</v>
      </c>
      <c r="G79" s="516">
        <v>3454976</v>
      </c>
      <c r="H79" s="516">
        <v>0</v>
      </c>
      <c r="I79" s="516"/>
      <c r="J79" s="516">
        <v>89310</v>
      </c>
      <c r="K79" s="516">
        <v>2052500</v>
      </c>
      <c r="L79" s="516">
        <v>1109300</v>
      </c>
      <c r="M79" s="516">
        <v>0</v>
      </c>
      <c r="N79" s="397" t="str">
        <f t="shared" si="7"/>
        <v>OK</v>
      </c>
      <c r="O79" s="412"/>
    </row>
    <row r="80" spans="1:15" ht="17.25" customHeight="1">
      <c r="A80" s="403"/>
      <c r="B80" s="408"/>
      <c r="C80" s="154" t="s">
        <v>161</v>
      </c>
      <c r="D80" s="404">
        <f t="shared" si="10"/>
        <v>417</v>
      </c>
      <c r="E80" s="515">
        <f>E76+E78</f>
        <v>25</v>
      </c>
      <c r="F80" s="515">
        <f t="shared" ref="F80:L81" si="11">F76+F78</f>
        <v>0</v>
      </c>
      <c r="G80" s="515">
        <f t="shared" si="11"/>
        <v>121</v>
      </c>
      <c r="H80" s="515">
        <f t="shared" si="11"/>
        <v>0</v>
      </c>
      <c r="I80" s="515">
        <f t="shared" si="11"/>
        <v>0</v>
      </c>
      <c r="J80" s="515">
        <f t="shared" si="11"/>
        <v>10</v>
      </c>
      <c r="K80" s="515">
        <f t="shared" si="11"/>
        <v>170</v>
      </c>
      <c r="L80" s="515">
        <f t="shared" si="11"/>
        <v>91</v>
      </c>
      <c r="M80" s="515">
        <f>M76+M78</f>
        <v>0</v>
      </c>
      <c r="N80" s="397" t="str">
        <f t="shared" si="7"/>
        <v>OK</v>
      </c>
      <c r="O80" s="412"/>
    </row>
    <row r="81" spans="1:18" ht="17.25" customHeight="1">
      <c r="A81" s="401"/>
      <c r="B81" s="407" t="s">
        <v>16</v>
      </c>
      <c r="C81" s="154" t="s">
        <v>163</v>
      </c>
      <c r="D81" s="404">
        <f t="shared" si="10"/>
        <v>14118335</v>
      </c>
      <c r="E81" s="515">
        <f>E77+E79</f>
        <v>958700</v>
      </c>
      <c r="F81" s="515">
        <f t="shared" si="11"/>
        <v>0</v>
      </c>
      <c r="G81" s="515">
        <f t="shared" si="11"/>
        <v>3632076</v>
      </c>
      <c r="H81" s="515">
        <f t="shared" si="11"/>
        <v>0</v>
      </c>
      <c r="I81" s="515">
        <f t="shared" si="11"/>
        <v>0</v>
      </c>
      <c r="J81" s="515">
        <f t="shared" si="11"/>
        <v>213310</v>
      </c>
      <c r="K81" s="515">
        <f t="shared" si="11"/>
        <v>5974420</v>
      </c>
      <c r="L81" s="515">
        <f t="shared" si="11"/>
        <v>3339829</v>
      </c>
      <c r="M81" s="515">
        <f>M77+M79</f>
        <v>0</v>
      </c>
      <c r="N81" s="397" t="str">
        <f t="shared" si="7"/>
        <v>OK</v>
      </c>
      <c r="O81" s="412"/>
    </row>
    <row r="82" spans="1:18" ht="15.9" customHeight="1">
      <c r="A82" s="399"/>
      <c r="B82" s="144"/>
      <c r="C82" s="154" t="s">
        <v>161</v>
      </c>
      <c r="D82" s="404">
        <v>0</v>
      </c>
      <c r="E82" s="405">
        <v>0</v>
      </c>
      <c r="F82" s="405">
        <v>0</v>
      </c>
      <c r="G82" s="405">
        <v>0</v>
      </c>
      <c r="H82" s="405">
        <v>0</v>
      </c>
      <c r="I82" s="405"/>
      <c r="J82" s="405">
        <v>0</v>
      </c>
      <c r="K82" s="405">
        <v>0</v>
      </c>
      <c r="L82" s="405">
        <v>0</v>
      </c>
      <c r="M82" s="405">
        <v>0</v>
      </c>
      <c r="N82" s="397" t="str">
        <f t="shared" si="7"/>
        <v>OK</v>
      </c>
    </row>
    <row r="83" spans="1:18" ht="15.9" customHeight="1">
      <c r="A83" s="403"/>
      <c r="B83" s="407" t="s">
        <v>162</v>
      </c>
      <c r="C83" s="154" t="s">
        <v>163</v>
      </c>
      <c r="D83" s="404">
        <v>0</v>
      </c>
      <c r="E83" s="405">
        <v>0</v>
      </c>
      <c r="F83" s="405">
        <v>0</v>
      </c>
      <c r="G83" s="405">
        <v>0</v>
      </c>
      <c r="H83" s="405">
        <v>0</v>
      </c>
      <c r="I83" s="405"/>
      <c r="J83" s="405">
        <v>0</v>
      </c>
      <c r="K83" s="405">
        <v>0</v>
      </c>
      <c r="L83" s="405">
        <v>0</v>
      </c>
      <c r="M83" s="405">
        <v>0</v>
      </c>
      <c r="N83" s="397" t="str">
        <f t="shared" si="7"/>
        <v>OK</v>
      </c>
    </row>
    <row r="84" spans="1:18" ht="15.9" customHeight="1">
      <c r="A84" s="403" t="s">
        <v>54</v>
      </c>
      <c r="B84" s="408"/>
      <c r="C84" s="154" t="s">
        <v>161</v>
      </c>
      <c r="D84" s="404">
        <v>0</v>
      </c>
      <c r="E84" s="405">
        <v>0</v>
      </c>
      <c r="F84" s="405">
        <v>0</v>
      </c>
      <c r="G84" s="405">
        <v>0</v>
      </c>
      <c r="H84" s="405">
        <v>0</v>
      </c>
      <c r="I84" s="405"/>
      <c r="J84" s="405">
        <v>0</v>
      </c>
      <c r="K84" s="405">
        <v>0</v>
      </c>
      <c r="L84" s="405">
        <v>0</v>
      </c>
      <c r="M84" s="405">
        <v>0</v>
      </c>
      <c r="N84" s="397" t="str">
        <f t="shared" si="7"/>
        <v>OK</v>
      </c>
    </row>
    <row r="85" spans="1:18" ht="15.9" customHeight="1">
      <c r="A85" s="403"/>
      <c r="B85" s="407" t="s">
        <v>164</v>
      </c>
      <c r="C85" s="154" t="s">
        <v>163</v>
      </c>
      <c r="D85" s="404">
        <v>0</v>
      </c>
      <c r="E85" s="405">
        <v>0</v>
      </c>
      <c r="F85" s="405">
        <v>0</v>
      </c>
      <c r="G85" s="405">
        <v>0</v>
      </c>
      <c r="H85" s="405">
        <v>0</v>
      </c>
      <c r="I85" s="405"/>
      <c r="J85" s="405">
        <v>0</v>
      </c>
      <c r="K85" s="405">
        <v>0</v>
      </c>
      <c r="L85" s="405">
        <v>0</v>
      </c>
      <c r="M85" s="405">
        <v>0</v>
      </c>
      <c r="N85" s="397" t="str">
        <f t="shared" si="7"/>
        <v>OK</v>
      </c>
    </row>
    <row r="86" spans="1:18" ht="15.9" customHeight="1">
      <c r="A86" s="403"/>
      <c r="B86" s="408"/>
      <c r="C86" s="154" t="s">
        <v>161</v>
      </c>
      <c r="D86" s="404">
        <f>SUM(E86:M86)</f>
        <v>0</v>
      </c>
      <c r="E86" s="515">
        <v>0</v>
      </c>
      <c r="F86" s="515">
        <v>0</v>
      </c>
      <c r="G86" s="515">
        <v>0</v>
      </c>
      <c r="H86" s="515">
        <v>0</v>
      </c>
      <c r="I86" s="515"/>
      <c r="J86" s="515">
        <v>0</v>
      </c>
      <c r="K86" s="515">
        <v>0</v>
      </c>
      <c r="L86" s="515">
        <v>0</v>
      </c>
      <c r="M86" s="515">
        <f>M82+M84</f>
        <v>0</v>
      </c>
      <c r="N86" s="397" t="str">
        <f t="shared" si="7"/>
        <v>OK</v>
      </c>
    </row>
    <row r="87" spans="1:18" ht="15.9" customHeight="1">
      <c r="A87" s="401"/>
      <c r="B87" s="407" t="s">
        <v>16</v>
      </c>
      <c r="C87" s="154" t="s">
        <v>163</v>
      </c>
      <c r="D87" s="404">
        <f>SUM(E87:M87)</f>
        <v>0</v>
      </c>
      <c r="E87" s="515">
        <v>0</v>
      </c>
      <c r="F87" s="515">
        <v>0</v>
      </c>
      <c r="G87" s="515">
        <v>0</v>
      </c>
      <c r="H87" s="515">
        <v>0</v>
      </c>
      <c r="I87" s="515"/>
      <c r="J87" s="515">
        <v>0</v>
      </c>
      <c r="K87" s="515">
        <v>0</v>
      </c>
      <c r="L87" s="515">
        <v>0</v>
      </c>
      <c r="M87" s="515">
        <f>M83+M85</f>
        <v>0</v>
      </c>
      <c r="N87" s="397" t="str">
        <f t="shared" si="7"/>
        <v>OK</v>
      </c>
    </row>
    <row r="88" spans="1:18" ht="15.9" customHeight="1"/>
    <row r="89" spans="1:18" ht="15.9" customHeight="1">
      <c r="A89" s="397"/>
      <c r="B89" s="397"/>
      <c r="C89" s="397"/>
      <c r="F89" s="554" t="s">
        <v>256</v>
      </c>
      <c r="G89" s="554"/>
      <c r="H89" s="554"/>
      <c r="I89" s="554"/>
      <c r="J89" s="397"/>
      <c r="K89" s="513" t="s">
        <v>301</v>
      </c>
      <c r="L89" s="397"/>
      <c r="M89" s="397"/>
      <c r="P89" s="397"/>
      <c r="Q89" s="397"/>
      <c r="R89" s="397"/>
    </row>
    <row r="90" spans="1:18" ht="15.9" customHeight="1">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v>0</v>
      </c>
      <c r="E93" s="405">
        <v>0</v>
      </c>
      <c r="F93" s="405">
        <v>0</v>
      </c>
      <c r="G93" s="405">
        <v>0</v>
      </c>
      <c r="H93" s="405">
        <v>0</v>
      </c>
      <c r="I93" s="405">
        <v>0</v>
      </c>
      <c r="J93" s="405">
        <v>0</v>
      </c>
      <c r="K93" s="405">
        <v>0</v>
      </c>
      <c r="L93" s="405">
        <v>0</v>
      </c>
      <c r="M93" s="405">
        <v>0</v>
      </c>
      <c r="N93" s="397" t="str">
        <f t="shared" ref="N93:N151" si="12">IF(SUM(E93:M93)=D93,"OK","NG")</f>
        <v>OK</v>
      </c>
    </row>
    <row r="94" spans="1:18" ht="15.9" hidden="1" customHeight="1">
      <c r="A94" s="403"/>
      <c r="B94" s="407" t="s">
        <v>162</v>
      </c>
      <c r="C94" s="154" t="s">
        <v>163</v>
      </c>
      <c r="D94" s="404">
        <v>0</v>
      </c>
      <c r="E94" s="405">
        <v>0</v>
      </c>
      <c r="F94" s="405">
        <v>0</v>
      </c>
      <c r="G94" s="405">
        <v>0</v>
      </c>
      <c r="H94" s="405">
        <v>0</v>
      </c>
      <c r="I94" s="405">
        <v>0</v>
      </c>
      <c r="J94" s="405">
        <v>0</v>
      </c>
      <c r="K94" s="405">
        <v>0</v>
      </c>
      <c r="L94" s="405">
        <v>0</v>
      </c>
      <c r="M94" s="405">
        <v>0</v>
      </c>
      <c r="N94" s="397" t="str">
        <f t="shared" si="12"/>
        <v>OK</v>
      </c>
    </row>
    <row r="95" spans="1:18" ht="15.9" hidden="1" customHeight="1">
      <c r="A95" s="403" t="s">
        <v>54</v>
      </c>
      <c r="B95" s="408"/>
      <c r="C95" s="154" t="s">
        <v>161</v>
      </c>
      <c r="D95" s="404">
        <v>0</v>
      </c>
      <c r="E95" s="405">
        <v>0</v>
      </c>
      <c r="F95" s="405">
        <v>0</v>
      </c>
      <c r="G95" s="405">
        <v>0</v>
      </c>
      <c r="H95" s="405">
        <v>0</v>
      </c>
      <c r="I95" s="405">
        <v>0</v>
      </c>
      <c r="J95" s="405">
        <v>0</v>
      </c>
      <c r="K95" s="405">
        <v>0</v>
      </c>
      <c r="L95" s="405">
        <v>0</v>
      </c>
      <c r="M95" s="405">
        <v>0</v>
      </c>
      <c r="N95" s="397" t="str">
        <f t="shared" si="12"/>
        <v>OK</v>
      </c>
    </row>
    <row r="96" spans="1:18" ht="15.9" hidden="1" customHeight="1">
      <c r="A96" s="403"/>
      <c r="B96" s="407" t="s">
        <v>164</v>
      </c>
      <c r="C96" s="154" t="s">
        <v>163</v>
      </c>
      <c r="D96" s="404">
        <v>0</v>
      </c>
      <c r="E96" s="405">
        <v>0</v>
      </c>
      <c r="F96" s="405">
        <v>0</v>
      </c>
      <c r="G96" s="405">
        <v>0</v>
      </c>
      <c r="H96" s="405">
        <v>0</v>
      </c>
      <c r="I96" s="405">
        <v>0</v>
      </c>
      <c r="J96" s="405">
        <v>0</v>
      </c>
      <c r="K96" s="405">
        <v>0</v>
      </c>
      <c r="L96" s="405">
        <v>0</v>
      </c>
      <c r="M96" s="405">
        <v>0</v>
      </c>
      <c r="N96" s="397" t="str">
        <f t="shared" si="12"/>
        <v>OK</v>
      </c>
    </row>
    <row r="97" spans="1:14" ht="15.9" hidden="1" customHeight="1">
      <c r="A97" s="403"/>
      <c r="B97" s="408"/>
      <c r="C97" s="154" t="s">
        <v>161</v>
      </c>
      <c r="D97" s="404">
        <f>SUM(E97:M97)</f>
        <v>0</v>
      </c>
      <c r="E97" s="515">
        <f t="shared" ref="E97:M98" si="13">E93+E95</f>
        <v>0</v>
      </c>
      <c r="F97" s="515">
        <f t="shared" si="13"/>
        <v>0</v>
      </c>
      <c r="G97" s="515">
        <f t="shared" si="13"/>
        <v>0</v>
      </c>
      <c r="H97" s="515">
        <f t="shared" si="13"/>
        <v>0</v>
      </c>
      <c r="I97" s="515">
        <f t="shared" si="13"/>
        <v>0</v>
      </c>
      <c r="J97" s="515">
        <f t="shared" si="13"/>
        <v>0</v>
      </c>
      <c r="K97" s="515">
        <f t="shared" si="13"/>
        <v>0</v>
      </c>
      <c r="L97" s="515">
        <f t="shared" si="13"/>
        <v>0</v>
      </c>
      <c r="M97" s="515">
        <f t="shared" si="13"/>
        <v>0</v>
      </c>
      <c r="N97" s="397" t="str">
        <f t="shared" si="12"/>
        <v>OK</v>
      </c>
    </row>
    <row r="98" spans="1:14" ht="15.9" hidden="1" customHeight="1">
      <c r="A98" s="401"/>
      <c r="B98" s="407" t="s">
        <v>16</v>
      </c>
      <c r="C98" s="154" t="s">
        <v>163</v>
      </c>
      <c r="D98" s="404">
        <f>SUM(E98:M98)</f>
        <v>0</v>
      </c>
      <c r="E98" s="515">
        <f t="shared" si="13"/>
        <v>0</v>
      </c>
      <c r="F98" s="515">
        <f t="shared" si="13"/>
        <v>0</v>
      </c>
      <c r="G98" s="515">
        <f t="shared" si="13"/>
        <v>0</v>
      </c>
      <c r="H98" s="515">
        <f t="shared" si="13"/>
        <v>0</v>
      </c>
      <c r="I98" s="515">
        <f t="shared" si="13"/>
        <v>0</v>
      </c>
      <c r="J98" s="515">
        <f t="shared" si="13"/>
        <v>0</v>
      </c>
      <c r="K98" s="515">
        <f t="shared" si="13"/>
        <v>0</v>
      </c>
      <c r="L98" s="515">
        <f t="shared" si="13"/>
        <v>0</v>
      </c>
      <c r="M98" s="515">
        <f t="shared" si="13"/>
        <v>0</v>
      </c>
      <c r="N98" s="397" t="str">
        <f t="shared" si="12"/>
        <v>OK</v>
      </c>
    </row>
    <row r="99" spans="1:14" ht="15.9" customHeight="1">
      <c r="A99" s="399"/>
      <c r="B99" s="144"/>
      <c r="C99" s="154" t="s">
        <v>161</v>
      </c>
      <c r="D99" s="404">
        <v>0</v>
      </c>
      <c r="E99" s="405">
        <v>0</v>
      </c>
      <c r="F99" s="405">
        <v>0</v>
      </c>
      <c r="G99" s="405">
        <v>0</v>
      </c>
      <c r="H99" s="405">
        <v>0</v>
      </c>
      <c r="I99" s="405"/>
      <c r="J99" s="405">
        <v>0</v>
      </c>
      <c r="K99" s="405">
        <v>0</v>
      </c>
      <c r="L99" s="405">
        <v>0</v>
      </c>
      <c r="M99" s="405">
        <v>0</v>
      </c>
      <c r="N99" s="397" t="str">
        <f t="shared" si="12"/>
        <v>OK</v>
      </c>
    </row>
    <row r="100" spans="1:14" ht="15.9" customHeight="1">
      <c r="A100" s="403"/>
      <c r="B100" s="407" t="s">
        <v>162</v>
      </c>
      <c r="C100" s="154" t="s">
        <v>163</v>
      </c>
      <c r="D100" s="404">
        <v>0</v>
      </c>
      <c r="E100" s="405">
        <v>0</v>
      </c>
      <c r="F100" s="405">
        <v>0</v>
      </c>
      <c r="G100" s="405">
        <v>0</v>
      </c>
      <c r="H100" s="405">
        <v>0</v>
      </c>
      <c r="I100" s="405"/>
      <c r="J100" s="405">
        <v>0</v>
      </c>
      <c r="K100" s="405">
        <v>0</v>
      </c>
      <c r="L100" s="405">
        <v>0</v>
      </c>
      <c r="M100" s="405">
        <v>0</v>
      </c>
      <c r="N100" s="397" t="str">
        <f t="shared" si="12"/>
        <v>OK</v>
      </c>
    </row>
    <row r="101" spans="1:14" ht="15.9" customHeight="1">
      <c r="A101" s="403" t="s">
        <v>176</v>
      </c>
      <c r="B101" s="408"/>
      <c r="C101" s="154" t="s">
        <v>161</v>
      </c>
      <c r="D101" s="404">
        <v>0</v>
      </c>
      <c r="E101" s="405">
        <v>0</v>
      </c>
      <c r="F101" s="405">
        <v>0</v>
      </c>
      <c r="G101" s="405">
        <v>0</v>
      </c>
      <c r="H101" s="405">
        <v>0</v>
      </c>
      <c r="I101" s="405"/>
      <c r="J101" s="405">
        <v>0</v>
      </c>
      <c r="K101" s="405">
        <v>0</v>
      </c>
      <c r="L101" s="405">
        <v>0</v>
      </c>
      <c r="M101" s="405">
        <v>0</v>
      </c>
      <c r="N101" s="397" t="str">
        <f t="shared" si="12"/>
        <v>OK</v>
      </c>
    </row>
    <row r="102" spans="1:14" ht="15.9" customHeight="1">
      <c r="A102" s="403" t="s">
        <v>43</v>
      </c>
      <c r="B102" s="407" t="s">
        <v>164</v>
      </c>
      <c r="C102" s="154" t="s">
        <v>163</v>
      </c>
      <c r="D102" s="404">
        <v>0</v>
      </c>
      <c r="E102" s="405">
        <v>0</v>
      </c>
      <c r="F102" s="405">
        <v>0</v>
      </c>
      <c r="G102" s="405">
        <v>0</v>
      </c>
      <c r="H102" s="405">
        <v>0</v>
      </c>
      <c r="I102" s="405"/>
      <c r="J102" s="405">
        <v>0</v>
      </c>
      <c r="K102" s="405">
        <v>0</v>
      </c>
      <c r="L102" s="405">
        <v>0</v>
      </c>
      <c r="M102" s="405">
        <v>0</v>
      </c>
      <c r="N102" s="397" t="str">
        <f t="shared" si="12"/>
        <v>OK</v>
      </c>
    </row>
    <row r="103" spans="1:14" ht="15.9" customHeight="1">
      <c r="A103" s="403"/>
      <c r="B103" s="408"/>
      <c r="C103" s="154" t="s">
        <v>161</v>
      </c>
      <c r="D103" s="404">
        <f>SUM(E103:M103)</f>
        <v>0</v>
      </c>
      <c r="E103" s="515">
        <v>0</v>
      </c>
      <c r="F103" s="515">
        <v>0</v>
      </c>
      <c r="G103" s="515">
        <v>0</v>
      </c>
      <c r="H103" s="515">
        <v>0</v>
      </c>
      <c r="I103" s="515"/>
      <c r="J103" s="515">
        <v>0</v>
      </c>
      <c r="K103" s="515">
        <v>0</v>
      </c>
      <c r="L103" s="515">
        <v>0</v>
      </c>
      <c r="M103" s="515">
        <f>M99+M101</f>
        <v>0</v>
      </c>
      <c r="N103" s="397" t="str">
        <f t="shared" si="12"/>
        <v>OK</v>
      </c>
    </row>
    <row r="104" spans="1:14" ht="15.9" customHeight="1">
      <c r="A104" s="401"/>
      <c r="B104" s="407" t="s">
        <v>16</v>
      </c>
      <c r="C104" s="144" t="s">
        <v>163</v>
      </c>
      <c r="D104" s="404">
        <f>SUM(E104:M104)</f>
        <v>0</v>
      </c>
      <c r="E104" s="515">
        <v>0</v>
      </c>
      <c r="F104" s="515">
        <v>0</v>
      </c>
      <c r="G104" s="515">
        <v>0</v>
      </c>
      <c r="H104" s="515">
        <v>0</v>
      </c>
      <c r="I104" s="515"/>
      <c r="J104" s="515">
        <v>0</v>
      </c>
      <c r="K104" s="515">
        <v>0</v>
      </c>
      <c r="L104" s="515">
        <v>0</v>
      </c>
      <c r="M104" s="515">
        <f>M100+M102</f>
        <v>0</v>
      </c>
      <c r="N104" s="397" t="str">
        <f t="shared" si="12"/>
        <v>OK</v>
      </c>
    </row>
    <row r="105" spans="1:14" ht="15.9" customHeight="1">
      <c r="A105" s="399"/>
      <c r="B105" s="144"/>
      <c r="C105" s="154" t="s">
        <v>161</v>
      </c>
      <c r="D105" s="404">
        <f t="shared" ref="D105:D110" si="14">SUM(E105:M105)</f>
        <v>0</v>
      </c>
      <c r="E105" s="405">
        <v>0</v>
      </c>
      <c r="F105" s="405">
        <v>0</v>
      </c>
      <c r="G105" s="405">
        <v>0</v>
      </c>
      <c r="H105" s="405">
        <v>0</v>
      </c>
      <c r="I105" s="405"/>
      <c r="J105" s="405">
        <v>0</v>
      </c>
      <c r="K105" s="405">
        <v>0</v>
      </c>
      <c r="L105" s="405">
        <v>0</v>
      </c>
      <c r="M105" s="405">
        <v>0</v>
      </c>
      <c r="N105" s="397" t="str">
        <f t="shared" si="12"/>
        <v>OK</v>
      </c>
    </row>
    <row r="106" spans="1:14" ht="15.9" customHeight="1">
      <c r="A106" s="403"/>
      <c r="B106" s="407" t="s">
        <v>162</v>
      </c>
      <c r="C106" s="154" t="s">
        <v>163</v>
      </c>
      <c r="D106" s="404">
        <f t="shared" si="14"/>
        <v>0</v>
      </c>
      <c r="E106" s="405">
        <v>0</v>
      </c>
      <c r="F106" s="405">
        <v>0</v>
      </c>
      <c r="G106" s="405">
        <v>0</v>
      </c>
      <c r="H106" s="405">
        <v>0</v>
      </c>
      <c r="I106" s="405"/>
      <c r="J106" s="405">
        <v>0</v>
      </c>
      <c r="K106" s="405">
        <v>0</v>
      </c>
      <c r="L106" s="405">
        <v>0</v>
      </c>
      <c r="M106" s="405">
        <v>0</v>
      </c>
      <c r="N106" s="397" t="str">
        <f t="shared" si="12"/>
        <v>OK</v>
      </c>
    </row>
    <row r="107" spans="1:14" ht="15.9" customHeight="1">
      <c r="A107" s="403" t="s">
        <v>52</v>
      </c>
      <c r="B107" s="408"/>
      <c r="C107" s="154" t="s">
        <v>161</v>
      </c>
      <c r="D107" s="404">
        <f t="shared" si="14"/>
        <v>0</v>
      </c>
      <c r="E107" s="405">
        <v>0</v>
      </c>
      <c r="F107" s="405">
        <v>0</v>
      </c>
      <c r="G107" s="405">
        <v>0</v>
      </c>
      <c r="H107" s="405">
        <v>0</v>
      </c>
      <c r="I107" s="405"/>
      <c r="J107" s="405">
        <v>0</v>
      </c>
      <c r="K107" s="405">
        <v>0</v>
      </c>
      <c r="L107" s="405">
        <v>0</v>
      </c>
      <c r="M107" s="405">
        <v>0</v>
      </c>
      <c r="N107" s="397" t="str">
        <f t="shared" si="12"/>
        <v>OK</v>
      </c>
    </row>
    <row r="108" spans="1:14" ht="15.9" customHeight="1">
      <c r="A108" s="403"/>
      <c r="B108" s="407" t="s">
        <v>164</v>
      </c>
      <c r="C108" s="154" t="s">
        <v>163</v>
      </c>
      <c r="D108" s="404">
        <f t="shared" si="14"/>
        <v>0</v>
      </c>
      <c r="E108" s="405">
        <v>0</v>
      </c>
      <c r="F108" s="405">
        <v>0</v>
      </c>
      <c r="G108" s="405">
        <v>0</v>
      </c>
      <c r="H108" s="405">
        <v>0</v>
      </c>
      <c r="I108" s="405"/>
      <c r="J108" s="405">
        <v>0</v>
      </c>
      <c r="K108" s="405">
        <v>0</v>
      </c>
      <c r="L108" s="405">
        <v>0</v>
      </c>
      <c r="M108" s="405">
        <v>0</v>
      </c>
      <c r="N108" s="397" t="str">
        <f t="shared" si="12"/>
        <v>OK</v>
      </c>
    </row>
    <row r="109" spans="1:14" ht="15.9" customHeight="1">
      <c r="A109" s="403"/>
      <c r="B109" s="408"/>
      <c r="C109" s="154" t="s">
        <v>161</v>
      </c>
      <c r="D109" s="404">
        <f t="shared" si="14"/>
        <v>0</v>
      </c>
      <c r="E109" s="515">
        <v>0</v>
      </c>
      <c r="F109" s="515">
        <v>0</v>
      </c>
      <c r="G109" s="515">
        <v>0</v>
      </c>
      <c r="H109" s="515">
        <v>0</v>
      </c>
      <c r="I109" s="515"/>
      <c r="J109" s="515">
        <v>0</v>
      </c>
      <c r="K109" s="515">
        <v>0</v>
      </c>
      <c r="L109" s="515">
        <v>0</v>
      </c>
      <c r="M109" s="515">
        <f>M105+M107</f>
        <v>0</v>
      </c>
      <c r="N109" s="397" t="str">
        <f t="shared" si="12"/>
        <v>OK</v>
      </c>
    </row>
    <row r="110" spans="1:14" ht="15.9" customHeight="1">
      <c r="A110" s="401"/>
      <c r="B110" s="407" t="s">
        <v>16</v>
      </c>
      <c r="C110" s="144" t="s">
        <v>163</v>
      </c>
      <c r="D110" s="404">
        <f t="shared" si="14"/>
        <v>0</v>
      </c>
      <c r="E110" s="515">
        <v>0</v>
      </c>
      <c r="F110" s="515">
        <v>0</v>
      </c>
      <c r="G110" s="515">
        <v>0</v>
      </c>
      <c r="H110" s="515">
        <v>0</v>
      </c>
      <c r="I110" s="515"/>
      <c r="J110" s="515">
        <v>0</v>
      </c>
      <c r="K110" s="515">
        <v>0</v>
      </c>
      <c r="L110" s="515">
        <v>0</v>
      </c>
      <c r="M110" s="515">
        <f>M106+M108</f>
        <v>0</v>
      </c>
      <c r="N110" s="397" t="str">
        <f t="shared" si="12"/>
        <v>OK</v>
      </c>
    </row>
    <row r="111" spans="1:14" ht="15.9" customHeight="1">
      <c r="A111" s="399"/>
      <c r="B111" s="144"/>
      <c r="C111" s="154" t="s">
        <v>161</v>
      </c>
      <c r="D111" s="404">
        <v>0</v>
      </c>
      <c r="E111" s="405">
        <v>0</v>
      </c>
      <c r="F111" s="405">
        <v>0</v>
      </c>
      <c r="G111" s="405">
        <v>0</v>
      </c>
      <c r="H111" s="405">
        <v>0</v>
      </c>
      <c r="I111" s="405"/>
      <c r="J111" s="405">
        <v>0</v>
      </c>
      <c r="K111" s="405">
        <v>0</v>
      </c>
      <c r="L111" s="405">
        <v>0</v>
      </c>
      <c r="M111" s="405">
        <v>0</v>
      </c>
      <c r="N111" s="397" t="str">
        <f t="shared" si="12"/>
        <v>OK</v>
      </c>
    </row>
    <row r="112" spans="1:14" ht="15.9" customHeight="1">
      <c r="A112" s="403"/>
      <c r="B112" s="407" t="s">
        <v>162</v>
      </c>
      <c r="C112" s="154" t="s">
        <v>163</v>
      </c>
      <c r="D112" s="404">
        <v>0</v>
      </c>
      <c r="E112" s="405">
        <v>0</v>
      </c>
      <c r="F112" s="405">
        <v>0</v>
      </c>
      <c r="G112" s="405">
        <v>0</v>
      </c>
      <c r="H112" s="405">
        <v>0</v>
      </c>
      <c r="I112" s="405"/>
      <c r="J112" s="405">
        <v>0</v>
      </c>
      <c r="K112" s="405">
        <v>0</v>
      </c>
      <c r="L112" s="405">
        <v>0</v>
      </c>
      <c r="M112" s="405">
        <v>0</v>
      </c>
      <c r="N112" s="397" t="str">
        <f t="shared" si="12"/>
        <v>OK</v>
      </c>
    </row>
    <row r="113" spans="1:14" ht="15.9" customHeight="1">
      <c r="A113" s="403" t="s">
        <v>177</v>
      </c>
      <c r="B113" s="408"/>
      <c r="C113" s="154" t="s">
        <v>161</v>
      </c>
      <c r="D113" s="404">
        <v>0</v>
      </c>
      <c r="E113" s="405">
        <v>0</v>
      </c>
      <c r="F113" s="405">
        <v>0</v>
      </c>
      <c r="G113" s="405">
        <v>0</v>
      </c>
      <c r="H113" s="405">
        <v>0</v>
      </c>
      <c r="I113" s="405"/>
      <c r="J113" s="405">
        <v>0</v>
      </c>
      <c r="K113" s="405">
        <v>0</v>
      </c>
      <c r="L113" s="405">
        <v>0</v>
      </c>
      <c r="M113" s="405">
        <v>0</v>
      </c>
      <c r="N113" s="397" t="str">
        <f t="shared" si="12"/>
        <v>OK</v>
      </c>
    </row>
    <row r="114" spans="1:14" ht="15.9" customHeight="1">
      <c r="A114" s="403"/>
      <c r="B114" s="407" t="s">
        <v>164</v>
      </c>
      <c r="C114" s="154" t="s">
        <v>163</v>
      </c>
      <c r="D114" s="404">
        <v>0</v>
      </c>
      <c r="E114" s="405">
        <v>0</v>
      </c>
      <c r="F114" s="405">
        <v>0</v>
      </c>
      <c r="G114" s="405">
        <v>0</v>
      </c>
      <c r="H114" s="405">
        <v>0</v>
      </c>
      <c r="I114" s="405"/>
      <c r="J114" s="405">
        <v>0</v>
      </c>
      <c r="K114" s="405">
        <v>0</v>
      </c>
      <c r="L114" s="405">
        <v>0</v>
      </c>
      <c r="M114" s="405">
        <v>0</v>
      </c>
      <c r="N114" s="397" t="str">
        <f t="shared" si="12"/>
        <v>OK</v>
      </c>
    </row>
    <row r="115" spans="1:14" ht="15.9" customHeight="1">
      <c r="A115" s="403"/>
      <c r="B115" s="408"/>
      <c r="C115" s="154" t="s">
        <v>161</v>
      </c>
      <c r="D115" s="404">
        <f>SUM(E115:M115)</f>
        <v>0</v>
      </c>
      <c r="E115" s="515">
        <v>0</v>
      </c>
      <c r="F115" s="515">
        <v>0</v>
      </c>
      <c r="G115" s="515">
        <v>0</v>
      </c>
      <c r="H115" s="515">
        <v>0</v>
      </c>
      <c r="I115" s="515"/>
      <c r="J115" s="515">
        <v>0</v>
      </c>
      <c r="K115" s="515">
        <v>0</v>
      </c>
      <c r="L115" s="515">
        <v>0</v>
      </c>
      <c r="M115" s="515">
        <f>M111+M113</f>
        <v>0</v>
      </c>
      <c r="N115" s="397" t="str">
        <f t="shared" si="12"/>
        <v>OK</v>
      </c>
    </row>
    <row r="116" spans="1:14" ht="15.9" customHeight="1">
      <c r="A116" s="401"/>
      <c r="B116" s="407" t="s">
        <v>16</v>
      </c>
      <c r="C116" s="144" t="s">
        <v>163</v>
      </c>
      <c r="D116" s="404">
        <f>SUM(E116:M116)</f>
        <v>0</v>
      </c>
      <c r="E116" s="515">
        <v>0</v>
      </c>
      <c r="F116" s="515">
        <v>0</v>
      </c>
      <c r="G116" s="515">
        <v>0</v>
      </c>
      <c r="H116" s="515">
        <v>0</v>
      </c>
      <c r="I116" s="515"/>
      <c r="J116" s="515">
        <v>0</v>
      </c>
      <c r="K116" s="515">
        <v>0</v>
      </c>
      <c r="L116" s="515">
        <v>0</v>
      </c>
      <c r="M116" s="515">
        <f>M112+M114</f>
        <v>0</v>
      </c>
      <c r="N116" s="397" t="str">
        <f t="shared" si="12"/>
        <v>OK</v>
      </c>
    </row>
    <row r="117" spans="1:14" ht="15.9" customHeight="1">
      <c r="A117" s="399"/>
      <c r="B117" s="144"/>
      <c r="C117" s="154" t="s">
        <v>161</v>
      </c>
      <c r="D117" s="404">
        <v>0</v>
      </c>
      <c r="E117" s="405">
        <v>0</v>
      </c>
      <c r="F117" s="405">
        <v>0</v>
      </c>
      <c r="G117" s="405">
        <v>0</v>
      </c>
      <c r="H117" s="405">
        <v>0</v>
      </c>
      <c r="I117" s="405"/>
      <c r="J117" s="405">
        <v>0</v>
      </c>
      <c r="K117" s="405">
        <v>0</v>
      </c>
      <c r="L117" s="405">
        <v>0</v>
      </c>
      <c r="M117" s="405">
        <v>0</v>
      </c>
      <c r="N117" s="397" t="str">
        <f t="shared" si="12"/>
        <v>OK</v>
      </c>
    </row>
    <row r="118" spans="1:14" ht="15.9" customHeight="1">
      <c r="A118" s="403"/>
      <c r="B118" s="407" t="s">
        <v>162</v>
      </c>
      <c r="C118" s="154" t="s">
        <v>163</v>
      </c>
      <c r="D118" s="404">
        <v>0</v>
      </c>
      <c r="E118" s="405">
        <v>0</v>
      </c>
      <c r="F118" s="405">
        <v>0</v>
      </c>
      <c r="G118" s="405">
        <v>0</v>
      </c>
      <c r="H118" s="405">
        <v>0</v>
      </c>
      <c r="I118" s="405"/>
      <c r="J118" s="405">
        <v>0</v>
      </c>
      <c r="K118" s="405">
        <v>0</v>
      </c>
      <c r="L118" s="405">
        <v>0</v>
      </c>
      <c r="M118" s="405">
        <v>0</v>
      </c>
      <c r="N118" s="397" t="str">
        <f t="shared" si="12"/>
        <v>OK</v>
      </c>
    </row>
    <row r="119" spans="1:14" ht="15.9" customHeight="1">
      <c r="A119" s="403" t="s">
        <v>179</v>
      </c>
      <c r="B119" s="408"/>
      <c r="C119" s="154" t="s">
        <v>161</v>
      </c>
      <c r="D119" s="404">
        <v>0</v>
      </c>
      <c r="E119" s="405">
        <v>0</v>
      </c>
      <c r="F119" s="405">
        <v>0</v>
      </c>
      <c r="G119" s="405">
        <v>0</v>
      </c>
      <c r="H119" s="405">
        <v>0</v>
      </c>
      <c r="I119" s="405"/>
      <c r="J119" s="405">
        <v>0</v>
      </c>
      <c r="K119" s="405">
        <v>0</v>
      </c>
      <c r="L119" s="405">
        <v>0</v>
      </c>
      <c r="M119" s="405">
        <v>0</v>
      </c>
      <c r="N119" s="397" t="str">
        <f t="shared" si="12"/>
        <v>OK</v>
      </c>
    </row>
    <row r="120" spans="1:14" ht="15.9" customHeight="1">
      <c r="A120" s="403"/>
      <c r="B120" s="407" t="s">
        <v>164</v>
      </c>
      <c r="C120" s="154" t="s">
        <v>163</v>
      </c>
      <c r="D120" s="404">
        <v>0</v>
      </c>
      <c r="E120" s="405">
        <v>0</v>
      </c>
      <c r="F120" s="405">
        <v>0</v>
      </c>
      <c r="G120" s="405">
        <v>0</v>
      </c>
      <c r="H120" s="405">
        <v>0</v>
      </c>
      <c r="I120" s="405"/>
      <c r="J120" s="405">
        <v>0</v>
      </c>
      <c r="K120" s="405">
        <v>0</v>
      </c>
      <c r="L120" s="405">
        <v>0</v>
      </c>
      <c r="M120" s="405">
        <v>0</v>
      </c>
      <c r="N120" s="397" t="str">
        <f t="shared" si="12"/>
        <v>OK</v>
      </c>
    </row>
    <row r="121" spans="1:14" ht="15.9" customHeight="1">
      <c r="A121" s="403"/>
      <c r="B121" s="408"/>
      <c r="C121" s="154" t="s">
        <v>161</v>
      </c>
      <c r="D121" s="404">
        <f>SUM(E121:M121)</f>
        <v>0</v>
      </c>
      <c r="E121" s="515">
        <v>0</v>
      </c>
      <c r="F121" s="515">
        <v>0</v>
      </c>
      <c r="G121" s="515">
        <v>0</v>
      </c>
      <c r="H121" s="515">
        <v>0</v>
      </c>
      <c r="I121" s="515"/>
      <c r="J121" s="515">
        <v>0</v>
      </c>
      <c r="K121" s="515">
        <v>0</v>
      </c>
      <c r="L121" s="515">
        <v>0</v>
      </c>
      <c r="M121" s="515">
        <f>M117+M119</f>
        <v>0</v>
      </c>
      <c r="N121" s="397" t="str">
        <f t="shared" si="12"/>
        <v>OK</v>
      </c>
    </row>
    <row r="122" spans="1:14" ht="15.9" customHeight="1">
      <c r="A122" s="401"/>
      <c r="B122" s="407" t="s">
        <v>16</v>
      </c>
      <c r="C122" s="144" t="s">
        <v>163</v>
      </c>
      <c r="D122" s="404">
        <f>SUM(E122:M122)</f>
        <v>0</v>
      </c>
      <c r="E122" s="515">
        <v>0</v>
      </c>
      <c r="F122" s="515">
        <v>0</v>
      </c>
      <c r="G122" s="515">
        <v>0</v>
      </c>
      <c r="H122" s="515">
        <v>0</v>
      </c>
      <c r="I122" s="515"/>
      <c r="J122" s="515">
        <v>0</v>
      </c>
      <c r="K122" s="515">
        <v>0</v>
      </c>
      <c r="L122" s="515">
        <v>0</v>
      </c>
      <c r="M122" s="515">
        <f>M118+M120</f>
        <v>0</v>
      </c>
      <c r="N122" s="397" t="str">
        <f t="shared" si="12"/>
        <v>OK</v>
      </c>
    </row>
    <row r="123" spans="1:14" ht="15.9" customHeight="1">
      <c r="A123" s="399"/>
      <c r="B123" s="144"/>
      <c r="C123" s="154" t="s">
        <v>161</v>
      </c>
      <c r="D123" s="404">
        <v>0</v>
      </c>
      <c r="E123" s="405">
        <v>0</v>
      </c>
      <c r="F123" s="405">
        <v>0</v>
      </c>
      <c r="G123" s="405">
        <v>0</v>
      </c>
      <c r="H123" s="405">
        <v>0</v>
      </c>
      <c r="I123" s="405">
        <v>0</v>
      </c>
      <c r="J123" s="405">
        <v>0</v>
      </c>
      <c r="K123" s="405">
        <v>0</v>
      </c>
      <c r="L123" s="405">
        <v>0</v>
      </c>
      <c r="M123" s="405">
        <v>0</v>
      </c>
      <c r="N123" s="397" t="str">
        <f t="shared" si="12"/>
        <v>OK</v>
      </c>
    </row>
    <row r="124" spans="1:14" ht="15.9" customHeight="1">
      <c r="A124" s="403"/>
      <c r="B124" s="407" t="s">
        <v>162</v>
      </c>
      <c r="C124" s="154" t="s">
        <v>163</v>
      </c>
      <c r="D124" s="404">
        <v>0</v>
      </c>
      <c r="E124" s="405">
        <v>0</v>
      </c>
      <c r="F124" s="405">
        <v>0</v>
      </c>
      <c r="G124" s="405">
        <v>0</v>
      </c>
      <c r="H124" s="405">
        <v>0</v>
      </c>
      <c r="I124" s="405">
        <v>0</v>
      </c>
      <c r="J124" s="405">
        <v>0</v>
      </c>
      <c r="K124" s="405">
        <v>0</v>
      </c>
      <c r="L124" s="405">
        <v>0</v>
      </c>
      <c r="M124" s="405">
        <v>0</v>
      </c>
      <c r="N124" s="397" t="str">
        <f t="shared" si="12"/>
        <v>OK</v>
      </c>
    </row>
    <row r="125" spans="1:14" ht="15.9" customHeight="1">
      <c r="A125" s="403" t="s">
        <v>260</v>
      </c>
      <c r="B125" s="408"/>
      <c r="C125" s="154" t="s">
        <v>161</v>
      </c>
      <c r="D125" s="404">
        <v>0</v>
      </c>
      <c r="E125" s="405">
        <v>0</v>
      </c>
      <c r="F125" s="405">
        <v>0</v>
      </c>
      <c r="G125" s="405">
        <v>0</v>
      </c>
      <c r="H125" s="405">
        <v>0</v>
      </c>
      <c r="I125" s="405">
        <v>0</v>
      </c>
      <c r="J125" s="405">
        <v>0</v>
      </c>
      <c r="K125" s="405">
        <v>0</v>
      </c>
      <c r="L125" s="405">
        <v>0</v>
      </c>
      <c r="M125" s="405">
        <v>0</v>
      </c>
      <c r="N125" s="397" t="str">
        <f t="shared" si="12"/>
        <v>OK</v>
      </c>
    </row>
    <row r="126" spans="1:14" ht="15.9" customHeight="1">
      <c r="A126" s="403"/>
      <c r="B126" s="407" t="s">
        <v>164</v>
      </c>
      <c r="C126" s="154" t="s">
        <v>163</v>
      </c>
      <c r="D126" s="404">
        <v>0</v>
      </c>
      <c r="E126" s="405">
        <v>0</v>
      </c>
      <c r="F126" s="405">
        <v>0</v>
      </c>
      <c r="G126" s="405">
        <v>0</v>
      </c>
      <c r="H126" s="405">
        <v>0</v>
      </c>
      <c r="I126" s="405">
        <v>0</v>
      </c>
      <c r="J126" s="405">
        <v>0</v>
      </c>
      <c r="K126" s="405">
        <v>0</v>
      </c>
      <c r="L126" s="405">
        <v>0</v>
      </c>
      <c r="M126" s="405">
        <v>0</v>
      </c>
      <c r="N126" s="397" t="str">
        <f t="shared" si="12"/>
        <v>OK</v>
      </c>
    </row>
    <row r="127" spans="1:14" ht="15.9" customHeight="1">
      <c r="A127" s="403"/>
      <c r="B127" s="408"/>
      <c r="C127" s="154" t="s">
        <v>161</v>
      </c>
      <c r="D127" s="404">
        <f>SUM(E127:M127)</f>
        <v>0</v>
      </c>
      <c r="E127" s="515">
        <f t="shared" ref="E127:M128" si="15">E123+E125</f>
        <v>0</v>
      </c>
      <c r="F127" s="515">
        <f t="shared" si="15"/>
        <v>0</v>
      </c>
      <c r="G127" s="515">
        <f t="shared" si="15"/>
        <v>0</v>
      </c>
      <c r="H127" s="515">
        <f t="shared" si="15"/>
        <v>0</v>
      </c>
      <c r="I127" s="515">
        <f t="shared" si="15"/>
        <v>0</v>
      </c>
      <c r="J127" s="515">
        <f t="shared" si="15"/>
        <v>0</v>
      </c>
      <c r="K127" s="515">
        <f t="shared" si="15"/>
        <v>0</v>
      </c>
      <c r="L127" s="515">
        <f t="shared" si="15"/>
        <v>0</v>
      </c>
      <c r="M127" s="515">
        <f t="shared" si="15"/>
        <v>0</v>
      </c>
      <c r="N127" s="397" t="str">
        <f t="shared" si="12"/>
        <v>OK</v>
      </c>
    </row>
    <row r="128" spans="1:14" ht="15.9" customHeight="1">
      <c r="A128" s="401"/>
      <c r="B128" s="407" t="s">
        <v>16</v>
      </c>
      <c r="C128" s="144" t="s">
        <v>163</v>
      </c>
      <c r="D128" s="404">
        <f>SUM(E128:M128)</f>
        <v>0</v>
      </c>
      <c r="E128" s="515">
        <f t="shared" si="15"/>
        <v>0</v>
      </c>
      <c r="F128" s="515">
        <f t="shared" si="15"/>
        <v>0</v>
      </c>
      <c r="G128" s="515">
        <f t="shared" si="15"/>
        <v>0</v>
      </c>
      <c r="H128" s="515">
        <f t="shared" si="15"/>
        <v>0</v>
      </c>
      <c r="I128" s="515">
        <f t="shared" si="15"/>
        <v>0</v>
      </c>
      <c r="J128" s="515">
        <f t="shared" si="15"/>
        <v>0</v>
      </c>
      <c r="K128" s="515">
        <f t="shared" si="15"/>
        <v>0</v>
      </c>
      <c r="L128" s="515">
        <f t="shared" si="15"/>
        <v>0</v>
      </c>
      <c r="M128" s="515">
        <f t="shared" si="15"/>
        <v>0</v>
      </c>
      <c r="N128" s="397" t="str">
        <f t="shared" si="12"/>
        <v>OK</v>
      </c>
    </row>
    <row r="129" spans="1:18" ht="15.9" customHeight="1">
      <c r="A129" s="399"/>
      <c r="B129" s="144"/>
      <c r="C129" s="154" t="s">
        <v>161</v>
      </c>
      <c r="D129" s="404">
        <v>0</v>
      </c>
      <c r="E129" s="405">
        <v>0</v>
      </c>
      <c r="F129" s="405">
        <v>0</v>
      </c>
      <c r="G129" s="405">
        <v>0</v>
      </c>
      <c r="H129" s="405">
        <v>0</v>
      </c>
      <c r="I129" s="405">
        <v>0</v>
      </c>
      <c r="J129" s="405">
        <v>0</v>
      </c>
      <c r="K129" s="405">
        <v>0</v>
      </c>
      <c r="L129" s="405">
        <v>0</v>
      </c>
      <c r="M129" s="405">
        <v>0</v>
      </c>
      <c r="N129" s="397" t="str">
        <f t="shared" si="12"/>
        <v>OK</v>
      </c>
    </row>
    <row r="130" spans="1:18" ht="15.9" customHeight="1">
      <c r="A130" s="403"/>
      <c r="B130" s="407" t="s">
        <v>162</v>
      </c>
      <c r="C130" s="154" t="s">
        <v>163</v>
      </c>
      <c r="D130" s="404">
        <v>0</v>
      </c>
      <c r="E130" s="405">
        <v>0</v>
      </c>
      <c r="F130" s="405">
        <v>0</v>
      </c>
      <c r="G130" s="405">
        <v>0</v>
      </c>
      <c r="H130" s="405">
        <v>0</v>
      </c>
      <c r="I130" s="405">
        <v>0</v>
      </c>
      <c r="J130" s="405">
        <v>0</v>
      </c>
      <c r="K130" s="405">
        <v>0</v>
      </c>
      <c r="L130" s="405">
        <v>0</v>
      </c>
      <c r="M130" s="405">
        <v>0</v>
      </c>
      <c r="N130" s="397" t="str">
        <f t="shared" si="12"/>
        <v>OK</v>
      </c>
    </row>
    <row r="131" spans="1:18" ht="15.9" customHeight="1">
      <c r="A131" s="403" t="s">
        <v>49</v>
      </c>
      <c r="B131" s="408"/>
      <c r="C131" s="154" t="s">
        <v>161</v>
      </c>
      <c r="D131" s="404">
        <v>0</v>
      </c>
      <c r="E131" s="405">
        <v>0</v>
      </c>
      <c r="F131" s="405">
        <v>0</v>
      </c>
      <c r="G131" s="405">
        <v>0</v>
      </c>
      <c r="H131" s="405">
        <v>0</v>
      </c>
      <c r="I131" s="405">
        <v>0</v>
      </c>
      <c r="J131" s="405">
        <v>0</v>
      </c>
      <c r="K131" s="405">
        <v>0</v>
      </c>
      <c r="L131" s="405">
        <v>0</v>
      </c>
      <c r="M131" s="405">
        <v>0</v>
      </c>
      <c r="N131" s="397" t="str">
        <f t="shared" si="12"/>
        <v>OK</v>
      </c>
    </row>
    <row r="132" spans="1:18" ht="15.9" customHeight="1">
      <c r="A132" s="403"/>
      <c r="B132" s="407" t="s">
        <v>164</v>
      </c>
      <c r="C132" s="154" t="s">
        <v>163</v>
      </c>
      <c r="D132" s="404">
        <v>0</v>
      </c>
      <c r="E132" s="405">
        <v>0</v>
      </c>
      <c r="F132" s="405">
        <v>0</v>
      </c>
      <c r="G132" s="405">
        <v>0</v>
      </c>
      <c r="H132" s="405">
        <v>0</v>
      </c>
      <c r="I132" s="405">
        <v>0</v>
      </c>
      <c r="J132" s="405">
        <v>0</v>
      </c>
      <c r="K132" s="405">
        <v>0</v>
      </c>
      <c r="L132" s="405">
        <v>0</v>
      </c>
      <c r="M132" s="405">
        <v>0</v>
      </c>
      <c r="N132" s="397" t="str">
        <f t="shared" si="12"/>
        <v>OK</v>
      </c>
    </row>
    <row r="133" spans="1:18" ht="15.9" customHeight="1">
      <c r="A133" s="403"/>
      <c r="B133" s="408"/>
      <c r="C133" s="154" t="s">
        <v>161</v>
      </c>
      <c r="D133" s="404">
        <f>SUM(E133:M133)</f>
        <v>0</v>
      </c>
      <c r="E133" s="515">
        <f t="shared" ref="E133:M134" si="16">E129+E131</f>
        <v>0</v>
      </c>
      <c r="F133" s="515">
        <f t="shared" si="16"/>
        <v>0</v>
      </c>
      <c r="G133" s="515">
        <f t="shared" si="16"/>
        <v>0</v>
      </c>
      <c r="H133" s="515">
        <f t="shared" si="16"/>
        <v>0</v>
      </c>
      <c r="I133" s="515">
        <f t="shared" si="16"/>
        <v>0</v>
      </c>
      <c r="J133" s="515">
        <f t="shared" si="16"/>
        <v>0</v>
      </c>
      <c r="K133" s="515">
        <f t="shared" si="16"/>
        <v>0</v>
      </c>
      <c r="L133" s="515">
        <f t="shared" si="16"/>
        <v>0</v>
      </c>
      <c r="M133" s="515">
        <f t="shared" si="16"/>
        <v>0</v>
      </c>
      <c r="N133" s="397" t="str">
        <f t="shared" si="12"/>
        <v>OK</v>
      </c>
    </row>
    <row r="134" spans="1:18" ht="15.9" customHeight="1">
      <c r="A134" s="401"/>
      <c r="B134" s="407" t="s">
        <v>16</v>
      </c>
      <c r="C134" s="144" t="s">
        <v>163</v>
      </c>
      <c r="D134" s="404">
        <f>SUM(E134:M134)</f>
        <v>0</v>
      </c>
      <c r="E134" s="515">
        <f t="shared" si="16"/>
        <v>0</v>
      </c>
      <c r="F134" s="515">
        <f t="shared" si="16"/>
        <v>0</v>
      </c>
      <c r="G134" s="515">
        <f t="shared" si="16"/>
        <v>0</v>
      </c>
      <c r="H134" s="515">
        <f t="shared" si="16"/>
        <v>0</v>
      </c>
      <c r="I134" s="515">
        <f t="shared" si="16"/>
        <v>0</v>
      </c>
      <c r="J134" s="515">
        <f t="shared" si="16"/>
        <v>0</v>
      </c>
      <c r="K134" s="515">
        <f t="shared" si="16"/>
        <v>0</v>
      </c>
      <c r="L134" s="515">
        <f t="shared" si="16"/>
        <v>0</v>
      </c>
      <c r="M134" s="515">
        <f t="shared" si="16"/>
        <v>0</v>
      </c>
      <c r="N134" s="397" t="str">
        <f t="shared" si="12"/>
        <v>OK</v>
      </c>
    </row>
    <row r="135" spans="1:18" ht="15.9" hidden="1" customHeight="1"/>
    <row r="136" spans="1:18" ht="15.9" hidden="1" customHeight="1">
      <c r="A136" s="397"/>
      <c r="B136" s="397"/>
      <c r="C136" s="397"/>
      <c r="F136" s="554" t="s">
        <v>256</v>
      </c>
      <c r="G136" s="554"/>
      <c r="H136" s="554"/>
      <c r="I136" s="554"/>
      <c r="J136" s="397"/>
      <c r="K136" s="513" t="s">
        <v>301</v>
      </c>
      <c r="L136" s="397"/>
      <c r="M136" s="397"/>
      <c r="P136" s="397"/>
      <c r="Q136" s="397"/>
      <c r="R136" s="397"/>
    </row>
    <row r="137" spans="1:18" ht="15.9" hidden="1" customHeight="1">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v>0</v>
      </c>
      <c r="E140" s="405">
        <v>0</v>
      </c>
      <c r="F140" s="405">
        <v>0</v>
      </c>
      <c r="G140" s="405">
        <v>0</v>
      </c>
      <c r="H140" s="405">
        <v>0</v>
      </c>
      <c r="I140" s="405">
        <v>0</v>
      </c>
      <c r="J140" s="405">
        <v>0</v>
      </c>
      <c r="K140" s="405">
        <v>0</v>
      </c>
      <c r="L140" s="405">
        <v>0</v>
      </c>
      <c r="M140" s="405">
        <v>0</v>
      </c>
      <c r="N140" s="397" t="str">
        <f t="shared" si="12"/>
        <v>OK</v>
      </c>
    </row>
    <row r="141" spans="1:18" ht="15.9" hidden="1" customHeight="1">
      <c r="A141" s="403"/>
      <c r="B141" s="407" t="s">
        <v>162</v>
      </c>
      <c r="C141" s="154" t="s">
        <v>163</v>
      </c>
      <c r="D141" s="404">
        <v>0</v>
      </c>
      <c r="E141" s="405">
        <v>0</v>
      </c>
      <c r="F141" s="405">
        <v>0</v>
      </c>
      <c r="G141" s="405">
        <v>0</v>
      </c>
      <c r="H141" s="405">
        <v>0</v>
      </c>
      <c r="I141" s="405">
        <v>0</v>
      </c>
      <c r="J141" s="405">
        <v>0</v>
      </c>
      <c r="K141" s="405">
        <v>0</v>
      </c>
      <c r="L141" s="405">
        <v>0</v>
      </c>
      <c r="M141" s="405">
        <v>0</v>
      </c>
      <c r="N141" s="397" t="str">
        <f t="shared" si="12"/>
        <v>OK</v>
      </c>
    </row>
    <row r="142" spans="1:18" ht="15.9" hidden="1" customHeight="1">
      <c r="A142" s="403" t="s">
        <v>180</v>
      </c>
      <c r="B142" s="408"/>
      <c r="C142" s="154" t="s">
        <v>161</v>
      </c>
      <c r="D142" s="404">
        <v>0</v>
      </c>
      <c r="E142" s="405">
        <v>0</v>
      </c>
      <c r="F142" s="405">
        <v>0</v>
      </c>
      <c r="G142" s="405">
        <v>0</v>
      </c>
      <c r="H142" s="405">
        <v>0</v>
      </c>
      <c r="I142" s="405">
        <v>0</v>
      </c>
      <c r="J142" s="405">
        <v>0</v>
      </c>
      <c r="K142" s="405">
        <v>0</v>
      </c>
      <c r="L142" s="405">
        <v>0</v>
      </c>
      <c r="M142" s="405">
        <v>0</v>
      </c>
      <c r="N142" s="397" t="str">
        <f t="shared" si="12"/>
        <v>OK</v>
      </c>
    </row>
    <row r="143" spans="1:18" ht="15.9" hidden="1" customHeight="1">
      <c r="A143" s="403" t="s">
        <v>181</v>
      </c>
      <c r="B143" s="407" t="s">
        <v>164</v>
      </c>
      <c r="C143" s="154" t="s">
        <v>163</v>
      </c>
      <c r="D143" s="404">
        <v>0</v>
      </c>
      <c r="E143" s="405">
        <v>0</v>
      </c>
      <c r="F143" s="405">
        <v>0</v>
      </c>
      <c r="G143" s="405">
        <v>0</v>
      </c>
      <c r="H143" s="405">
        <v>0</v>
      </c>
      <c r="I143" s="405">
        <v>0</v>
      </c>
      <c r="J143" s="405">
        <v>0</v>
      </c>
      <c r="K143" s="405">
        <v>0</v>
      </c>
      <c r="L143" s="405">
        <v>0</v>
      </c>
      <c r="M143" s="405">
        <v>0</v>
      </c>
      <c r="N143" s="397" t="str">
        <f t="shared" si="12"/>
        <v>OK</v>
      </c>
    </row>
    <row r="144" spans="1:18" ht="15.9" hidden="1" customHeight="1">
      <c r="A144" s="403"/>
      <c r="B144" s="408"/>
      <c r="C144" s="154" t="s">
        <v>161</v>
      </c>
      <c r="D144" s="404">
        <f t="shared" ref="D144:D149" si="17">SUM(E144:M144)</f>
        <v>0</v>
      </c>
      <c r="E144" s="515">
        <f t="shared" ref="E144:M145" si="18">E140+E142</f>
        <v>0</v>
      </c>
      <c r="F144" s="515">
        <f t="shared" si="18"/>
        <v>0</v>
      </c>
      <c r="G144" s="515">
        <f t="shared" si="18"/>
        <v>0</v>
      </c>
      <c r="H144" s="515">
        <f t="shared" si="18"/>
        <v>0</v>
      </c>
      <c r="I144" s="515">
        <f t="shared" si="18"/>
        <v>0</v>
      </c>
      <c r="J144" s="515">
        <f t="shared" si="18"/>
        <v>0</v>
      </c>
      <c r="K144" s="515">
        <f t="shared" si="18"/>
        <v>0</v>
      </c>
      <c r="L144" s="515">
        <f t="shared" si="18"/>
        <v>0</v>
      </c>
      <c r="M144" s="515">
        <f t="shared" si="18"/>
        <v>0</v>
      </c>
      <c r="N144" s="397" t="str">
        <f t="shared" si="12"/>
        <v>OK</v>
      </c>
    </row>
    <row r="145" spans="1:14" ht="15.9" hidden="1" customHeight="1">
      <c r="A145" s="401"/>
      <c r="B145" s="407" t="s">
        <v>16</v>
      </c>
      <c r="C145" s="144" t="s">
        <v>163</v>
      </c>
      <c r="D145" s="404">
        <f t="shared" si="17"/>
        <v>0</v>
      </c>
      <c r="E145" s="515">
        <f t="shared" si="18"/>
        <v>0</v>
      </c>
      <c r="F145" s="515">
        <f t="shared" si="18"/>
        <v>0</v>
      </c>
      <c r="G145" s="515">
        <f t="shared" si="18"/>
        <v>0</v>
      </c>
      <c r="H145" s="515">
        <f t="shared" si="18"/>
        <v>0</v>
      </c>
      <c r="I145" s="515">
        <f t="shared" si="18"/>
        <v>0</v>
      </c>
      <c r="J145" s="515">
        <f t="shared" si="18"/>
        <v>0</v>
      </c>
      <c r="K145" s="515">
        <f t="shared" si="18"/>
        <v>0</v>
      </c>
      <c r="L145" s="515">
        <f t="shared" si="18"/>
        <v>0</v>
      </c>
      <c r="M145" s="515">
        <f t="shared" si="18"/>
        <v>0</v>
      </c>
      <c r="N145" s="397" t="str">
        <f t="shared" si="12"/>
        <v>OK</v>
      </c>
    </row>
    <row r="146" spans="1:14" ht="15.9" customHeight="1">
      <c r="A146" s="399"/>
      <c r="B146" s="144"/>
      <c r="C146" s="154" t="s">
        <v>161</v>
      </c>
      <c r="D146" s="404">
        <f t="shared" si="17"/>
        <v>4063</v>
      </c>
      <c r="E146" s="517">
        <f t="shared" ref="E146:M149" si="19">E5+E11+E17+E23+E29+E35+E46+E52+E58+E64+E70+E76+E93+E117+E99+E105+E111+E140</f>
        <v>24</v>
      </c>
      <c r="F146" s="517">
        <f t="shared" si="19"/>
        <v>44</v>
      </c>
      <c r="G146" s="517">
        <f t="shared" si="19"/>
        <v>8</v>
      </c>
      <c r="H146" s="517">
        <f t="shared" si="19"/>
        <v>1</v>
      </c>
      <c r="I146" s="517">
        <f t="shared" si="19"/>
        <v>0</v>
      </c>
      <c r="J146" s="517">
        <f t="shared" si="19"/>
        <v>9</v>
      </c>
      <c r="K146" s="517">
        <f>K5+K11+K17+K23+K29+K35+K46+K52+K58+K64+K70+K76+K93+K117+K99+K105+K111+K140</f>
        <v>228</v>
      </c>
      <c r="L146" s="517">
        <f>L5+L11+L17+L23+L29+L35+L46+L52+L58+L64+L70+L76+L93+L117+L99+L105+L111+L140</f>
        <v>105</v>
      </c>
      <c r="M146" s="517">
        <f t="shared" si="19"/>
        <v>3644</v>
      </c>
      <c r="N146" s="397" t="str">
        <f t="shared" si="12"/>
        <v>OK</v>
      </c>
    </row>
    <row r="147" spans="1:14" ht="15.9" customHeight="1">
      <c r="A147" s="403"/>
      <c r="B147" s="407" t="s">
        <v>162</v>
      </c>
      <c r="C147" s="154" t="s">
        <v>163</v>
      </c>
      <c r="D147" s="404">
        <f t="shared" si="17"/>
        <v>163962678</v>
      </c>
      <c r="E147" s="517">
        <f t="shared" si="19"/>
        <v>5739300</v>
      </c>
      <c r="F147" s="517">
        <f t="shared" si="19"/>
        <v>21581736</v>
      </c>
      <c r="G147" s="517">
        <f t="shared" si="19"/>
        <v>194421</v>
      </c>
      <c r="H147" s="517">
        <f t="shared" si="19"/>
        <v>1999000</v>
      </c>
      <c r="I147" s="517">
        <f t="shared" si="19"/>
        <v>0</v>
      </c>
      <c r="J147" s="517">
        <f t="shared" si="19"/>
        <v>207900</v>
      </c>
      <c r="K147" s="517">
        <f t="shared" si="19"/>
        <v>15822486</v>
      </c>
      <c r="L147" s="517">
        <f t="shared" si="19"/>
        <v>13398267</v>
      </c>
      <c r="M147" s="517">
        <f t="shared" si="19"/>
        <v>105019568</v>
      </c>
      <c r="N147" s="397" t="str">
        <f t="shared" si="12"/>
        <v>OK</v>
      </c>
    </row>
    <row r="148" spans="1:14" ht="15.9" customHeight="1">
      <c r="A148" s="403" t="s">
        <v>261</v>
      </c>
      <c r="B148" s="408"/>
      <c r="C148" s="154" t="s">
        <v>161</v>
      </c>
      <c r="D148" s="404">
        <f t="shared" si="17"/>
        <v>5078</v>
      </c>
      <c r="E148" s="517">
        <f t="shared" si="19"/>
        <v>41</v>
      </c>
      <c r="F148" s="517">
        <f t="shared" si="19"/>
        <v>2</v>
      </c>
      <c r="G148" s="517">
        <f t="shared" si="19"/>
        <v>183</v>
      </c>
      <c r="H148" s="517">
        <f t="shared" si="19"/>
        <v>96</v>
      </c>
      <c r="I148" s="517">
        <f t="shared" si="19"/>
        <v>0</v>
      </c>
      <c r="J148" s="517">
        <f t="shared" si="19"/>
        <v>9</v>
      </c>
      <c r="K148" s="517">
        <f t="shared" si="19"/>
        <v>120</v>
      </c>
      <c r="L148" s="517">
        <f t="shared" si="19"/>
        <v>58</v>
      </c>
      <c r="M148" s="517">
        <f t="shared" si="19"/>
        <v>4569</v>
      </c>
      <c r="N148" s="397" t="str">
        <f t="shared" si="12"/>
        <v>OK</v>
      </c>
    </row>
    <row r="149" spans="1:14" ht="15.9" customHeight="1">
      <c r="A149" s="403"/>
      <c r="B149" s="407" t="s">
        <v>164</v>
      </c>
      <c r="C149" s="154" t="s">
        <v>163</v>
      </c>
      <c r="D149" s="404">
        <f t="shared" si="17"/>
        <v>194621901</v>
      </c>
      <c r="E149" s="517">
        <f t="shared" si="19"/>
        <v>18766550</v>
      </c>
      <c r="F149" s="517">
        <f t="shared" si="19"/>
        <v>2101800</v>
      </c>
      <c r="G149" s="517">
        <f t="shared" si="19"/>
        <v>6103342</v>
      </c>
      <c r="H149" s="517">
        <f t="shared" si="19"/>
        <v>3185690</v>
      </c>
      <c r="I149" s="517">
        <f t="shared" si="19"/>
        <v>0</v>
      </c>
      <c r="J149" s="517">
        <f t="shared" si="19"/>
        <v>605184</v>
      </c>
      <c r="K149" s="517">
        <f t="shared" si="19"/>
        <v>5465858</v>
      </c>
      <c r="L149" s="517">
        <f t="shared" si="19"/>
        <v>3109917</v>
      </c>
      <c r="M149" s="517">
        <f t="shared" si="19"/>
        <v>155283560</v>
      </c>
      <c r="N149" s="397" t="str">
        <f t="shared" si="12"/>
        <v>OK</v>
      </c>
    </row>
    <row r="150" spans="1:14" ht="15.9" customHeight="1">
      <c r="A150" s="403"/>
      <c r="B150" s="408"/>
      <c r="C150" s="154" t="s">
        <v>161</v>
      </c>
      <c r="D150" s="404">
        <f>+D146+D148</f>
        <v>9141</v>
      </c>
      <c r="E150" s="515">
        <f>E146+E148</f>
        <v>65</v>
      </c>
      <c r="F150" s="515">
        <f t="shared" ref="E150:M151" si="20">F146+F148</f>
        <v>46</v>
      </c>
      <c r="G150" s="515">
        <f t="shared" si="20"/>
        <v>191</v>
      </c>
      <c r="H150" s="515">
        <f t="shared" si="20"/>
        <v>97</v>
      </c>
      <c r="I150" s="515">
        <f t="shared" si="20"/>
        <v>0</v>
      </c>
      <c r="J150" s="515">
        <f t="shared" si="20"/>
        <v>18</v>
      </c>
      <c r="K150" s="515">
        <f t="shared" si="20"/>
        <v>348</v>
      </c>
      <c r="L150" s="515">
        <f t="shared" si="20"/>
        <v>163</v>
      </c>
      <c r="M150" s="515">
        <f t="shared" si="20"/>
        <v>8213</v>
      </c>
      <c r="N150" s="397" t="str">
        <f t="shared" si="12"/>
        <v>OK</v>
      </c>
    </row>
    <row r="151" spans="1:14" ht="15.9" customHeight="1">
      <c r="A151" s="401"/>
      <c r="B151" s="407" t="s">
        <v>16</v>
      </c>
      <c r="C151" s="154" t="s">
        <v>163</v>
      </c>
      <c r="D151" s="404">
        <f>SUM(E151:M151)</f>
        <v>358584579</v>
      </c>
      <c r="E151" s="515">
        <f t="shared" si="20"/>
        <v>24505850</v>
      </c>
      <c r="F151" s="515">
        <f t="shared" si="20"/>
        <v>23683536</v>
      </c>
      <c r="G151" s="515">
        <f t="shared" si="20"/>
        <v>6297763</v>
      </c>
      <c r="H151" s="515">
        <f t="shared" si="20"/>
        <v>5184690</v>
      </c>
      <c r="I151" s="515">
        <f t="shared" si="20"/>
        <v>0</v>
      </c>
      <c r="J151" s="515">
        <f t="shared" si="20"/>
        <v>813084</v>
      </c>
      <c r="K151" s="515">
        <f t="shared" si="20"/>
        <v>21288344</v>
      </c>
      <c r="L151" s="515">
        <f t="shared" si="20"/>
        <v>16508184</v>
      </c>
      <c r="M151" s="515">
        <f t="shared" si="20"/>
        <v>260303128</v>
      </c>
      <c r="N151" s="397" t="str">
        <f t="shared" si="12"/>
        <v>OK</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3" fitToHeight="0"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29698" r:id="rId4" name="CommandButton2">
          <controlPr defaultSize="0" print="0" autoLine="0" r:id="rId5">
            <anchor moveWithCells="1">
              <from>
                <xdr:col>1</xdr:col>
                <xdr:colOff>0</xdr:colOff>
                <xdr:row>0</xdr:row>
                <xdr:rowOff>0</xdr:rowOff>
              </from>
              <to>
                <xdr:col>3</xdr:col>
                <xdr:colOff>358140</xdr:colOff>
                <xdr:row>1</xdr:row>
                <xdr:rowOff>144780</xdr:rowOff>
              </to>
            </anchor>
          </controlPr>
        </control>
      </mc:Choice>
      <mc:Fallback>
        <control shapeId="29698" r:id="rId4" name="CommandButton2"/>
      </mc:Fallback>
    </mc:AlternateContent>
    <mc:AlternateContent xmlns:mc="http://schemas.openxmlformats.org/markup-compatibility/2006">
      <mc:Choice Requires="x14">
        <control shapeId="29697" r:id="rId6" name="CommandButton1">
          <controlPr defaultSize="0" print="0" autoLine="0" r:id="rId7">
            <anchor moveWithCells="1">
              <from>
                <xdr:col>0</xdr:col>
                <xdr:colOff>0</xdr:colOff>
                <xdr:row>0</xdr:row>
                <xdr:rowOff>0</xdr:rowOff>
              </from>
              <to>
                <xdr:col>1</xdr:col>
                <xdr:colOff>83820</xdr:colOff>
                <xdr:row>1</xdr:row>
                <xdr:rowOff>144780</xdr:rowOff>
              </to>
            </anchor>
          </controlPr>
        </control>
      </mc:Choice>
      <mc:Fallback>
        <control shapeId="29697" r:id="rId6" name="CommandButton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D14B-4D76-4529-8544-D1C2779586F4}">
  <sheetPr codeName="Sheet12"/>
  <dimension ref="A1:R993"/>
  <sheetViews>
    <sheetView view="pageBreakPreview" zoomScaleNormal="75" zoomScaleSheetLayoutView="100" workbookViewId="0">
      <pane xSplit="4" ySplit="4" topLeftCell="E120"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0" width="14.09765625" style="396" customWidth="1"/>
    <col min="11" max="11" width="14.09765625" style="525" customWidth="1"/>
    <col min="12" max="12" width="14.09765625" style="396"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8" width="14.09765625" style="396"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4" width="14.09765625" style="396"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80" width="14.09765625" style="396"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6" width="14.09765625" style="396"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2" width="14.09765625" style="396"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8" width="14.09765625" style="396"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4" width="14.09765625" style="396"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60" width="14.09765625" style="396"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6" width="14.09765625" style="396"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2" width="14.09765625" style="396"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8" width="14.09765625" style="396"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4" width="14.09765625" style="396"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40" width="14.09765625" style="396"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6" width="14.09765625" style="396"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2" width="14.09765625" style="396"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8" width="14.09765625" style="396"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4" width="14.09765625" style="396"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20" width="14.09765625" style="396"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6" width="14.09765625" style="396"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2" width="14.09765625" style="396"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8" width="14.09765625" style="396"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4" width="14.09765625" style="396"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900" width="14.09765625" style="396"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6" width="14.09765625" style="396"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2" width="14.09765625" style="396"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8" width="14.09765625" style="396"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4" width="14.09765625" style="396"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80" width="14.09765625" style="396"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6" width="14.09765625" style="396"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2" width="14.09765625" style="396"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8" width="14.09765625" style="396"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4" width="14.09765625" style="396"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60" width="14.09765625" style="396"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6" width="14.09765625" style="396"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2" width="14.09765625" style="396"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8" width="14.09765625" style="396"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4" width="14.09765625" style="396"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40" width="14.09765625" style="396"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6" width="14.09765625" style="396"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2" width="14.09765625" style="396"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8" width="14.09765625" style="396"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4" width="14.09765625" style="396"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20" width="14.09765625" style="396"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6" width="14.09765625" style="396"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2" width="14.09765625" style="396"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8" width="14.09765625" style="396"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4" width="14.09765625" style="396"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300" width="14.09765625" style="396"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6" width="14.09765625" style="396"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2" width="14.09765625" style="396"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8" width="14.09765625" style="396"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4" width="14.09765625" style="396"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80" width="14.09765625" style="396"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6" width="14.09765625" style="396"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2" width="14.09765625" style="396"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8" width="14.09765625" style="396"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4" width="14.09765625" style="396"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60" width="14.09765625" style="396"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6" width="14.09765625" style="396"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2" width="14.09765625" style="396"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8" width="14.09765625" style="396"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4" width="14.09765625" style="396"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40" width="14.09765625" style="396"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303</v>
      </c>
      <c r="L1" s="395"/>
      <c r="M1" s="395"/>
      <c r="P1" s="397"/>
      <c r="Q1" s="397"/>
      <c r="R1" s="397"/>
    </row>
    <row r="2" spans="1:18" ht="17.25" customHeight="1">
      <c r="K2" s="396"/>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 t="shared" ref="D5:D40" si="0">SUM(E5:M5)</f>
        <v>3367</v>
      </c>
      <c r="E5" s="405"/>
      <c r="F5" s="405"/>
      <c r="G5" s="405"/>
      <c r="H5" s="405"/>
      <c r="I5" s="405"/>
      <c r="J5" s="405"/>
      <c r="K5" s="405"/>
      <c r="L5" s="405"/>
      <c r="M5" s="405">
        <v>3367</v>
      </c>
      <c r="N5" s="397" t="str">
        <f>IF(SUM(E5:M5)=D5,"OK","NG")</f>
        <v>OK</v>
      </c>
    </row>
    <row r="6" spans="1:18" ht="17.25" customHeight="1">
      <c r="A6" s="403"/>
      <c r="B6" s="407" t="s">
        <v>162</v>
      </c>
      <c r="C6" s="154" t="s">
        <v>163</v>
      </c>
      <c r="D6" s="404">
        <f t="shared" si="0"/>
        <v>88911393</v>
      </c>
      <c r="E6" s="405"/>
      <c r="F6" s="405"/>
      <c r="G6" s="405"/>
      <c r="H6" s="405"/>
      <c r="I6" s="405"/>
      <c r="J6" s="405"/>
      <c r="K6" s="405"/>
      <c r="L6" s="405"/>
      <c r="M6" s="405">
        <v>88911393</v>
      </c>
      <c r="N6" s="397" t="str">
        <f t="shared" ref="N6:N40" si="1">IF(SUM(E6:M6)=D6,"OK","NG")</f>
        <v>OK</v>
      </c>
    </row>
    <row r="7" spans="1:18" ht="17.25" customHeight="1">
      <c r="A7" s="403" t="s">
        <v>45</v>
      </c>
      <c r="B7" s="408"/>
      <c r="C7" s="154" t="s">
        <v>161</v>
      </c>
      <c r="D7" s="404">
        <f t="shared" si="0"/>
        <v>7083</v>
      </c>
      <c r="E7" s="405"/>
      <c r="F7" s="405"/>
      <c r="G7" s="405"/>
      <c r="H7" s="405"/>
      <c r="I7" s="405"/>
      <c r="J7" s="405"/>
      <c r="K7" s="405"/>
      <c r="L7" s="405"/>
      <c r="M7" s="405">
        <v>7083</v>
      </c>
      <c r="N7" s="397" t="str">
        <f t="shared" si="1"/>
        <v>OK</v>
      </c>
    </row>
    <row r="8" spans="1:18" ht="17.25" customHeight="1">
      <c r="A8" s="409"/>
      <c r="B8" s="407" t="s">
        <v>164</v>
      </c>
      <c r="C8" s="154" t="s">
        <v>163</v>
      </c>
      <c r="D8" s="404">
        <f t="shared" si="0"/>
        <v>173903860</v>
      </c>
      <c r="E8" s="405"/>
      <c r="F8" s="405"/>
      <c r="G8" s="405"/>
      <c r="H8" s="405"/>
      <c r="I8" s="405"/>
      <c r="J8" s="405"/>
      <c r="K8" s="405"/>
      <c r="L8" s="405"/>
      <c r="M8" s="405">
        <v>173903860</v>
      </c>
      <c r="N8" s="397" t="str">
        <f t="shared" si="1"/>
        <v>OK</v>
      </c>
    </row>
    <row r="9" spans="1:18" ht="17.25" customHeight="1">
      <c r="A9" s="403"/>
      <c r="B9" s="408"/>
      <c r="C9" s="154" t="s">
        <v>161</v>
      </c>
      <c r="D9" s="404">
        <f t="shared" si="0"/>
        <v>10450</v>
      </c>
      <c r="E9" s="515">
        <f t="shared" ref="E9:M10" si="2">E5+E7</f>
        <v>0</v>
      </c>
      <c r="F9" s="515">
        <f t="shared" si="2"/>
        <v>0</v>
      </c>
      <c r="G9" s="515">
        <f t="shared" si="2"/>
        <v>0</v>
      </c>
      <c r="H9" s="515">
        <f t="shared" si="2"/>
        <v>0</v>
      </c>
      <c r="I9" s="515">
        <f t="shared" si="2"/>
        <v>0</v>
      </c>
      <c r="J9" s="515">
        <f t="shared" si="2"/>
        <v>0</v>
      </c>
      <c r="K9" s="515">
        <f t="shared" si="2"/>
        <v>0</v>
      </c>
      <c r="L9" s="515">
        <f t="shared" si="2"/>
        <v>0</v>
      </c>
      <c r="M9" s="515">
        <f t="shared" si="2"/>
        <v>10450</v>
      </c>
      <c r="N9" s="397" t="str">
        <f t="shared" si="1"/>
        <v>OK</v>
      </c>
    </row>
    <row r="10" spans="1:18" ht="17.25" customHeight="1">
      <c r="A10" s="401"/>
      <c r="B10" s="407" t="s">
        <v>16</v>
      </c>
      <c r="C10" s="154" t="s">
        <v>163</v>
      </c>
      <c r="D10" s="404">
        <f t="shared" si="0"/>
        <v>262815253</v>
      </c>
      <c r="E10" s="515">
        <f t="shared" si="2"/>
        <v>0</v>
      </c>
      <c r="F10" s="515">
        <f t="shared" si="2"/>
        <v>0</v>
      </c>
      <c r="G10" s="515">
        <f t="shared" si="2"/>
        <v>0</v>
      </c>
      <c r="H10" s="515">
        <f t="shared" si="2"/>
        <v>0</v>
      </c>
      <c r="I10" s="515">
        <f t="shared" si="2"/>
        <v>0</v>
      </c>
      <c r="J10" s="515">
        <f t="shared" si="2"/>
        <v>0</v>
      </c>
      <c r="K10" s="515">
        <f t="shared" si="2"/>
        <v>0</v>
      </c>
      <c r="L10" s="515">
        <f t="shared" si="2"/>
        <v>0</v>
      </c>
      <c r="M10" s="515">
        <f t="shared" si="2"/>
        <v>262815253</v>
      </c>
      <c r="N10" s="397" t="str">
        <f t="shared" si="1"/>
        <v>OK</v>
      </c>
    </row>
    <row r="11" spans="1:18" ht="17.25" customHeight="1">
      <c r="A11" s="399"/>
      <c r="B11" s="144"/>
      <c r="C11" s="154" t="s">
        <v>161</v>
      </c>
      <c r="D11" s="404">
        <f t="shared" si="0"/>
        <v>63</v>
      </c>
      <c r="E11" s="405">
        <v>3</v>
      </c>
      <c r="F11" s="405">
        <v>8</v>
      </c>
      <c r="G11" s="522">
        <v>4</v>
      </c>
      <c r="H11" s="522">
        <v>0</v>
      </c>
      <c r="I11" s="522"/>
      <c r="J11" s="522">
        <v>7</v>
      </c>
      <c r="K11" s="522">
        <v>21</v>
      </c>
      <c r="L11" s="522">
        <v>20</v>
      </c>
      <c r="M11" s="405">
        <v>0</v>
      </c>
      <c r="N11" s="397" t="str">
        <f t="shared" si="1"/>
        <v>OK</v>
      </c>
    </row>
    <row r="12" spans="1:18" ht="17.25" customHeight="1">
      <c r="A12" s="403"/>
      <c r="B12" s="407" t="s">
        <v>162</v>
      </c>
      <c r="C12" s="154" t="s">
        <v>163</v>
      </c>
      <c r="D12" s="404">
        <f t="shared" si="0"/>
        <v>1339315</v>
      </c>
      <c r="E12" s="405">
        <v>68100</v>
      </c>
      <c r="F12" s="405">
        <v>105000</v>
      </c>
      <c r="G12" s="522">
        <v>57330</v>
      </c>
      <c r="H12" s="522">
        <v>0</v>
      </c>
      <c r="I12" s="522"/>
      <c r="J12" s="522">
        <v>101400</v>
      </c>
      <c r="K12" s="522">
        <v>415900</v>
      </c>
      <c r="L12" s="522">
        <v>591585</v>
      </c>
      <c r="M12" s="405">
        <v>0</v>
      </c>
      <c r="N12" s="397" t="str">
        <f t="shared" si="1"/>
        <v>OK</v>
      </c>
    </row>
    <row r="13" spans="1:18" ht="17.25" customHeight="1">
      <c r="A13" s="403" t="s">
        <v>46</v>
      </c>
      <c r="B13" s="408"/>
      <c r="C13" s="154" t="s">
        <v>161</v>
      </c>
      <c r="D13" s="404">
        <f t="shared" si="0"/>
        <v>17</v>
      </c>
      <c r="E13" s="405">
        <v>4</v>
      </c>
      <c r="F13" s="405">
        <v>0</v>
      </c>
      <c r="G13" s="522">
        <v>8</v>
      </c>
      <c r="H13" s="522">
        <v>0</v>
      </c>
      <c r="I13" s="522"/>
      <c r="J13" s="522">
        <v>0</v>
      </c>
      <c r="K13" s="522">
        <v>5</v>
      </c>
      <c r="L13" s="522">
        <v>0</v>
      </c>
      <c r="M13" s="405">
        <v>0</v>
      </c>
      <c r="N13" s="397" t="str">
        <f t="shared" si="1"/>
        <v>OK</v>
      </c>
    </row>
    <row r="14" spans="1:18" ht="17.25" customHeight="1">
      <c r="A14" s="403"/>
      <c r="B14" s="407" t="s">
        <v>164</v>
      </c>
      <c r="C14" s="154" t="s">
        <v>163</v>
      </c>
      <c r="D14" s="404">
        <f t="shared" si="0"/>
        <v>676024</v>
      </c>
      <c r="E14" s="405">
        <v>246700</v>
      </c>
      <c r="F14" s="405">
        <v>0</v>
      </c>
      <c r="G14" s="522">
        <v>289524</v>
      </c>
      <c r="H14" s="522">
        <v>0</v>
      </c>
      <c r="I14" s="522"/>
      <c r="J14" s="522">
        <v>0</v>
      </c>
      <c r="K14" s="522">
        <v>139800</v>
      </c>
      <c r="L14" s="522">
        <v>0</v>
      </c>
      <c r="M14" s="405">
        <v>0</v>
      </c>
      <c r="N14" s="397" t="str">
        <f t="shared" si="1"/>
        <v>OK</v>
      </c>
    </row>
    <row r="15" spans="1:18" ht="17.25" customHeight="1">
      <c r="A15" s="403"/>
      <c r="B15" s="408"/>
      <c r="C15" s="154" t="s">
        <v>161</v>
      </c>
      <c r="D15" s="404">
        <f>SUM(E15:M15)</f>
        <v>80</v>
      </c>
      <c r="E15" s="515">
        <f>E11+E13</f>
        <v>7</v>
      </c>
      <c r="F15" s="515">
        <f t="shared" ref="F15:M16" si="3">F11+F13</f>
        <v>8</v>
      </c>
      <c r="G15" s="515">
        <f t="shared" si="3"/>
        <v>12</v>
      </c>
      <c r="H15" s="515">
        <f t="shared" si="3"/>
        <v>0</v>
      </c>
      <c r="I15" s="515">
        <f t="shared" si="3"/>
        <v>0</v>
      </c>
      <c r="J15" s="515">
        <f t="shared" si="3"/>
        <v>7</v>
      </c>
      <c r="K15" s="515">
        <f t="shared" si="3"/>
        <v>26</v>
      </c>
      <c r="L15" s="515">
        <f t="shared" si="3"/>
        <v>20</v>
      </c>
      <c r="M15" s="515">
        <f t="shared" si="3"/>
        <v>0</v>
      </c>
      <c r="N15" s="397" t="str">
        <f t="shared" si="1"/>
        <v>OK</v>
      </c>
    </row>
    <row r="16" spans="1:18" ht="17.25" customHeight="1">
      <c r="A16" s="401"/>
      <c r="B16" s="407" t="s">
        <v>16</v>
      </c>
      <c r="C16" s="154" t="s">
        <v>163</v>
      </c>
      <c r="D16" s="404">
        <f>SUM(E16:M16)</f>
        <v>2015339</v>
      </c>
      <c r="E16" s="515">
        <f>E12+E14</f>
        <v>314800</v>
      </c>
      <c r="F16" s="515">
        <f t="shared" si="3"/>
        <v>105000</v>
      </c>
      <c r="G16" s="515">
        <f t="shared" si="3"/>
        <v>346854</v>
      </c>
      <c r="H16" s="515">
        <f t="shared" si="3"/>
        <v>0</v>
      </c>
      <c r="I16" s="515">
        <f t="shared" si="3"/>
        <v>0</v>
      </c>
      <c r="J16" s="515">
        <f t="shared" si="3"/>
        <v>101400</v>
      </c>
      <c r="K16" s="515">
        <f t="shared" si="3"/>
        <v>555700</v>
      </c>
      <c r="L16" s="515">
        <f t="shared" si="3"/>
        <v>591585</v>
      </c>
      <c r="M16" s="515">
        <f t="shared" si="3"/>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c r="N20" s="397" t="str">
        <f t="shared" si="1"/>
        <v>OK</v>
      </c>
    </row>
    <row r="21" spans="1:14" ht="17.25" customHeight="1">
      <c r="A21" s="403"/>
      <c r="B21" s="408"/>
      <c r="C21" s="154" t="s">
        <v>161</v>
      </c>
      <c r="D21" s="404">
        <f t="shared" si="0"/>
        <v>0</v>
      </c>
      <c r="E21" s="515">
        <v>0</v>
      </c>
      <c r="F21" s="515">
        <v>0</v>
      </c>
      <c r="G21" s="515">
        <v>0</v>
      </c>
      <c r="H21" s="515">
        <v>0</v>
      </c>
      <c r="I21" s="515"/>
      <c r="J21" s="515">
        <v>0</v>
      </c>
      <c r="K21" s="515">
        <v>0</v>
      </c>
      <c r="L21" s="515">
        <v>0</v>
      </c>
      <c r="M21" s="515">
        <f>M17+M19</f>
        <v>0</v>
      </c>
      <c r="N21" s="397" t="str">
        <f t="shared" si="1"/>
        <v>OK</v>
      </c>
    </row>
    <row r="22" spans="1:14" ht="17.25" customHeight="1">
      <c r="A22" s="401"/>
      <c r="B22" s="407" t="s">
        <v>16</v>
      </c>
      <c r="C22" s="154" t="s">
        <v>163</v>
      </c>
      <c r="D22" s="404">
        <f t="shared" si="0"/>
        <v>0</v>
      </c>
      <c r="E22" s="515">
        <v>0</v>
      </c>
      <c r="F22" s="515">
        <v>0</v>
      </c>
      <c r="G22" s="515">
        <v>0</v>
      </c>
      <c r="H22" s="515">
        <v>0</v>
      </c>
      <c r="I22" s="515"/>
      <c r="J22" s="515">
        <v>0</v>
      </c>
      <c r="K22" s="515">
        <v>0</v>
      </c>
      <c r="L22" s="515">
        <v>0</v>
      </c>
      <c r="M22" s="515">
        <f>M18+M20</f>
        <v>0</v>
      </c>
      <c r="N22" s="397" t="str">
        <f t="shared" si="1"/>
        <v>OK</v>
      </c>
    </row>
    <row r="23" spans="1:14" ht="17.25" customHeight="1">
      <c r="A23" s="399"/>
      <c r="B23" s="144"/>
      <c r="C23" s="154" t="s">
        <v>161</v>
      </c>
      <c r="D23" s="404">
        <f t="shared" si="0"/>
        <v>0</v>
      </c>
      <c r="E23" s="405">
        <v>0</v>
      </c>
      <c r="F23" s="405">
        <v>0</v>
      </c>
      <c r="G23" s="405">
        <v>0</v>
      </c>
      <c r="H23" s="405">
        <v>0</v>
      </c>
      <c r="I23" s="405"/>
      <c r="J23" s="405">
        <v>0</v>
      </c>
      <c r="K23" s="405">
        <v>0</v>
      </c>
      <c r="L23" s="405">
        <v>0</v>
      </c>
      <c r="M23" s="405"/>
      <c r="N23" s="397" t="str">
        <f t="shared" si="1"/>
        <v>OK</v>
      </c>
    </row>
    <row r="24" spans="1:14" ht="17.25" customHeight="1">
      <c r="A24" s="403"/>
      <c r="B24" s="407" t="s">
        <v>162</v>
      </c>
      <c r="C24" s="154" t="s">
        <v>163</v>
      </c>
      <c r="D24" s="404">
        <f t="shared" si="0"/>
        <v>0</v>
      </c>
      <c r="E24" s="405">
        <v>0</v>
      </c>
      <c r="F24" s="405">
        <v>0</v>
      </c>
      <c r="G24" s="405">
        <v>0</v>
      </c>
      <c r="H24" s="405">
        <v>0</v>
      </c>
      <c r="I24" s="405"/>
      <c r="J24" s="405">
        <v>0</v>
      </c>
      <c r="K24" s="405">
        <v>0</v>
      </c>
      <c r="L24" s="405">
        <v>0</v>
      </c>
      <c r="M24" s="405"/>
      <c r="N24" s="397" t="str">
        <f t="shared" si="1"/>
        <v>OK</v>
      </c>
    </row>
    <row r="25" spans="1:14" ht="17.25" customHeight="1">
      <c r="A25" s="403" t="s">
        <v>166</v>
      </c>
      <c r="B25" s="408"/>
      <c r="C25" s="154" t="s">
        <v>161</v>
      </c>
      <c r="D25" s="404">
        <f t="shared" si="0"/>
        <v>0</v>
      </c>
      <c r="E25" s="405">
        <v>0</v>
      </c>
      <c r="F25" s="405">
        <v>0</v>
      </c>
      <c r="G25" s="405">
        <v>0</v>
      </c>
      <c r="H25" s="405">
        <v>0</v>
      </c>
      <c r="I25" s="405"/>
      <c r="J25" s="405">
        <v>0</v>
      </c>
      <c r="K25" s="405">
        <v>0</v>
      </c>
      <c r="L25" s="405">
        <v>0</v>
      </c>
      <c r="M25" s="405"/>
      <c r="N25" s="397" t="str">
        <f t="shared" si="1"/>
        <v>OK</v>
      </c>
    </row>
    <row r="26" spans="1:14" ht="17.25" customHeight="1">
      <c r="A26" s="403"/>
      <c r="B26" s="407" t="s">
        <v>164</v>
      </c>
      <c r="C26" s="154" t="s">
        <v>163</v>
      </c>
      <c r="D26" s="404">
        <f t="shared" si="0"/>
        <v>0</v>
      </c>
      <c r="E26" s="405">
        <v>0</v>
      </c>
      <c r="F26" s="405">
        <v>0</v>
      </c>
      <c r="G26" s="405">
        <v>0</v>
      </c>
      <c r="H26" s="405">
        <v>0</v>
      </c>
      <c r="I26" s="405"/>
      <c r="J26" s="405">
        <v>0</v>
      </c>
      <c r="K26" s="405">
        <v>0</v>
      </c>
      <c r="L26" s="405">
        <v>0</v>
      </c>
      <c r="M26" s="405"/>
      <c r="N26" s="397" t="str">
        <f t="shared" si="1"/>
        <v>OK</v>
      </c>
    </row>
    <row r="27" spans="1:14" ht="17.25" customHeight="1">
      <c r="A27" s="403"/>
      <c r="B27" s="408"/>
      <c r="C27" s="154" t="s">
        <v>161</v>
      </c>
      <c r="D27" s="404">
        <f t="shared" si="0"/>
        <v>0</v>
      </c>
      <c r="E27" s="515">
        <v>0</v>
      </c>
      <c r="F27" s="515">
        <v>0</v>
      </c>
      <c r="G27" s="515">
        <v>0</v>
      </c>
      <c r="H27" s="515">
        <v>0</v>
      </c>
      <c r="I27" s="515"/>
      <c r="J27" s="515">
        <v>0</v>
      </c>
      <c r="K27" s="515">
        <v>0</v>
      </c>
      <c r="L27" s="515">
        <v>0</v>
      </c>
      <c r="M27" s="515">
        <f>M23+M25</f>
        <v>0</v>
      </c>
      <c r="N27" s="397" t="str">
        <f t="shared" si="1"/>
        <v>OK</v>
      </c>
    </row>
    <row r="28" spans="1:14" ht="17.25" customHeight="1">
      <c r="A28" s="401"/>
      <c r="B28" s="407" t="s">
        <v>16</v>
      </c>
      <c r="C28" s="144" t="s">
        <v>163</v>
      </c>
      <c r="D28" s="404">
        <f t="shared" si="0"/>
        <v>0</v>
      </c>
      <c r="E28" s="515">
        <v>0</v>
      </c>
      <c r="F28" s="515">
        <v>0</v>
      </c>
      <c r="G28" s="515">
        <v>0</v>
      </c>
      <c r="H28" s="515">
        <v>0</v>
      </c>
      <c r="I28" s="515"/>
      <c r="J28" s="515">
        <v>0</v>
      </c>
      <c r="K28" s="515">
        <v>0</v>
      </c>
      <c r="L28" s="515">
        <v>0</v>
      </c>
      <c r="M28" s="515">
        <f>M24+M26</f>
        <v>0</v>
      </c>
      <c r="N28" s="397" t="str">
        <f t="shared" si="1"/>
        <v>OK</v>
      </c>
    </row>
    <row r="29" spans="1:14" ht="17.25" customHeight="1">
      <c r="A29" s="555" t="s">
        <v>255</v>
      </c>
      <c r="B29" s="144"/>
      <c r="C29" s="154" t="s">
        <v>161</v>
      </c>
      <c r="D29" s="404">
        <f t="shared" si="0"/>
        <v>0</v>
      </c>
      <c r="E29" s="405">
        <v>0</v>
      </c>
      <c r="F29" s="405">
        <v>0</v>
      </c>
      <c r="G29" s="405">
        <v>0</v>
      </c>
      <c r="H29" s="405">
        <v>0</v>
      </c>
      <c r="I29" s="405"/>
      <c r="J29" s="405">
        <v>0</v>
      </c>
      <c r="K29" s="405">
        <v>0</v>
      </c>
      <c r="L29" s="405">
        <v>0</v>
      </c>
      <c r="M29" s="405"/>
      <c r="N29" s="397" t="str">
        <f t="shared" si="1"/>
        <v>OK</v>
      </c>
    </row>
    <row r="30" spans="1:14" ht="17.25" customHeight="1">
      <c r="A30" s="556"/>
      <c r="B30" s="407" t="s">
        <v>162</v>
      </c>
      <c r="C30" s="154" t="s">
        <v>163</v>
      </c>
      <c r="D30" s="404">
        <f t="shared" si="0"/>
        <v>0</v>
      </c>
      <c r="E30" s="405">
        <v>0</v>
      </c>
      <c r="F30" s="405">
        <v>0</v>
      </c>
      <c r="G30" s="405">
        <v>0</v>
      </c>
      <c r="H30" s="405">
        <v>0</v>
      </c>
      <c r="I30" s="405"/>
      <c r="J30" s="405">
        <v>0</v>
      </c>
      <c r="K30" s="405">
        <v>0</v>
      </c>
      <c r="L30" s="405">
        <v>0</v>
      </c>
      <c r="M30" s="405"/>
      <c r="N30" s="397" t="str">
        <f t="shared" si="1"/>
        <v>OK</v>
      </c>
    </row>
    <row r="31" spans="1:14" ht="17.25" customHeight="1">
      <c r="A31" s="556"/>
      <c r="B31" s="408"/>
      <c r="C31" s="154" t="s">
        <v>161</v>
      </c>
      <c r="D31" s="404">
        <f t="shared" si="0"/>
        <v>0</v>
      </c>
      <c r="E31" s="405">
        <v>0</v>
      </c>
      <c r="F31" s="405">
        <v>0</v>
      </c>
      <c r="G31" s="405">
        <v>0</v>
      </c>
      <c r="H31" s="405">
        <v>0</v>
      </c>
      <c r="I31" s="405"/>
      <c r="J31" s="405">
        <v>0</v>
      </c>
      <c r="K31" s="405">
        <v>0</v>
      </c>
      <c r="L31" s="405">
        <v>0</v>
      </c>
      <c r="M31" s="405"/>
      <c r="N31" s="397" t="str">
        <f t="shared" si="1"/>
        <v>OK</v>
      </c>
    </row>
    <row r="32" spans="1:14" ht="17.25" customHeight="1">
      <c r="A32" s="556"/>
      <c r="B32" s="407" t="s">
        <v>164</v>
      </c>
      <c r="C32" s="154" t="s">
        <v>163</v>
      </c>
      <c r="D32" s="404">
        <f t="shared" si="0"/>
        <v>0</v>
      </c>
      <c r="E32" s="405">
        <v>0</v>
      </c>
      <c r="F32" s="405">
        <v>0</v>
      </c>
      <c r="G32" s="405">
        <v>0</v>
      </c>
      <c r="H32" s="405">
        <v>0</v>
      </c>
      <c r="I32" s="405"/>
      <c r="J32" s="405">
        <v>0</v>
      </c>
      <c r="K32" s="405">
        <v>0</v>
      </c>
      <c r="L32" s="405">
        <v>0</v>
      </c>
      <c r="M32" s="405"/>
      <c r="N32" s="397" t="str">
        <f t="shared" si="1"/>
        <v>OK</v>
      </c>
    </row>
    <row r="33" spans="1:18" ht="17.25" customHeight="1">
      <c r="A33" s="556"/>
      <c r="B33" s="408"/>
      <c r="C33" s="154" t="s">
        <v>161</v>
      </c>
      <c r="D33" s="404">
        <f t="shared" si="0"/>
        <v>0</v>
      </c>
      <c r="E33" s="515">
        <v>0</v>
      </c>
      <c r="F33" s="515">
        <v>0</v>
      </c>
      <c r="G33" s="515">
        <v>0</v>
      </c>
      <c r="H33" s="515">
        <v>0</v>
      </c>
      <c r="I33" s="515"/>
      <c r="J33" s="515">
        <v>0</v>
      </c>
      <c r="K33" s="515">
        <v>0</v>
      </c>
      <c r="L33" s="515">
        <v>0</v>
      </c>
      <c r="M33" s="515">
        <f>M29+M31</f>
        <v>0</v>
      </c>
      <c r="N33" s="397" t="str">
        <f t="shared" si="1"/>
        <v>OK</v>
      </c>
    </row>
    <row r="34" spans="1:18" ht="17.25" customHeight="1">
      <c r="A34" s="557"/>
      <c r="B34" s="407" t="s">
        <v>16</v>
      </c>
      <c r="C34" s="144" t="s">
        <v>163</v>
      </c>
      <c r="D34" s="404">
        <f t="shared" si="0"/>
        <v>0</v>
      </c>
      <c r="E34" s="515">
        <v>0</v>
      </c>
      <c r="F34" s="515">
        <v>0</v>
      </c>
      <c r="G34" s="515">
        <v>0</v>
      </c>
      <c r="H34" s="515">
        <v>0</v>
      </c>
      <c r="I34" s="515"/>
      <c r="J34" s="515">
        <v>0</v>
      </c>
      <c r="K34" s="515">
        <v>0</v>
      </c>
      <c r="L34" s="515">
        <v>0</v>
      </c>
      <c r="M34" s="515">
        <f>M30+M32</f>
        <v>0</v>
      </c>
      <c r="N34" s="397" t="str">
        <f t="shared" si="1"/>
        <v>OK</v>
      </c>
    </row>
    <row r="35" spans="1:18" s="410" customFormat="1" ht="17.25" customHeight="1">
      <c r="A35" s="399"/>
      <c r="B35" s="144"/>
      <c r="C35" s="154" t="s">
        <v>161</v>
      </c>
      <c r="D35" s="404">
        <f t="shared" si="0"/>
        <v>12</v>
      </c>
      <c r="E35" s="523">
        <v>0</v>
      </c>
      <c r="F35" s="516">
        <v>0</v>
      </c>
      <c r="G35" s="516">
        <v>0</v>
      </c>
      <c r="H35" s="516">
        <v>0</v>
      </c>
      <c r="I35" s="516"/>
      <c r="J35" s="516">
        <v>0</v>
      </c>
      <c r="K35" s="523">
        <v>6</v>
      </c>
      <c r="L35" s="523">
        <v>6</v>
      </c>
      <c r="M35" s="516">
        <v>0</v>
      </c>
      <c r="N35" s="397" t="str">
        <f t="shared" si="1"/>
        <v>OK</v>
      </c>
    </row>
    <row r="36" spans="1:18" s="410" customFormat="1" ht="17.25" customHeight="1">
      <c r="A36" s="403"/>
      <c r="B36" s="407" t="s">
        <v>162</v>
      </c>
      <c r="C36" s="154" t="s">
        <v>163</v>
      </c>
      <c r="D36" s="404">
        <f t="shared" si="0"/>
        <v>1760100</v>
      </c>
      <c r="E36" s="523">
        <v>0</v>
      </c>
      <c r="F36" s="516">
        <v>0</v>
      </c>
      <c r="G36" s="516">
        <v>0</v>
      </c>
      <c r="H36" s="516">
        <v>0</v>
      </c>
      <c r="I36" s="516"/>
      <c r="J36" s="516">
        <v>0</v>
      </c>
      <c r="K36" s="523">
        <v>654500</v>
      </c>
      <c r="L36" s="523">
        <v>1105600</v>
      </c>
      <c r="M36" s="516">
        <v>0</v>
      </c>
      <c r="N36" s="397" t="str">
        <f t="shared" si="1"/>
        <v>OK</v>
      </c>
    </row>
    <row r="37" spans="1:18" ht="17.25" customHeight="1">
      <c r="A37" s="403" t="s">
        <v>47</v>
      </c>
      <c r="B37" s="408"/>
      <c r="C37" s="154" t="s">
        <v>161</v>
      </c>
      <c r="D37" s="404">
        <f t="shared" si="0"/>
        <v>16</v>
      </c>
      <c r="E37" s="516">
        <v>0</v>
      </c>
      <c r="F37" s="516">
        <v>4</v>
      </c>
      <c r="G37" s="516">
        <v>1</v>
      </c>
      <c r="H37" s="516">
        <v>0</v>
      </c>
      <c r="I37" s="516"/>
      <c r="J37" s="516">
        <v>0</v>
      </c>
      <c r="K37" s="516">
        <v>6</v>
      </c>
      <c r="L37" s="516">
        <v>5</v>
      </c>
      <c r="M37" s="516">
        <v>0</v>
      </c>
      <c r="N37" s="397" t="str">
        <f t="shared" si="1"/>
        <v>OK</v>
      </c>
    </row>
    <row r="38" spans="1:18" ht="17.25" customHeight="1">
      <c r="A38" s="403"/>
      <c r="B38" s="407" t="s">
        <v>164</v>
      </c>
      <c r="C38" s="154" t="s">
        <v>163</v>
      </c>
      <c r="D38" s="404">
        <f t="shared" si="0"/>
        <v>1101100</v>
      </c>
      <c r="E38" s="516">
        <v>0</v>
      </c>
      <c r="F38" s="516">
        <v>301800</v>
      </c>
      <c r="G38" s="516">
        <v>65000</v>
      </c>
      <c r="H38" s="516">
        <v>0</v>
      </c>
      <c r="I38" s="516"/>
      <c r="J38" s="516">
        <v>0</v>
      </c>
      <c r="K38" s="516">
        <v>617300</v>
      </c>
      <c r="L38" s="516">
        <v>117000</v>
      </c>
      <c r="M38" s="516">
        <v>0</v>
      </c>
      <c r="N38" s="397" t="str">
        <f t="shared" si="1"/>
        <v>OK</v>
      </c>
    </row>
    <row r="39" spans="1:18" ht="17.25" customHeight="1">
      <c r="A39" s="403"/>
      <c r="B39" s="408"/>
      <c r="C39" s="154" t="s">
        <v>161</v>
      </c>
      <c r="D39" s="404">
        <f t="shared" si="0"/>
        <v>28</v>
      </c>
      <c r="E39" s="515">
        <f>E35+E37</f>
        <v>0</v>
      </c>
      <c r="F39" s="515">
        <f t="shared" ref="F39:M40" si="4">F35+F37</f>
        <v>4</v>
      </c>
      <c r="G39" s="515">
        <f t="shared" si="4"/>
        <v>1</v>
      </c>
      <c r="H39" s="515">
        <f t="shared" si="4"/>
        <v>0</v>
      </c>
      <c r="I39" s="515">
        <f t="shared" si="4"/>
        <v>0</v>
      </c>
      <c r="J39" s="515">
        <f t="shared" si="4"/>
        <v>0</v>
      </c>
      <c r="K39" s="515">
        <f t="shared" si="4"/>
        <v>12</v>
      </c>
      <c r="L39" s="515">
        <f t="shared" si="4"/>
        <v>11</v>
      </c>
      <c r="M39" s="515">
        <f t="shared" si="4"/>
        <v>0</v>
      </c>
      <c r="N39" s="397" t="str">
        <f t="shared" si="1"/>
        <v>OK</v>
      </c>
    </row>
    <row r="40" spans="1:18" ht="17.25" customHeight="1">
      <c r="A40" s="401"/>
      <c r="B40" s="407" t="s">
        <v>16</v>
      </c>
      <c r="C40" s="154" t="s">
        <v>163</v>
      </c>
      <c r="D40" s="404">
        <f t="shared" si="0"/>
        <v>2861200</v>
      </c>
      <c r="E40" s="515">
        <f>E36+E38</f>
        <v>0</v>
      </c>
      <c r="F40" s="515">
        <f t="shared" si="4"/>
        <v>301800</v>
      </c>
      <c r="G40" s="515">
        <f t="shared" si="4"/>
        <v>65000</v>
      </c>
      <c r="H40" s="515">
        <f t="shared" si="4"/>
        <v>0</v>
      </c>
      <c r="I40" s="515">
        <f t="shared" si="4"/>
        <v>0</v>
      </c>
      <c r="J40" s="515">
        <f t="shared" si="4"/>
        <v>0</v>
      </c>
      <c r="K40" s="515">
        <f t="shared" si="4"/>
        <v>1271800</v>
      </c>
      <c r="L40" s="515">
        <f t="shared" si="4"/>
        <v>1222600</v>
      </c>
      <c r="M40" s="515">
        <f t="shared" si="4"/>
        <v>0</v>
      </c>
      <c r="N40" s="397" t="str">
        <f t="shared" si="1"/>
        <v>OK</v>
      </c>
    </row>
    <row r="41" spans="1:18" ht="17.25" customHeight="1">
      <c r="A41" s="397"/>
      <c r="B41" s="505"/>
      <c r="C41" s="505"/>
      <c r="K41" s="396"/>
    </row>
    <row r="42" spans="1:18" ht="17.25" customHeight="1">
      <c r="A42" s="397"/>
      <c r="B42" s="397"/>
      <c r="C42" s="397"/>
      <c r="F42" s="554" t="s">
        <v>256</v>
      </c>
      <c r="G42" s="554"/>
      <c r="H42" s="554"/>
      <c r="I42" s="554"/>
      <c r="J42" s="397"/>
      <c r="K42" s="513" t="s">
        <v>303</v>
      </c>
      <c r="L42" s="397"/>
      <c r="M42" s="397"/>
      <c r="P42" s="397"/>
      <c r="Q42" s="397"/>
      <c r="R42" s="397"/>
    </row>
    <row r="43" spans="1:18" ht="17.25" customHeight="1">
      <c r="C43" s="398"/>
      <c r="K43" s="396"/>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404">
        <f t="shared" ref="D46:D79" si="5">SUM(E46:M46)</f>
        <v>23</v>
      </c>
      <c r="E46" s="405">
        <v>1</v>
      </c>
      <c r="F46" s="522">
        <v>10</v>
      </c>
      <c r="G46" s="522">
        <v>0</v>
      </c>
      <c r="H46" s="522">
        <v>0</v>
      </c>
      <c r="I46" s="405"/>
      <c r="J46" s="522">
        <v>0</v>
      </c>
      <c r="K46" s="522">
        <v>11</v>
      </c>
      <c r="L46" s="522">
        <v>1</v>
      </c>
      <c r="M46" s="405">
        <v>0</v>
      </c>
      <c r="N46" s="397" t="str">
        <f t="shared" ref="N46:N87" si="6">IF(SUM(E46:M46)=D46,"OK","NG")</f>
        <v>OK</v>
      </c>
      <c r="O46" s="411"/>
    </row>
    <row r="47" spans="1:18" ht="17.25" customHeight="1">
      <c r="A47" s="403"/>
      <c r="B47" s="407" t="s">
        <v>162</v>
      </c>
      <c r="C47" s="154" t="s">
        <v>163</v>
      </c>
      <c r="D47" s="404">
        <f t="shared" si="5"/>
        <v>3599211</v>
      </c>
      <c r="E47" s="405">
        <v>55490</v>
      </c>
      <c r="F47" s="522">
        <v>789731</v>
      </c>
      <c r="G47" s="522">
        <v>0</v>
      </c>
      <c r="H47" s="522">
        <v>0</v>
      </c>
      <c r="I47" s="405"/>
      <c r="J47" s="522">
        <v>0</v>
      </c>
      <c r="K47" s="522">
        <v>1855190</v>
      </c>
      <c r="L47" s="522">
        <v>898800</v>
      </c>
      <c r="M47" s="405">
        <v>0</v>
      </c>
      <c r="N47" s="397" t="str">
        <f t="shared" si="6"/>
        <v>OK</v>
      </c>
      <c r="O47" s="411"/>
    </row>
    <row r="48" spans="1:18" ht="17.25" customHeight="1">
      <c r="A48" s="403" t="s">
        <v>48</v>
      </c>
      <c r="B48" s="408"/>
      <c r="C48" s="154" t="s">
        <v>161</v>
      </c>
      <c r="D48" s="404">
        <f t="shared" si="5"/>
        <v>7</v>
      </c>
      <c r="E48" s="405">
        <v>5</v>
      </c>
      <c r="F48" s="522">
        <v>0</v>
      </c>
      <c r="G48" s="522">
        <v>0</v>
      </c>
      <c r="H48" s="522">
        <v>0</v>
      </c>
      <c r="I48" s="405"/>
      <c r="J48" s="522">
        <v>0</v>
      </c>
      <c r="K48" s="522">
        <v>0</v>
      </c>
      <c r="L48" s="522">
        <v>2</v>
      </c>
      <c r="M48" s="405">
        <v>0</v>
      </c>
      <c r="N48" s="397" t="str">
        <f t="shared" si="6"/>
        <v>OK</v>
      </c>
      <c r="O48" s="411"/>
    </row>
    <row r="49" spans="1:15" ht="17.25" customHeight="1">
      <c r="A49" s="403"/>
      <c r="B49" s="407" t="s">
        <v>164</v>
      </c>
      <c r="C49" s="154" t="s">
        <v>163</v>
      </c>
      <c r="D49" s="404">
        <f t="shared" si="5"/>
        <v>3634727</v>
      </c>
      <c r="E49" s="405">
        <v>2947563</v>
      </c>
      <c r="F49" s="522">
        <v>0</v>
      </c>
      <c r="G49" s="522">
        <v>0</v>
      </c>
      <c r="H49" s="522">
        <v>0</v>
      </c>
      <c r="I49" s="405"/>
      <c r="J49" s="522">
        <v>0</v>
      </c>
      <c r="K49" s="522">
        <v>0</v>
      </c>
      <c r="L49" s="522">
        <v>687164</v>
      </c>
      <c r="M49" s="405">
        <v>0</v>
      </c>
      <c r="N49" s="397" t="str">
        <f t="shared" si="6"/>
        <v>OK</v>
      </c>
      <c r="O49" s="411"/>
    </row>
    <row r="50" spans="1:15" ht="17.25" customHeight="1">
      <c r="A50" s="403"/>
      <c r="B50" s="408"/>
      <c r="C50" s="154" t="s">
        <v>161</v>
      </c>
      <c r="D50" s="404">
        <f t="shared" si="5"/>
        <v>30</v>
      </c>
      <c r="E50" s="515">
        <f>E46+E48</f>
        <v>6</v>
      </c>
      <c r="F50" s="515">
        <f t="shared" ref="F50:M51" si="7">F46+F48</f>
        <v>10</v>
      </c>
      <c r="G50" s="515">
        <f t="shared" si="7"/>
        <v>0</v>
      </c>
      <c r="H50" s="515">
        <f t="shared" si="7"/>
        <v>0</v>
      </c>
      <c r="I50" s="515">
        <f t="shared" si="7"/>
        <v>0</v>
      </c>
      <c r="J50" s="515">
        <f t="shared" si="7"/>
        <v>0</v>
      </c>
      <c r="K50" s="515">
        <f t="shared" si="7"/>
        <v>11</v>
      </c>
      <c r="L50" s="515">
        <f t="shared" si="7"/>
        <v>3</v>
      </c>
      <c r="M50" s="515">
        <f t="shared" si="7"/>
        <v>0</v>
      </c>
      <c r="N50" s="397" t="str">
        <f t="shared" si="6"/>
        <v>OK</v>
      </c>
      <c r="O50" s="411"/>
    </row>
    <row r="51" spans="1:15" ht="17.25" customHeight="1">
      <c r="A51" s="401"/>
      <c r="B51" s="407" t="s">
        <v>16</v>
      </c>
      <c r="C51" s="154" t="s">
        <v>163</v>
      </c>
      <c r="D51" s="404">
        <f t="shared" si="5"/>
        <v>7233938</v>
      </c>
      <c r="E51" s="515">
        <f>E47+E49</f>
        <v>3003053</v>
      </c>
      <c r="F51" s="515">
        <f t="shared" si="7"/>
        <v>789731</v>
      </c>
      <c r="G51" s="515">
        <f t="shared" si="7"/>
        <v>0</v>
      </c>
      <c r="H51" s="515">
        <f t="shared" si="7"/>
        <v>0</v>
      </c>
      <c r="I51" s="515">
        <f t="shared" si="7"/>
        <v>0</v>
      </c>
      <c r="J51" s="515">
        <f t="shared" si="7"/>
        <v>0</v>
      </c>
      <c r="K51" s="515">
        <f t="shared" si="7"/>
        <v>1855190</v>
      </c>
      <c r="L51" s="515">
        <f t="shared" si="7"/>
        <v>1585964</v>
      </c>
      <c r="M51" s="515">
        <f t="shared" si="7"/>
        <v>0</v>
      </c>
      <c r="N51" s="397" t="str">
        <f t="shared" si="6"/>
        <v>OK</v>
      </c>
      <c r="O51" s="411"/>
    </row>
    <row r="52" spans="1:15" ht="17.25" customHeight="1">
      <c r="A52" s="399"/>
      <c r="B52" s="144"/>
      <c r="C52" s="154" t="s">
        <v>161</v>
      </c>
      <c r="D52" s="404">
        <f t="shared" si="5"/>
        <v>11</v>
      </c>
      <c r="E52" s="405">
        <v>2</v>
      </c>
      <c r="F52" s="405">
        <v>2</v>
      </c>
      <c r="G52" s="405">
        <v>0</v>
      </c>
      <c r="H52" s="405">
        <v>0</v>
      </c>
      <c r="I52" s="405"/>
      <c r="J52" s="522">
        <v>0</v>
      </c>
      <c r="K52" s="522">
        <v>5</v>
      </c>
      <c r="L52" s="522">
        <v>2</v>
      </c>
      <c r="M52" s="405">
        <v>0</v>
      </c>
      <c r="N52" s="397" t="str">
        <f t="shared" si="6"/>
        <v>OK</v>
      </c>
      <c r="O52" s="411"/>
    </row>
    <row r="53" spans="1:15" ht="17.25" customHeight="1">
      <c r="A53" s="403"/>
      <c r="B53" s="407" t="s">
        <v>162</v>
      </c>
      <c r="C53" s="154" t="s">
        <v>163</v>
      </c>
      <c r="D53" s="404">
        <f t="shared" si="5"/>
        <v>1683600</v>
      </c>
      <c r="E53" s="405">
        <v>1384200</v>
      </c>
      <c r="F53" s="405">
        <v>117800</v>
      </c>
      <c r="G53" s="405">
        <v>0</v>
      </c>
      <c r="H53" s="405">
        <v>0</v>
      </c>
      <c r="I53" s="405"/>
      <c r="J53" s="522">
        <v>0</v>
      </c>
      <c r="K53" s="522">
        <v>111100</v>
      </c>
      <c r="L53" s="522">
        <v>70500</v>
      </c>
      <c r="M53" s="405">
        <v>0</v>
      </c>
      <c r="N53" s="397" t="str">
        <f t="shared" si="6"/>
        <v>OK</v>
      </c>
      <c r="O53" s="411"/>
    </row>
    <row r="54" spans="1:15" ht="17.25" customHeight="1">
      <c r="A54" s="403" t="s">
        <v>50</v>
      </c>
      <c r="B54" s="408"/>
      <c r="C54" s="154" t="s">
        <v>161</v>
      </c>
      <c r="D54" s="520">
        <f t="shared" si="5"/>
        <v>44</v>
      </c>
      <c r="E54" s="405">
        <v>2</v>
      </c>
      <c r="F54" s="405">
        <v>0</v>
      </c>
      <c r="G54" s="405">
        <v>6</v>
      </c>
      <c r="H54" s="405">
        <v>34</v>
      </c>
      <c r="I54" s="405"/>
      <c r="J54" s="522">
        <v>0</v>
      </c>
      <c r="K54" s="522">
        <v>0</v>
      </c>
      <c r="L54" s="522">
        <v>2</v>
      </c>
      <c r="M54" s="405">
        <v>0</v>
      </c>
      <c r="N54" s="397" t="str">
        <f t="shared" si="6"/>
        <v>OK</v>
      </c>
      <c r="O54" s="411"/>
    </row>
    <row r="55" spans="1:15" ht="17.25" customHeight="1">
      <c r="A55" s="403"/>
      <c r="B55" s="407" t="s">
        <v>164</v>
      </c>
      <c r="C55" s="154" t="s">
        <v>163</v>
      </c>
      <c r="D55" s="520">
        <f t="shared" si="5"/>
        <v>2490724</v>
      </c>
      <c r="E55" s="405">
        <v>173800</v>
      </c>
      <c r="F55" s="405">
        <v>0</v>
      </c>
      <c r="G55" s="405">
        <v>136001</v>
      </c>
      <c r="H55" s="405">
        <v>2094300</v>
      </c>
      <c r="I55" s="405"/>
      <c r="J55" s="522">
        <v>0</v>
      </c>
      <c r="K55" s="522">
        <v>0</v>
      </c>
      <c r="L55" s="522">
        <v>86623</v>
      </c>
      <c r="M55" s="405">
        <v>0</v>
      </c>
      <c r="N55" s="397" t="str">
        <f t="shared" si="6"/>
        <v>OK</v>
      </c>
      <c r="O55" s="411"/>
    </row>
    <row r="56" spans="1:15" ht="17.25" customHeight="1">
      <c r="A56" s="403"/>
      <c r="B56" s="408"/>
      <c r="C56" s="154" t="s">
        <v>161</v>
      </c>
      <c r="D56" s="404">
        <f>SUM(E56:M56)</f>
        <v>55</v>
      </c>
      <c r="E56" s="515">
        <f>E52+E54</f>
        <v>4</v>
      </c>
      <c r="F56" s="515">
        <f t="shared" ref="F56:M57" si="8">F52+F54</f>
        <v>2</v>
      </c>
      <c r="G56" s="515">
        <f t="shared" si="8"/>
        <v>6</v>
      </c>
      <c r="H56" s="515">
        <f t="shared" si="8"/>
        <v>34</v>
      </c>
      <c r="I56" s="515">
        <f t="shared" si="8"/>
        <v>0</v>
      </c>
      <c r="J56" s="515">
        <f t="shared" si="8"/>
        <v>0</v>
      </c>
      <c r="K56" s="515">
        <f t="shared" si="8"/>
        <v>5</v>
      </c>
      <c r="L56" s="515">
        <f t="shared" si="8"/>
        <v>4</v>
      </c>
      <c r="M56" s="515">
        <f t="shared" si="8"/>
        <v>0</v>
      </c>
      <c r="N56" s="397" t="str">
        <f t="shared" si="6"/>
        <v>OK</v>
      </c>
      <c r="O56" s="411"/>
    </row>
    <row r="57" spans="1:15" ht="17.25" customHeight="1">
      <c r="A57" s="401"/>
      <c r="B57" s="407" t="s">
        <v>16</v>
      </c>
      <c r="C57" s="154" t="s">
        <v>163</v>
      </c>
      <c r="D57" s="404">
        <f>SUM(E57:M57)</f>
        <v>4174324</v>
      </c>
      <c r="E57" s="515">
        <f>E53+E55</f>
        <v>1558000</v>
      </c>
      <c r="F57" s="515">
        <f t="shared" si="8"/>
        <v>117800</v>
      </c>
      <c r="G57" s="515">
        <f t="shared" si="8"/>
        <v>136001</v>
      </c>
      <c r="H57" s="515">
        <f t="shared" si="8"/>
        <v>2094300</v>
      </c>
      <c r="I57" s="515">
        <f t="shared" si="8"/>
        <v>0</v>
      </c>
      <c r="J57" s="515">
        <f t="shared" si="8"/>
        <v>0</v>
      </c>
      <c r="K57" s="515">
        <f t="shared" si="8"/>
        <v>111100</v>
      </c>
      <c r="L57" s="515">
        <f t="shared" si="8"/>
        <v>157123</v>
      </c>
      <c r="M57" s="515">
        <f t="shared" si="8"/>
        <v>0</v>
      </c>
      <c r="N57" s="397" t="str">
        <f t="shared" si="6"/>
        <v>OK</v>
      </c>
      <c r="O57" s="411"/>
    </row>
    <row r="58" spans="1:15" ht="17.25" customHeight="1">
      <c r="A58" s="399"/>
      <c r="B58" s="144"/>
      <c r="C58" s="154" t="s">
        <v>161</v>
      </c>
      <c r="D58" s="404">
        <f t="shared" si="5"/>
        <v>0</v>
      </c>
      <c r="E58" s="405">
        <v>0</v>
      </c>
      <c r="F58" s="405">
        <v>0</v>
      </c>
      <c r="G58" s="405">
        <v>0</v>
      </c>
      <c r="H58" s="405">
        <v>0</v>
      </c>
      <c r="I58" s="405"/>
      <c r="J58" s="405">
        <v>0</v>
      </c>
      <c r="K58" s="405">
        <v>0</v>
      </c>
      <c r="L58" s="405">
        <v>0</v>
      </c>
      <c r="M58" s="405"/>
      <c r="N58" s="397" t="str">
        <f t="shared" si="6"/>
        <v>OK</v>
      </c>
      <c r="O58" s="411"/>
    </row>
    <row r="59" spans="1:15" ht="17.25" customHeight="1">
      <c r="A59" s="403"/>
      <c r="B59" s="407" t="s">
        <v>162</v>
      </c>
      <c r="C59" s="154" t="s">
        <v>163</v>
      </c>
      <c r="D59" s="404">
        <f t="shared" si="5"/>
        <v>0</v>
      </c>
      <c r="E59" s="405">
        <v>0</v>
      </c>
      <c r="F59" s="405">
        <v>0</v>
      </c>
      <c r="G59" s="405">
        <v>0</v>
      </c>
      <c r="H59" s="405">
        <v>0</v>
      </c>
      <c r="I59" s="405"/>
      <c r="J59" s="405">
        <v>0</v>
      </c>
      <c r="K59" s="405">
        <v>0</v>
      </c>
      <c r="L59" s="405">
        <v>0</v>
      </c>
      <c r="M59" s="405"/>
      <c r="N59" s="397" t="str">
        <f t="shared" si="6"/>
        <v>OK</v>
      </c>
      <c r="O59" s="411"/>
    </row>
    <row r="60" spans="1:15" ht="17.25" customHeight="1">
      <c r="A60" s="403" t="s">
        <v>51</v>
      </c>
      <c r="B60" s="408"/>
      <c r="C60" s="154" t="s">
        <v>161</v>
      </c>
      <c r="D60" s="404">
        <f t="shared" si="5"/>
        <v>0</v>
      </c>
      <c r="E60" s="405">
        <v>0</v>
      </c>
      <c r="F60" s="405">
        <v>0</v>
      </c>
      <c r="G60" s="405">
        <v>0</v>
      </c>
      <c r="H60" s="405">
        <v>0</v>
      </c>
      <c r="I60" s="405"/>
      <c r="J60" s="405">
        <v>0</v>
      </c>
      <c r="K60" s="405">
        <v>0</v>
      </c>
      <c r="L60" s="405">
        <v>0</v>
      </c>
      <c r="M60" s="405"/>
      <c r="N60" s="397" t="str">
        <f t="shared" si="6"/>
        <v>OK</v>
      </c>
      <c r="O60" s="411"/>
    </row>
    <row r="61" spans="1:15" ht="17.25" customHeight="1">
      <c r="A61" s="403"/>
      <c r="B61" s="407" t="s">
        <v>164</v>
      </c>
      <c r="C61" s="154" t="s">
        <v>163</v>
      </c>
      <c r="D61" s="404">
        <f t="shared" si="5"/>
        <v>0</v>
      </c>
      <c r="E61" s="405">
        <v>0</v>
      </c>
      <c r="F61" s="405">
        <v>0</v>
      </c>
      <c r="G61" s="405">
        <v>0</v>
      </c>
      <c r="H61" s="405">
        <v>0</v>
      </c>
      <c r="I61" s="405"/>
      <c r="J61" s="405">
        <v>0</v>
      </c>
      <c r="K61" s="405">
        <v>0</v>
      </c>
      <c r="L61" s="405">
        <v>0</v>
      </c>
      <c r="M61" s="405"/>
      <c r="N61" s="397" t="str">
        <f t="shared" si="6"/>
        <v>OK</v>
      </c>
      <c r="O61" s="411"/>
    </row>
    <row r="62" spans="1:15" ht="17.25" customHeight="1">
      <c r="A62" s="403"/>
      <c r="B62" s="408"/>
      <c r="C62" s="154" t="s">
        <v>161</v>
      </c>
      <c r="D62" s="404">
        <f t="shared" si="5"/>
        <v>0</v>
      </c>
      <c r="E62" s="515">
        <v>0</v>
      </c>
      <c r="F62" s="515">
        <v>0</v>
      </c>
      <c r="G62" s="515">
        <v>0</v>
      </c>
      <c r="H62" s="515">
        <v>0</v>
      </c>
      <c r="I62" s="515"/>
      <c r="J62" s="515">
        <v>0</v>
      </c>
      <c r="K62" s="515">
        <v>0</v>
      </c>
      <c r="L62" s="515">
        <v>0</v>
      </c>
      <c r="M62" s="515">
        <f>M58+M60</f>
        <v>0</v>
      </c>
      <c r="N62" s="397" t="str">
        <f t="shared" si="6"/>
        <v>OK</v>
      </c>
      <c r="O62" s="411"/>
    </row>
    <row r="63" spans="1:15" ht="17.25" customHeight="1">
      <c r="A63" s="401"/>
      <c r="B63" s="407" t="s">
        <v>16</v>
      </c>
      <c r="C63" s="144" t="s">
        <v>163</v>
      </c>
      <c r="D63" s="404">
        <f t="shared" si="5"/>
        <v>0</v>
      </c>
      <c r="E63" s="515">
        <v>0</v>
      </c>
      <c r="F63" s="515">
        <v>0</v>
      </c>
      <c r="G63" s="515">
        <v>0</v>
      </c>
      <c r="H63" s="515">
        <v>0</v>
      </c>
      <c r="I63" s="515"/>
      <c r="J63" s="515">
        <v>0</v>
      </c>
      <c r="K63" s="515">
        <v>0</v>
      </c>
      <c r="L63" s="515">
        <v>0</v>
      </c>
      <c r="M63" s="515">
        <f>M59+M61</f>
        <v>0</v>
      </c>
      <c r="N63" s="397" t="str">
        <f t="shared" si="6"/>
        <v>OK</v>
      </c>
      <c r="O63" s="411"/>
    </row>
    <row r="64" spans="1:15" ht="17.25" customHeight="1">
      <c r="A64" s="399"/>
      <c r="B64" s="144"/>
      <c r="C64" s="154" t="s">
        <v>161</v>
      </c>
      <c r="D64" s="404">
        <f t="shared" si="5"/>
        <v>0</v>
      </c>
      <c r="E64" s="405">
        <v>0</v>
      </c>
      <c r="F64" s="405">
        <v>0</v>
      </c>
      <c r="G64" s="405">
        <v>0</v>
      </c>
      <c r="H64" s="405">
        <v>0</v>
      </c>
      <c r="I64" s="405"/>
      <c r="J64" s="405">
        <v>0</v>
      </c>
      <c r="K64" s="405">
        <v>0</v>
      </c>
      <c r="L64" s="405">
        <v>0</v>
      </c>
      <c r="M64" s="405"/>
      <c r="N64" s="397" t="str">
        <f t="shared" si="6"/>
        <v>OK</v>
      </c>
      <c r="O64" s="411"/>
    </row>
    <row r="65" spans="1:15" ht="17.25" customHeight="1">
      <c r="A65" s="403"/>
      <c r="B65" s="407" t="s">
        <v>162</v>
      </c>
      <c r="C65" s="154" t="s">
        <v>163</v>
      </c>
      <c r="D65" s="404">
        <f t="shared" si="5"/>
        <v>0</v>
      </c>
      <c r="E65" s="405">
        <v>0</v>
      </c>
      <c r="F65" s="405">
        <v>0</v>
      </c>
      <c r="G65" s="405">
        <v>0</v>
      </c>
      <c r="H65" s="405">
        <v>0</v>
      </c>
      <c r="I65" s="405"/>
      <c r="J65" s="405">
        <v>0</v>
      </c>
      <c r="K65" s="405">
        <v>0</v>
      </c>
      <c r="L65" s="405">
        <v>0</v>
      </c>
      <c r="M65" s="405"/>
      <c r="N65" s="397" t="str">
        <f t="shared" si="6"/>
        <v>OK</v>
      </c>
      <c r="O65" s="411"/>
    </row>
    <row r="66" spans="1:15" ht="17.25" customHeight="1">
      <c r="A66" s="403" t="s">
        <v>172</v>
      </c>
      <c r="B66" s="408"/>
      <c r="C66" s="154" t="s">
        <v>161</v>
      </c>
      <c r="D66" s="404">
        <f t="shared" si="5"/>
        <v>0</v>
      </c>
      <c r="E66" s="405">
        <v>0</v>
      </c>
      <c r="F66" s="405">
        <v>0</v>
      </c>
      <c r="G66" s="405">
        <v>0</v>
      </c>
      <c r="H66" s="405">
        <v>0</v>
      </c>
      <c r="I66" s="405"/>
      <c r="J66" s="405">
        <v>0</v>
      </c>
      <c r="K66" s="405">
        <v>0</v>
      </c>
      <c r="L66" s="405">
        <v>0</v>
      </c>
      <c r="M66" s="405"/>
      <c r="N66" s="397" t="str">
        <f t="shared" si="6"/>
        <v>OK</v>
      </c>
      <c r="O66" s="411"/>
    </row>
    <row r="67" spans="1:15" ht="17.25" customHeight="1">
      <c r="A67" s="403"/>
      <c r="B67" s="407" t="s">
        <v>164</v>
      </c>
      <c r="C67" s="154" t="s">
        <v>163</v>
      </c>
      <c r="D67" s="404">
        <f t="shared" si="5"/>
        <v>0</v>
      </c>
      <c r="E67" s="405">
        <v>0</v>
      </c>
      <c r="F67" s="405">
        <v>0</v>
      </c>
      <c r="G67" s="405">
        <v>0</v>
      </c>
      <c r="H67" s="405">
        <v>0</v>
      </c>
      <c r="I67" s="405"/>
      <c r="J67" s="405">
        <v>0</v>
      </c>
      <c r="K67" s="405">
        <v>0</v>
      </c>
      <c r="L67" s="405">
        <v>0</v>
      </c>
      <c r="M67" s="405"/>
      <c r="N67" s="397" t="str">
        <f t="shared" si="6"/>
        <v>OK</v>
      </c>
      <c r="O67" s="411"/>
    </row>
    <row r="68" spans="1:15" ht="17.25" customHeight="1">
      <c r="A68" s="403"/>
      <c r="B68" s="408"/>
      <c r="C68" s="154" t="s">
        <v>161</v>
      </c>
      <c r="D68" s="404">
        <f t="shared" si="5"/>
        <v>0</v>
      </c>
      <c r="E68" s="515">
        <v>0</v>
      </c>
      <c r="F68" s="515">
        <v>0</v>
      </c>
      <c r="G68" s="515">
        <v>0</v>
      </c>
      <c r="H68" s="515">
        <v>0</v>
      </c>
      <c r="I68" s="515"/>
      <c r="J68" s="515">
        <v>0</v>
      </c>
      <c r="K68" s="515">
        <v>0</v>
      </c>
      <c r="L68" s="515">
        <v>0</v>
      </c>
      <c r="M68" s="515">
        <f>M64+M66</f>
        <v>0</v>
      </c>
      <c r="N68" s="397" t="str">
        <f t="shared" si="6"/>
        <v>OK</v>
      </c>
      <c r="O68" s="411"/>
    </row>
    <row r="69" spans="1:15" ht="17.25" customHeight="1">
      <c r="A69" s="401"/>
      <c r="B69" s="407" t="s">
        <v>16</v>
      </c>
      <c r="C69" s="144" t="s">
        <v>163</v>
      </c>
      <c r="D69" s="404">
        <f t="shared" si="5"/>
        <v>0</v>
      </c>
      <c r="E69" s="515">
        <v>0</v>
      </c>
      <c r="F69" s="515">
        <v>0</v>
      </c>
      <c r="G69" s="515">
        <v>0</v>
      </c>
      <c r="H69" s="515">
        <v>0</v>
      </c>
      <c r="I69" s="515"/>
      <c r="J69" s="515">
        <v>0</v>
      </c>
      <c r="K69" s="515">
        <v>0</v>
      </c>
      <c r="L69" s="515">
        <v>0</v>
      </c>
      <c r="M69" s="515">
        <f>M65+M67</f>
        <v>0</v>
      </c>
      <c r="N69" s="397" t="str">
        <f t="shared" si="6"/>
        <v>OK</v>
      </c>
      <c r="O69" s="411"/>
    </row>
    <row r="70" spans="1:15" ht="17.25" hidden="1" customHeight="1">
      <c r="A70" s="399"/>
      <c r="B70" s="144"/>
      <c r="C70" s="154" t="s">
        <v>161</v>
      </c>
      <c r="D70" s="404">
        <f t="shared" si="5"/>
        <v>0</v>
      </c>
      <c r="E70" s="405">
        <v>0</v>
      </c>
      <c r="F70" s="405">
        <v>0</v>
      </c>
      <c r="G70" s="405">
        <v>0</v>
      </c>
      <c r="H70" s="405">
        <v>0</v>
      </c>
      <c r="I70" s="405"/>
      <c r="J70" s="405">
        <v>0</v>
      </c>
      <c r="K70" s="405">
        <v>0</v>
      </c>
      <c r="L70" s="405">
        <v>0</v>
      </c>
      <c r="M70" s="405"/>
      <c r="N70" s="397" t="str">
        <f t="shared" si="6"/>
        <v>OK</v>
      </c>
      <c r="O70" s="411"/>
    </row>
    <row r="71" spans="1:15" ht="17.25" hidden="1" customHeight="1">
      <c r="A71" s="403"/>
      <c r="B71" s="407" t="s">
        <v>162</v>
      </c>
      <c r="C71" s="154" t="s">
        <v>163</v>
      </c>
      <c r="D71" s="404">
        <f t="shared" si="5"/>
        <v>0</v>
      </c>
      <c r="E71" s="405">
        <v>0</v>
      </c>
      <c r="F71" s="405">
        <v>0</v>
      </c>
      <c r="G71" s="405">
        <v>0</v>
      </c>
      <c r="H71" s="405">
        <v>0</v>
      </c>
      <c r="I71" s="405"/>
      <c r="J71" s="405">
        <v>0</v>
      </c>
      <c r="K71" s="405">
        <v>0</v>
      </c>
      <c r="L71" s="405">
        <v>0</v>
      </c>
      <c r="M71" s="405"/>
      <c r="N71" s="397" t="str">
        <f t="shared" si="6"/>
        <v>OK</v>
      </c>
      <c r="O71" s="411"/>
    </row>
    <row r="72" spans="1:15" ht="17.25" hidden="1" customHeight="1">
      <c r="A72" s="403" t="s">
        <v>258</v>
      </c>
      <c r="B72" s="408"/>
      <c r="C72" s="154" t="s">
        <v>161</v>
      </c>
      <c r="D72" s="404">
        <f t="shared" si="5"/>
        <v>0</v>
      </c>
      <c r="E72" s="405">
        <v>0</v>
      </c>
      <c r="F72" s="405">
        <v>0</v>
      </c>
      <c r="G72" s="405">
        <v>0</v>
      </c>
      <c r="H72" s="405">
        <v>0</v>
      </c>
      <c r="I72" s="405"/>
      <c r="J72" s="405">
        <v>0</v>
      </c>
      <c r="K72" s="405">
        <v>0</v>
      </c>
      <c r="L72" s="405">
        <v>0</v>
      </c>
      <c r="M72" s="405"/>
      <c r="N72" s="397" t="str">
        <f t="shared" si="6"/>
        <v>OK</v>
      </c>
      <c r="O72" s="411"/>
    </row>
    <row r="73" spans="1:15" ht="17.25" hidden="1" customHeight="1">
      <c r="A73" s="403"/>
      <c r="B73" s="407" t="s">
        <v>164</v>
      </c>
      <c r="C73" s="154" t="s">
        <v>163</v>
      </c>
      <c r="D73" s="404">
        <f t="shared" si="5"/>
        <v>0</v>
      </c>
      <c r="E73" s="405">
        <v>0</v>
      </c>
      <c r="F73" s="405">
        <v>0</v>
      </c>
      <c r="G73" s="405">
        <v>0</v>
      </c>
      <c r="H73" s="405">
        <v>0</v>
      </c>
      <c r="I73" s="405"/>
      <c r="J73" s="405">
        <v>0</v>
      </c>
      <c r="K73" s="405">
        <v>0</v>
      </c>
      <c r="L73" s="405">
        <v>0</v>
      </c>
      <c r="M73" s="405"/>
      <c r="N73" s="397" t="str">
        <f t="shared" si="6"/>
        <v>OK</v>
      </c>
      <c r="O73" s="411"/>
    </row>
    <row r="74" spans="1:15" ht="17.25" hidden="1" customHeight="1">
      <c r="A74" s="403"/>
      <c r="B74" s="408"/>
      <c r="C74" s="154" t="s">
        <v>161</v>
      </c>
      <c r="D74" s="404">
        <f t="shared" si="5"/>
        <v>0</v>
      </c>
      <c r="E74" s="515">
        <v>0</v>
      </c>
      <c r="F74" s="515">
        <v>0</v>
      </c>
      <c r="G74" s="515">
        <v>0</v>
      </c>
      <c r="H74" s="515">
        <v>0</v>
      </c>
      <c r="I74" s="515"/>
      <c r="J74" s="515">
        <v>0</v>
      </c>
      <c r="K74" s="515">
        <v>0</v>
      </c>
      <c r="L74" s="515">
        <v>0</v>
      </c>
      <c r="M74" s="515">
        <f>M70+M72</f>
        <v>0</v>
      </c>
      <c r="N74" s="397" t="str">
        <f t="shared" si="6"/>
        <v>OK</v>
      </c>
      <c r="O74" s="411"/>
    </row>
    <row r="75" spans="1:15" ht="17.25" hidden="1" customHeight="1">
      <c r="A75" s="401"/>
      <c r="B75" s="407" t="s">
        <v>16</v>
      </c>
      <c r="C75" s="144" t="s">
        <v>163</v>
      </c>
      <c r="D75" s="404">
        <f t="shared" si="5"/>
        <v>0</v>
      </c>
      <c r="E75" s="515">
        <v>0</v>
      </c>
      <c r="F75" s="515">
        <v>0</v>
      </c>
      <c r="G75" s="515">
        <v>0</v>
      </c>
      <c r="H75" s="515">
        <v>0</v>
      </c>
      <c r="I75" s="515"/>
      <c r="J75" s="515">
        <v>0</v>
      </c>
      <c r="K75" s="515">
        <v>0</v>
      </c>
      <c r="L75" s="515">
        <v>0</v>
      </c>
      <c r="M75" s="515">
        <f>M71+M73</f>
        <v>0</v>
      </c>
      <c r="N75" s="397" t="str">
        <f t="shared" si="6"/>
        <v>OK</v>
      </c>
      <c r="O75" s="411"/>
    </row>
    <row r="76" spans="1:15" ht="17.25" customHeight="1">
      <c r="A76" s="399"/>
      <c r="B76" s="144"/>
      <c r="C76" s="154" t="s">
        <v>161</v>
      </c>
      <c r="D76" s="404">
        <f t="shared" si="5"/>
        <v>48</v>
      </c>
      <c r="E76" s="523">
        <v>2</v>
      </c>
      <c r="F76" s="523">
        <v>0</v>
      </c>
      <c r="G76" s="523">
        <v>1</v>
      </c>
      <c r="H76" s="523">
        <v>0</v>
      </c>
      <c r="I76" s="516"/>
      <c r="J76" s="523">
        <v>2</v>
      </c>
      <c r="K76" s="523">
        <v>26</v>
      </c>
      <c r="L76" s="523">
        <v>17</v>
      </c>
      <c r="M76" s="516">
        <v>0</v>
      </c>
      <c r="N76" s="397" t="str">
        <f t="shared" si="6"/>
        <v>OK</v>
      </c>
      <c r="O76" s="412"/>
    </row>
    <row r="77" spans="1:15" ht="17.25" customHeight="1">
      <c r="A77" s="403"/>
      <c r="B77" s="407" t="s">
        <v>162</v>
      </c>
      <c r="C77" s="154" t="s">
        <v>163</v>
      </c>
      <c r="D77" s="404">
        <f t="shared" si="5"/>
        <v>1712825</v>
      </c>
      <c r="E77" s="523">
        <v>64500</v>
      </c>
      <c r="F77" s="523">
        <v>0</v>
      </c>
      <c r="G77" s="523">
        <v>39500</v>
      </c>
      <c r="H77" s="523">
        <v>0</v>
      </c>
      <c r="I77" s="516"/>
      <c r="J77" s="523">
        <v>47800</v>
      </c>
      <c r="K77" s="523">
        <v>896925</v>
      </c>
      <c r="L77" s="523">
        <v>664100</v>
      </c>
      <c r="M77" s="516">
        <v>0</v>
      </c>
      <c r="N77" s="397" t="str">
        <f t="shared" si="6"/>
        <v>OK</v>
      </c>
      <c r="O77" s="412"/>
    </row>
    <row r="78" spans="1:15" ht="17.25" customHeight="1">
      <c r="A78" s="403" t="s">
        <v>53</v>
      </c>
      <c r="B78" s="408"/>
      <c r="C78" s="154" t="s">
        <v>161</v>
      </c>
      <c r="D78" s="404">
        <f>SUM(E78:M78)</f>
        <v>60</v>
      </c>
      <c r="E78" s="523">
        <v>4</v>
      </c>
      <c r="F78" s="523">
        <v>0</v>
      </c>
      <c r="G78" s="523">
        <v>40</v>
      </c>
      <c r="H78" s="523">
        <v>0</v>
      </c>
      <c r="I78" s="516"/>
      <c r="J78" s="523">
        <v>0</v>
      </c>
      <c r="K78" s="523">
        <v>4</v>
      </c>
      <c r="L78" s="523">
        <v>12</v>
      </c>
      <c r="M78" s="516">
        <v>0</v>
      </c>
      <c r="N78" s="397" t="str">
        <f t="shared" si="6"/>
        <v>OK</v>
      </c>
      <c r="O78" s="412"/>
    </row>
    <row r="79" spans="1:15" ht="17.25" customHeight="1">
      <c r="A79" s="403" t="s">
        <v>44</v>
      </c>
      <c r="B79" s="407" t="s">
        <v>164</v>
      </c>
      <c r="C79" s="154" t="s">
        <v>163</v>
      </c>
      <c r="D79" s="404">
        <f t="shared" si="5"/>
        <v>2141870</v>
      </c>
      <c r="E79" s="523">
        <v>135109</v>
      </c>
      <c r="F79" s="523">
        <v>0</v>
      </c>
      <c r="G79" s="523">
        <v>1353983</v>
      </c>
      <c r="H79" s="523">
        <v>0</v>
      </c>
      <c r="I79" s="516"/>
      <c r="J79" s="523">
        <v>0</v>
      </c>
      <c r="K79" s="523">
        <v>108700</v>
      </c>
      <c r="L79" s="523">
        <v>544078</v>
      </c>
      <c r="M79" s="516">
        <v>0</v>
      </c>
      <c r="N79" s="397" t="str">
        <f t="shared" si="6"/>
        <v>OK</v>
      </c>
      <c r="O79" s="412"/>
    </row>
    <row r="80" spans="1:15" ht="17.25" customHeight="1">
      <c r="A80" s="403"/>
      <c r="B80" s="408"/>
      <c r="C80" s="154" t="s">
        <v>161</v>
      </c>
      <c r="D80" s="404">
        <f>SUM(E80:M80)</f>
        <v>108</v>
      </c>
      <c r="E80" s="515">
        <f>E76+E78</f>
        <v>6</v>
      </c>
      <c r="F80" s="515">
        <f t="shared" ref="F80:M81" si="9">F76+F78</f>
        <v>0</v>
      </c>
      <c r="G80" s="515">
        <f t="shared" si="9"/>
        <v>41</v>
      </c>
      <c r="H80" s="515">
        <f t="shared" si="9"/>
        <v>0</v>
      </c>
      <c r="I80" s="515">
        <f t="shared" si="9"/>
        <v>0</v>
      </c>
      <c r="J80" s="524">
        <f t="shared" si="9"/>
        <v>2</v>
      </c>
      <c r="K80" s="524">
        <f t="shared" si="9"/>
        <v>30</v>
      </c>
      <c r="L80" s="524">
        <f t="shared" si="9"/>
        <v>29</v>
      </c>
      <c r="M80" s="515">
        <f t="shared" si="9"/>
        <v>0</v>
      </c>
      <c r="N80" s="397" t="str">
        <f t="shared" si="6"/>
        <v>OK</v>
      </c>
      <c r="O80" s="412"/>
    </row>
    <row r="81" spans="1:18" ht="17.25" customHeight="1">
      <c r="A81" s="401"/>
      <c r="B81" s="407" t="s">
        <v>16</v>
      </c>
      <c r="C81" s="154" t="s">
        <v>163</v>
      </c>
      <c r="D81" s="404">
        <f>SUM(E81:M81)</f>
        <v>3854695</v>
      </c>
      <c r="E81" s="515">
        <f>E77+E79</f>
        <v>199609</v>
      </c>
      <c r="F81" s="515">
        <f t="shared" si="9"/>
        <v>0</v>
      </c>
      <c r="G81" s="515">
        <f t="shared" si="9"/>
        <v>1393483</v>
      </c>
      <c r="H81" s="515">
        <f t="shared" si="9"/>
        <v>0</v>
      </c>
      <c r="I81" s="515">
        <f t="shared" si="9"/>
        <v>0</v>
      </c>
      <c r="J81" s="515">
        <f t="shared" si="9"/>
        <v>47800</v>
      </c>
      <c r="K81" s="515">
        <f t="shared" si="9"/>
        <v>1005625</v>
      </c>
      <c r="L81" s="515">
        <f t="shared" si="9"/>
        <v>1208178</v>
      </c>
      <c r="M81" s="515">
        <f t="shared" si="9"/>
        <v>0</v>
      </c>
      <c r="N81" s="397" t="str">
        <f t="shared" si="6"/>
        <v>OK</v>
      </c>
      <c r="O81" s="412"/>
    </row>
    <row r="82" spans="1:18" ht="15.9" customHeight="1">
      <c r="A82" s="399"/>
      <c r="B82" s="144"/>
      <c r="C82" s="154" t="s">
        <v>161</v>
      </c>
      <c r="D82" s="404">
        <f t="shared" ref="D82:D87" si="10">SUM(E82:M82)</f>
        <v>0</v>
      </c>
      <c r="E82" s="405">
        <v>0</v>
      </c>
      <c r="F82" s="405">
        <v>0</v>
      </c>
      <c r="G82" s="405">
        <v>0</v>
      </c>
      <c r="H82" s="405">
        <v>0</v>
      </c>
      <c r="I82" s="405"/>
      <c r="J82" s="405">
        <v>0</v>
      </c>
      <c r="K82" s="405">
        <v>0</v>
      </c>
      <c r="L82" s="405">
        <v>0</v>
      </c>
      <c r="M82" s="405"/>
      <c r="N82" s="397" t="str">
        <f t="shared" si="6"/>
        <v>OK</v>
      </c>
    </row>
    <row r="83" spans="1:18" ht="15.9" customHeight="1">
      <c r="A83" s="403"/>
      <c r="B83" s="407" t="s">
        <v>162</v>
      </c>
      <c r="C83" s="154" t="s">
        <v>163</v>
      </c>
      <c r="D83" s="404">
        <f t="shared" si="10"/>
        <v>0</v>
      </c>
      <c r="E83" s="405">
        <v>0</v>
      </c>
      <c r="F83" s="405">
        <v>0</v>
      </c>
      <c r="G83" s="405">
        <v>0</v>
      </c>
      <c r="H83" s="405">
        <v>0</v>
      </c>
      <c r="I83" s="405"/>
      <c r="J83" s="405">
        <v>0</v>
      </c>
      <c r="K83" s="405">
        <v>0</v>
      </c>
      <c r="L83" s="405">
        <v>0</v>
      </c>
      <c r="M83" s="405"/>
      <c r="N83" s="397" t="str">
        <f t="shared" si="6"/>
        <v>OK</v>
      </c>
    </row>
    <row r="84" spans="1:18" ht="15.9" customHeight="1">
      <c r="A84" s="403" t="s">
        <v>54</v>
      </c>
      <c r="B84" s="408"/>
      <c r="C84" s="154" t="s">
        <v>161</v>
      </c>
      <c r="D84" s="404">
        <f t="shared" si="10"/>
        <v>0</v>
      </c>
      <c r="E84" s="405">
        <v>0</v>
      </c>
      <c r="F84" s="405">
        <v>0</v>
      </c>
      <c r="G84" s="405">
        <v>0</v>
      </c>
      <c r="H84" s="405">
        <v>0</v>
      </c>
      <c r="I84" s="405"/>
      <c r="J84" s="405">
        <v>0</v>
      </c>
      <c r="K84" s="405">
        <v>0</v>
      </c>
      <c r="L84" s="405">
        <v>0</v>
      </c>
      <c r="M84" s="405"/>
      <c r="N84" s="397" t="str">
        <f t="shared" si="6"/>
        <v>OK</v>
      </c>
    </row>
    <row r="85" spans="1:18" ht="15.9" customHeight="1">
      <c r="A85" s="403"/>
      <c r="B85" s="407" t="s">
        <v>164</v>
      </c>
      <c r="C85" s="154" t="s">
        <v>163</v>
      </c>
      <c r="D85" s="404">
        <f t="shared" si="10"/>
        <v>0</v>
      </c>
      <c r="E85" s="405">
        <v>0</v>
      </c>
      <c r="F85" s="405">
        <v>0</v>
      </c>
      <c r="G85" s="405">
        <v>0</v>
      </c>
      <c r="H85" s="405">
        <v>0</v>
      </c>
      <c r="I85" s="405"/>
      <c r="J85" s="405">
        <v>0</v>
      </c>
      <c r="K85" s="405">
        <v>0</v>
      </c>
      <c r="L85" s="405">
        <v>0</v>
      </c>
      <c r="M85" s="405"/>
      <c r="N85" s="397" t="str">
        <f t="shared" si="6"/>
        <v>OK</v>
      </c>
    </row>
    <row r="86" spans="1:18" ht="15.9" customHeight="1">
      <c r="A86" s="403"/>
      <c r="B86" s="408"/>
      <c r="C86" s="154" t="s">
        <v>161</v>
      </c>
      <c r="D86" s="404">
        <f t="shared" si="10"/>
        <v>0</v>
      </c>
      <c r="E86" s="515">
        <v>0</v>
      </c>
      <c r="F86" s="515">
        <v>0</v>
      </c>
      <c r="G86" s="515">
        <v>0</v>
      </c>
      <c r="H86" s="515">
        <v>0</v>
      </c>
      <c r="I86" s="515"/>
      <c r="J86" s="515">
        <v>0</v>
      </c>
      <c r="K86" s="515">
        <v>0</v>
      </c>
      <c r="L86" s="515">
        <v>0</v>
      </c>
      <c r="M86" s="515">
        <f>M82+M84</f>
        <v>0</v>
      </c>
      <c r="N86" s="397" t="str">
        <f t="shared" si="6"/>
        <v>OK</v>
      </c>
    </row>
    <row r="87" spans="1:18" ht="15.9" customHeight="1">
      <c r="A87" s="401"/>
      <c r="B87" s="407" t="s">
        <v>16</v>
      </c>
      <c r="C87" s="154" t="s">
        <v>163</v>
      </c>
      <c r="D87" s="404">
        <f t="shared" si="10"/>
        <v>0</v>
      </c>
      <c r="E87" s="515">
        <v>0</v>
      </c>
      <c r="F87" s="515">
        <v>0</v>
      </c>
      <c r="G87" s="515">
        <v>0</v>
      </c>
      <c r="H87" s="515">
        <v>0</v>
      </c>
      <c r="I87" s="515"/>
      <c r="J87" s="515">
        <v>0</v>
      </c>
      <c r="K87" s="515">
        <v>0</v>
      </c>
      <c r="L87" s="515">
        <v>0</v>
      </c>
      <c r="M87" s="515">
        <f>M83+M85</f>
        <v>0</v>
      </c>
      <c r="N87" s="397" t="str">
        <f t="shared" si="6"/>
        <v>OK</v>
      </c>
    </row>
    <row r="88" spans="1:18" ht="15.9" customHeight="1">
      <c r="K88" s="396"/>
    </row>
    <row r="89" spans="1:18" ht="15.9" customHeight="1">
      <c r="A89" s="397"/>
      <c r="B89" s="397"/>
      <c r="C89" s="397"/>
      <c r="F89" s="554" t="s">
        <v>256</v>
      </c>
      <c r="G89" s="554"/>
      <c r="H89" s="554"/>
      <c r="I89" s="554"/>
      <c r="J89" s="397"/>
      <c r="K89" s="513" t="s">
        <v>303</v>
      </c>
      <c r="L89" s="397"/>
      <c r="M89" s="397"/>
      <c r="P89" s="397"/>
      <c r="Q89" s="397"/>
      <c r="R89" s="397"/>
    </row>
    <row r="90" spans="1:18" ht="15.9" customHeight="1">
      <c r="K90" s="396"/>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f t="shared" ref="D93:D150" si="11">SUM(E93:M93)</f>
        <v>0</v>
      </c>
      <c r="E93" s="405"/>
      <c r="F93" s="405"/>
      <c r="G93" s="405"/>
      <c r="H93" s="405"/>
      <c r="I93" s="405"/>
      <c r="J93" s="405"/>
      <c r="K93" s="405"/>
      <c r="L93" s="405"/>
      <c r="M93" s="405"/>
      <c r="N93" s="397" t="str">
        <f t="shared" ref="N93:N151" si="12">IF(SUM(E93:M93)=D93,"OK","NG")</f>
        <v>OK</v>
      </c>
    </row>
    <row r="94" spans="1:18" ht="15.9" hidden="1" customHeight="1">
      <c r="A94" s="403"/>
      <c r="B94" s="407" t="s">
        <v>162</v>
      </c>
      <c r="C94" s="154" t="s">
        <v>163</v>
      </c>
      <c r="D94" s="404">
        <f t="shared" si="11"/>
        <v>0</v>
      </c>
      <c r="E94" s="405"/>
      <c r="F94" s="405"/>
      <c r="G94" s="405"/>
      <c r="H94" s="405"/>
      <c r="I94" s="405"/>
      <c r="J94" s="405"/>
      <c r="K94" s="405"/>
      <c r="L94" s="405"/>
      <c r="M94" s="405"/>
      <c r="N94" s="397" t="str">
        <f t="shared" si="12"/>
        <v>OK</v>
      </c>
    </row>
    <row r="95" spans="1:18" ht="15.9" hidden="1" customHeight="1">
      <c r="A95" s="403" t="s">
        <v>54</v>
      </c>
      <c r="B95" s="408"/>
      <c r="C95" s="154" t="s">
        <v>161</v>
      </c>
      <c r="D95" s="404">
        <f t="shared" si="11"/>
        <v>0</v>
      </c>
      <c r="E95" s="405"/>
      <c r="F95" s="405"/>
      <c r="G95" s="405"/>
      <c r="H95" s="405"/>
      <c r="I95" s="405"/>
      <c r="J95" s="405"/>
      <c r="K95" s="405"/>
      <c r="L95" s="405"/>
      <c r="M95" s="405"/>
      <c r="N95" s="397" t="str">
        <f t="shared" si="12"/>
        <v>OK</v>
      </c>
    </row>
    <row r="96" spans="1:18" ht="15.9" hidden="1" customHeight="1">
      <c r="A96" s="403"/>
      <c r="B96" s="407" t="s">
        <v>164</v>
      </c>
      <c r="C96" s="154" t="s">
        <v>163</v>
      </c>
      <c r="D96" s="404">
        <f t="shared" si="11"/>
        <v>0</v>
      </c>
      <c r="E96" s="405"/>
      <c r="F96" s="405"/>
      <c r="G96" s="405"/>
      <c r="H96" s="405"/>
      <c r="I96" s="405"/>
      <c r="J96" s="405"/>
      <c r="K96" s="405"/>
      <c r="L96" s="405"/>
      <c r="M96" s="405"/>
      <c r="N96" s="397" t="str">
        <f t="shared" si="12"/>
        <v>OK</v>
      </c>
    </row>
    <row r="97" spans="1:14" ht="15.9" hidden="1" customHeight="1">
      <c r="A97" s="403"/>
      <c r="B97" s="408"/>
      <c r="C97" s="154" t="s">
        <v>161</v>
      </c>
      <c r="D97" s="404">
        <f t="shared" si="11"/>
        <v>0</v>
      </c>
      <c r="E97" s="515">
        <f t="shared" ref="E97:M98" si="13">E93+E95</f>
        <v>0</v>
      </c>
      <c r="F97" s="515">
        <f t="shared" si="13"/>
        <v>0</v>
      </c>
      <c r="G97" s="515">
        <f t="shared" si="13"/>
        <v>0</v>
      </c>
      <c r="H97" s="515">
        <f t="shared" si="13"/>
        <v>0</v>
      </c>
      <c r="I97" s="515">
        <f t="shared" si="13"/>
        <v>0</v>
      </c>
      <c r="J97" s="515">
        <f t="shared" si="13"/>
        <v>0</v>
      </c>
      <c r="K97" s="515">
        <f t="shared" si="13"/>
        <v>0</v>
      </c>
      <c r="L97" s="515">
        <f t="shared" si="13"/>
        <v>0</v>
      </c>
      <c r="M97" s="515">
        <f t="shared" si="13"/>
        <v>0</v>
      </c>
      <c r="N97" s="397" t="str">
        <f t="shared" si="12"/>
        <v>OK</v>
      </c>
    </row>
    <row r="98" spans="1:14" ht="15.9" hidden="1" customHeight="1">
      <c r="A98" s="401"/>
      <c r="B98" s="407" t="s">
        <v>16</v>
      </c>
      <c r="C98" s="154" t="s">
        <v>163</v>
      </c>
      <c r="D98" s="404">
        <f t="shared" si="11"/>
        <v>0</v>
      </c>
      <c r="E98" s="515">
        <f t="shared" si="13"/>
        <v>0</v>
      </c>
      <c r="F98" s="515">
        <f t="shared" si="13"/>
        <v>0</v>
      </c>
      <c r="G98" s="515">
        <f t="shared" si="13"/>
        <v>0</v>
      </c>
      <c r="H98" s="515">
        <f t="shared" si="13"/>
        <v>0</v>
      </c>
      <c r="I98" s="515">
        <f t="shared" si="13"/>
        <v>0</v>
      </c>
      <c r="J98" s="515">
        <f t="shared" si="13"/>
        <v>0</v>
      </c>
      <c r="K98" s="515">
        <f t="shared" si="13"/>
        <v>0</v>
      </c>
      <c r="L98" s="515">
        <f t="shared" si="13"/>
        <v>0</v>
      </c>
      <c r="M98" s="515">
        <f t="shared" si="13"/>
        <v>0</v>
      </c>
      <c r="N98" s="397" t="str">
        <f t="shared" si="12"/>
        <v>OK</v>
      </c>
    </row>
    <row r="99" spans="1:14" ht="15.9" customHeight="1">
      <c r="A99" s="399"/>
      <c r="B99" s="144"/>
      <c r="C99" s="154" t="s">
        <v>161</v>
      </c>
      <c r="D99" s="404">
        <f t="shared" si="11"/>
        <v>0</v>
      </c>
      <c r="E99" s="405">
        <v>0</v>
      </c>
      <c r="F99" s="405">
        <v>0</v>
      </c>
      <c r="G99" s="405">
        <v>0</v>
      </c>
      <c r="H99" s="405">
        <v>0</v>
      </c>
      <c r="I99" s="405"/>
      <c r="J99" s="405">
        <v>0</v>
      </c>
      <c r="K99" s="405">
        <v>0</v>
      </c>
      <c r="L99" s="405">
        <v>0</v>
      </c>
      <c r="M99" s="405"/>
      <c r="N99" s="397" t="str">
        <f t="shared" si="12"/>
        <v>OK</v>
      </c>
    </row>
    <row r="100" spans="1:14" ht="15.9" customHeight="1">
      <c r="A100" s="403"/>
      <c r="B100" s="407" t="s">
        <v>162</v>
      </c>
      <c r="C100" s="154" t="s">
        <v>163</v>
      </c>
      <c r="D100" s="404">
        <f t="shared" si="11"/>
        <v>0</v>
      </c>
      <c r="E100" s="405">
        <v>0</v>
      </c>
      <c r="F100" s="405">
        <v>0</v>
      </c>
      <c r="G100" s="405">
        <v>0</v>
      </c>
      <c r="H100" s="405">
        <v>0</v>
      </c>
      <c r="I100" s="405"/>
      <c r="J100" s="405">
        <v>0</v>
      </c>
      <c r="K100" s="405">
        <v>0</v>
      </c>
      <c r="L100" s="405">
        <v>0</v>
      </c>
      <c r="M100" s="405"/>
      <c r="N100" s="397" t="str">
        <f t="shared" si="12"/>
        <v>OK</v>
      </c>
    </row>
    <row r="101" spans="1:14" ht="15.9" customHeight="1">
      <c r="A101" s="403" t="s">
        <v>176</v>
      </c>
      <c r="B101" s="408"/>
      <c r="C101" s="154" t="s">
        <v>161</v>
      </c>
      <c r="D101" s="404">
        <f t="shared" si="11"/>
        <v>0</v>
      </c>
      <c r="E101" s="405">
        <v>0</v>
      </c>
      <c r="F101" s="405">
        <v>0</v>
      </c>
      <c r="G101" s="405">
        <v>0</v>
      </c>
      <c r="H101" s="405">
        <v>0</v>
      </c>
      <c r="I101" s="405"/>
      <c r="J101" s="405">
        <v>0</v>
      </c>
      <c r="K101" s="405">
        <v>0</v>
      </c>
      <c r="L101" s="405">
        <v>0</v>
      </c>
      <c r="M101" s="405"/>
      <c r="N101" s="397" t="str">
        <f t="shared" si="12"/>
        <v>OK</v>
      </c>
    </row>
    <row r="102" spans="1:14" ht="15.9" customHeight="1">
      <c r="A102" s="403" t="s">
        <v>43</v>
      </c>
      <c r="B102" s="407" t="s">
        <v>164</v>
      </c>
      <c r="C102" s="154" t="s">
        <v>163</v>
      </c>
      <c r="D102" s="404">
        <f t="shared" si="11"/>
        <v>0</v>
      </c>
      <c r="E102" s="405">
        <v>0</v>
      </c>
      <c r="F102" s="405">
        <v>0</v>
      </c>
      <c r="G102" s="405">
        <v>0</v>
      </c>
      <c r="H102" s="405">
        <v>0</v>
      </c>
      <c r="I102" s="405"/>
      <c r="J102" s="405">
        <v>0</v>
      </c>
      <c r="K102" s="405">
        <v>0</v>
      </c>
      <c r="L102" s="405">
        <v>0</v>
      </c>
      <c r="M102" s="405"/>
      <c r="N102" s="397" t="str">
        <f t="shared" si="12"/>
        <v>OK</v>
      </c>
    </row>
    <row r="103" spans="1:14" ht="15.9" customHeight="1">
      <c r="A103" s="403"/>
      <c r="B103" s="408"/>
      <c r="C103" s="154" t="s">
        <v>161</v>
      </c>
      <c r="D103" s="404">
        <f t="shared" si="11"/>
        <v>0</v>
      </c>
      <c r="E103" s="515">
        <v>0</v>
      </c>
      <c r="F103" s="515">
        <v>0</v>
      </c>
      <c r="G103" s="515">
        <v>0</v>
      </c>
      <c r="H103" s="515">
        <v>0</v>
      </c>
      <c r="I103" s="515"/>
      <c r="J103" s="515">
        <v>0</v>
      </c>
      <c r="K103" s="515">
        <v>0</v>
      </c>
      <c r="L103" s="515">
        <v>0</v>
      </c>
      <c r="M103" s="515">
        <f>M99+M101</f>
        <v>0</v>
      </c>
      <c r="N103" s="397" t="str">
        <f t="shared" si="12"/>
        <v>OK</v>
      </c>
    </row>
    <row r="104" spans="1:14" ht="15.9" customHeight="1">
      <c r="A104" s="401"/>
      <c r="B104" s="407" t="s">
        <v>16</v>
      </c>
      <c r="C104" s="144" t="s">
        <v>163</v>
      </c>
      <c r="D104" s="404">
        <f t="shared" si="11"/>
        <v>0</v>
      </c>
      <c r="E104" s="515">
        <v>0</v>
      </c>
      <c r="F104" s="515">
        <v>0</v>
      </c>
      <c r="G104" s="515">
        <v>0</v>
      </c>
      <c r="H104" s="515">
        <v>0</v>
      </c>
      <c r="I104" s="515"/>
      <c r="J104" s="515">
        <v>0</v>
      </c>
      <c r="K104" s="515">
        <v>0</v>
      </c>
      <c r="L104" s="515">
        <v>0</v>
      </c>
      <c r="M104" s="515">
        <f>M100+M102</f>
        <v>0</v>
      </c>
      <c r="N104" s="397" t="str">
        <f t="shared" si="12"/>
        <v>OK</v>
      </c>
    </row>
    <row r="105" spans="1:14" ht="15.9" customHeight="1">
      <c r="A105" s="399"/>
      <c r="B105" s="144"/>
      <c r="C105" s="154" t="s">
        <v>161</v>
      </c>
      <c r="D105" s="404">
        <f t="shared" si="11"/>
        <v>0</v>
      </c>
      <c r="E105" s="405">
        <v>0</v>
      </c>
      <c r="F105" s="405">
        <v>0</v>
      </c>
      <c r="G105" s="405">
        <v>0</v>
      </c>
      <c r="H105" s="405">
        <v>0</v>
      </c>
      <c r="I105" s="405"/>
      <c r="J105" s="405">
        <v>0</v>
      </c>
      <c r="K105" s="405">
        <v>0</v>
      </c>
      <c r="L105" s="405">
        <v>0</v>
      </c>
      <c r="M105" s="405"/>
      <c r="N105" s="397" t="str">
        <f t="shared" si="12"/>
        <v>OK</v>
      </c>
    </row>
    <row r="106" spans="1:14" ht="15.9" customHeight="1">
      <c r="A106" s="403"/>
      <c r="B106" s="407" t="s">
        <v>162</v>
      </c>
      <c r="C106" s="154" t="s">
        <v>163</v>
      </c>
      <c r="D106" s="404">
        <f t="shared" si="11"/>
        <v>0</v>
      </c>
      <c r="E106" s="405">
        <v>0</v>
      </c>
      <c r="F106" s="405">
        <v>0</v>
      </c>
      <c r="G106" s="405">
        <v>0</v>
      </c>
      <c r="H106" s="405">
        <v>0</v>
      </c>
      <c r="I106" s="405"/>
      <c r="J106" s="405">
        <v>0</v>
      </c>
      <c r="K106" s="405">
        <v>0</v>
      </c>
      <c r="L106" s="405">
        <v>0</v>
      </c>
      <c r="M106" s="405"/>
      <c r="N106" s="397" t="str">
        <f t="shared" si="12"/>
        <v>OK</v>
      </c>
    </row>
    <row r="107" spans="1:14" ht="15.9" customHeight="1">
      <c r="A107" s="403" t="s">
        <v>52</v>
      </c>
      <c r="B107" s="408"/>
      <c r="C107" s="154" t="s">
        <v>161</v>
      </c>
      <c r="D107" s="404">
        <f t="shared" si="11"/>
        <v>0</v>
      </c>
      <c r="E107" s="405">
        <v>0</v>
      </c>
      <c r="F107" s="405">
        <v>0</v>
      </c>
      <c r="G107" s="405">
        <v>0</v>
      </c>
      <c r="H107" s="405">
        <v>0</v>
      </c>
      <c r="I107" s="405"/>
      <c r="J107" s="405">
        <v>0</v>
      </c>
      <c r="K107" s="405">
        <v>0</v>
      </c>
      <c r="L107" s="405">
        <v>0</v>
      </c>
      <c r="M107" s="405"/>
      <c r="N107" s="397" t="str">
        <f t="shared" si="12"/>
        <v>OK</v>
      </c>
    </row>
    <row r="108" spans="1:14" ht="15.9" customHeight="1">
      <c r="A108" s="403"/>
      <c r="B108" s="407" t="s">
        <v>164</v>
      </c>
      <c r="C108" s="154" t="s">
        <v>163</v>
      </c>
      <c r="D108" s="404">
        <f t="shared" si="11"/>
        <v>0</v>
      </c>
      <c r="E108" s="405">
        <v>0</v>
      </c>
      <c r="F108" s="405">
        <v>0</v>
      </c>
      <c r="G108" s="405">
        <v>0</v>
      </c>
      <c r="H108" s="405">
        <v>0</v>
      </c>
      <c r="I108" s="405"/>
      <c r="J108" s="405">
        <v>0</v>
      </c>
      <c r="K108" s="405">
        <v>0</v>
      </c>
      <c r="L108" s="405">
        <v>0</v>
      </c>
      <c r="M108" s="405"/>
      <c r="N108" s="397" t="str">
        <f t="shared" si="12"/>
        <v>OK</v>
      </c>
    </row>
    <row r="109" spans="1:14" ht="15.9" customHeight="1">
      <c r="A109" s="403"/>
      <c r="B109" s="408"/>
      <c r="C109" s="154" t="s">
        <v>161</v>
      </c>
      <c r="D109" s="404">
        <f t="shared" si="11"/>
        <v>0</v>
      </c>
      <c r="E109" s="515">
        <v>0</v>
      </c>
      <c r="F109" s="515">
        <v>0</v>
      </c>
      <c r="G109" s="515">
        <v>0</v>
      </c>
      <c r="H109" s="515">
        <v>0</v>
      </c>
      <c r="I109" s="515"/>
      <c r="J109" s="515">
        <v>0</v>
      </c>
      <c r="K109" s="515">
        <v>0</v>
      </c>
      <c r="L109" s="515">
        <v>0</v>
      </c>
      <c r="M109" s="515">
        <f>M105+M107</f>
        <v>0</v>
      </c>
      <c r="N109" s="397" t="str">
        <f t="shared" si="12"/>
        <v>OK</v>
      </c>
    </row>
    <row r="110" spans="1:14" ht="15.9" customHeight="1">
      <c r="A110" s="401"/>
      <c r="B110" s="407" t="s">
        <v>16</v>
      </c>
      <c r="C110" s="144" t="s">
        <v>163</v>
      </c>
      <c r="D110" s="404">
        <f t="shared" si="11"/>
        <v>0</v>
      </c>
      <c r="E110" s="515">
        <v>0</v>
      </c>
      <c r="F110" s="515">
        <v>0</v>
      </c>
      <c r="G110" s="515">
        <v>0</v>
      </c>
      <c r="H110" s="515">
        <v>0</v>
      </c>
      <c r="I110" s="515"/>
      <c r="J110" s="515">
        <v>0</v>
      </c>
      <c r="K110" s="515">
        <v>0</v>
      </c>
      <c r="L110" s="515">
        <v>0</v>
      </c>
      <c r="M110" s="515">
        <f>M106+M108</f>
        <v>0</v>
      </c>
      <c r="N110" s="397" t="str">
        <f t="shared" si="12"/>
        <v>OK</v>
      </c>
    </row>
    <row r="111" spans="1:14" ht="15.9" customHeight="1">
      <c r="A111" s="399"/>
      <c r="B111" s="144"/>
      <c r="C111" s="154" t="s">
        <v>161</v>
      </c>
      <c r="D111" s="404">
        <f t="shared" si="11"/>
        <v>0</v>
      </c>
      <c r="E111" s="405">
        <v>0</v>
      </c>
      <c r="F111" s="405">
        <v>0</v>
      </c>
      <c r="G111" s="405">
        <v>0</v>
      </c>
      <c r="H111" s="405">
        <v>0</v>
      </c>
      <c r="I111" s="405"/>
      <c r="J111" s="405">
        <v>0</v>
      </c>
      <c r="K111" s="405">
        <v>0</v>
      </c>
      <c r="L111" s="405">
        <v>0</v>
      </c>
      <c r="M111" s="405"/>
      <c r="N111" s="397" t="str">
        <f t="shared" si="12"/>
        <v>OK</v>
      </c>
    </row>
    <row r="112" spans="1:14" ht="15.9" customHeight="1">
      <c r="A112" s="403"/>
      <c r="B112" s="407" t="s">
        <v>162</v>
      </c>
      <c r="C112" s="154" t="s">
        <v>163</v>
      </c>
      <c r="D112" s="404">
        <f t="shared" si="11"/>
        <v>0</v>
      </c>
      <c r="E112" s="405">
        <v>0</v>
      </c>
      <c r="F112" s="405">
        <v>0</v>
      </c>
      <c r="G112" s="405">
        <v>0</v>
      </c>
      <c r="H112" s="405">
        <v>0</v>
      </c>
      <c r="I112" s="405"/>
      <c r="J112" s="405">
        <v>0</v>
      </c>
      <c r="K112" s="405">
        <v>0</v>
      </c>
      <c r="L112" s="405">
        <v>0</v>
      </c>
      <c r="M112" s="405"/>
      <c r="N112" s="397" t="str">
        <f t="shared" si="12"/>
        <v>OK</v>
      </c>
    </row>
    <row r="113" spans="1:14" ht="15.9" customHeight="1">
      <c r="A113" s="403" t="s">
        <v>177</v>
      </c>
      <c r="B113" s="408"/>
      <c r="C113" s="154" t="s">
        <v>161</v>
      </c>
      <c r="D113" s="404">
        <f t="shared" si="11"/>
        <v>0</v>
      </c>
      <c r="E113" s="405">
        <v>0</v>
      </c>
      <c r="F113" s="405">
        <v>0</v>
      </c>
      <c r="G113" s="405">
        <v>0</v>
      </c>
      <c r="H113" s="405">
        <v>0</v>
      </c>
      <c r="I113" s="405"/>
      <c r="J113" s="405">
        <v>0</v>
      </c>
      <c r="K113" s="405">
        <v>0</v>
      </c>
      <c r="L113" s="405">
        <v>0</v>
      </c>
      <c r="M113" s="405"/>
      <c r="N113" s="397" t="str">
        <f t="shared" si="12"/>
        <v>OK</v>
      </c>
    </row>
    <row r="114" spans="1:14" ht="15.9" customHeight="1">
      <c r="A114" s="403"/>
      <c r="B114" s="407" t="s">
        <v>164</v>
      </c>
      <c r="C114" s="154" t="s">
        <v>163</v>
      </c>
      <c r="D114" s="404">
        <f t="shared" si="11"/>
        <v>0</v>
      </c>
      <c r="E114" s="405">
        <v>0</v>
      </c>
      <c r="F114" s="405">
        <v>0</v>
      </c>
      <c r="G114" s="405">
        <v>0</v>
      </c>
      <c r="H114" s="405">
        <v>0</v>
      </c>
      <c r="I114" s="405"/>
      <c r="J114" s="405">
        <v>0</v>
      </c>
      <c r="K114" s="405">
        <v>0</v>
      </c>
      <c r="L114" s="405">
        <v>0</v>
      </c>
      <c r="M114" s="405"/>
      <c r="N114" s="397" t="str">
        <f t="shared" si="12"/>
        <v>OK</v>
      </c>
    </row>
    <row r="115" spans="1:14" ht="15.9" customHeight="1">
      <c r="A115" s="403"/>
      <c r="B115" s="408"/>
      <c r="C115" s="154" t="s">
        <v>161</v>
      </c>
      <c r="D115" s="404">
        <f t="shared" si="11"/>
        <v>0</v>
      </c>
      <c r="E115" s="515">
        <v>0</v>
      </c>
      <c r="F115" s="515">
        <v>0</v>
      </c>
      <c r="G115" s="515">
        <v>0</v>
      </c>
      <c r="H115" s="515">
        <v>0</v>
      </c>
      <c r="I115" s="515"/>
      <c r="J115" s="515">
        <v>0</v>
      </c>
      <c r="K115" s="515">
        <v>0</v>
      </c>
      <c r="L115" s="515">
        <v>0</v>
      </c>
      <c r="M115" s="515">
        <f>M111+M113</f>
        <v>0</v>
      </c>
      <c r="N115" s="397" t="str">
        <f t="shared" si="12"/>
        <v>OK</v>
      </c>
    </row>
    <row r="116" spans="1:14" ht="15.9" customHeight="1">
      <c r="A116" s="401"/>
      <c r="B116" s="407" t="s">
        <v>16</v>
      </c>
      <c r="C116" s="144" t="s">
        <v>163</v>
      </c>
      <c r="D116" s="404">
        <f t="shared" si="11"/>
        <v>0</v>
      </c>
      <c r="E116" s="515">
        <v>0</v>
      </c>
      <c r="F116" s="515">
        <v>0</v>
      </c>
      <c r="G116" s="515">
        <v>0</v>
      </c>
      <c r="H116" s="515">
        <v>0</v>
      </c>
      <c r="I116" s="515"/>
      <c r="J116" s="515">
        <v>0</v>
      </c>
      <c r="K116" s="515">
        <v>0</v>
      </c>
      <c r="L116" s="515">
        <v>0</v>
      </c>
      <c r="M116" s="515">
        <f>M112+M114</f>
        <v>0</v>
      </c>
      <c r="N116" s="397" t="str">
        <f t="shared" si="12"/>
        <v>OK</v>
      </c>
    </row>
    <row r="117" spans="1:14" ht="15.9" customHeight="1">
      <c r="A117" s="399"/>
      <c r="B117" s="144"/>
      <c r="C117" s="154" t="s">
        <v>161</v>
      </c>
      <c r="D117" s="404">
        <f t="shared" si="11"/>
        <v>0</v>
      </c>
      <c r="E117" s="405">
        <v>0</v>
      </c>
      <c r="F117" s="405">
        <v>0</v>
      </c>
      <c r="G117" s="405">
        <v>0</v>
      </c>
      <c r="H117" s="405">
        <v>0</v>
      </c>
      <c r="I117" s="405"/>
      <c r="J117" s="405">
        <v>0</v>
      </c>
      <c r="K117" s="405">
        <v>0</v>
      </c>
      <c r="L117" s="405">
        <v>0</v>
      </c>
      <c r="M117" s="405"/>
      <c r="N117" s="397" t="str">
        <f t="shared" si="12"/>
        <v>OK</v>
      </c>
    </row>
    <row r="118" spans="1:14" ht="15.9" customHeight="1">
      <c r="A118" s="403"/>
      <c r="B118" s="407" t="s">
        <v>162</v>
      </c>
      <c r="C118" s="154" t="s">
        <v>163</v>
      </c>
      <c r="D118" s="404">
        <f t="shared" si="11"/>
        <v>0</v>
      </c>
      <c r="E118" s="405">
        <v>0</v>
      </c>
      <c r="F118" s="405">
        <v>0</v>
      </c>
      <c r="G118" s="405">
        <v>0</v>
      </c>
      <c r="H118" s="405">
        <v>0</v>
      </c>
      <c r="I118" s="405"/>
      <c r="J118" s="405">
        <v>0</v>
      </c>
      <c r="K118" s="405">
        <v>0</v>
      </c>
      <c r="L118" s="405">
        <v>0</v>
      </c>
      <c r="M118" s="405"/>
      <c r="N118" s="397" t="str">
        <f t="shared" si="12"/>
        <v>OK</v>
      </c>
    </row>
    <row r="119" spans="1:14" ht="15.9" customHeight="1">
      <c r="A119" s="403" t="s">
        <v>179</v>
      </c>
      <c r="B119" s="408"/>
      <c r="C119" s="154" t="s">
        <v>161</v>
      </c>
      <c r="D119" s="404">
        <f t="shared" si="11"/>
        <v>0</v>
      </c>
      <c r="E119" s="405">
        <v>0</v>
      </c>
      <c r="F119" s="405">
        <v>0</v>
      </c>
      <c r="G119" s="405">
        <v>0</v>
      </c>
      <c r="H119" s="405">
        <v>0</v>
      </c>
      <c r="I119" s="405"/>
      <c r="J119" s="405">
        <v>0</v>
      </c>
      <c r="K119" s="405">
        <v>0</v>
      </c>
      <c r="L119" s="405">
        <v>0</v>
      </c>
      <c r="M119" s="405"/>
      <c r="N119" s="397" t="str">
        <f t="shared" si="12"/>
        <v>OK</v>
      </c>
    </row>
    <row r="120" spans="1:14" ht="15.9" customHeight="1">
      <c r="A120" s="403"/>
      <c r="B120" s="407" t="s">
        <v>164</v>
      </c>
      <c r="C120" s="154" t="s">
        <v>163</v>
      </c>
      <c r="D120" s="404">
        <f t="shared" si="11"/>
        <v>0</v>
      </c>
      <c r="E120" s="405">
        <v>0</v>
      </c>
      <c r="F120" s="405">
        <v>0</v>
      </c>
      <c r="G120" s="405">
        <v>0</v>
      </c>
      <c r="H120" s="405">
        <v>0</v>
      </c>
      <c r="I120" s="405"/>
      <c r="J120" s="405">
        <v>0</v>
      </c>
      <c r="K120" s="405">
        <v>0</v>
      </c>
      <c r="L120" s="405">
        <v>0</v>
      </c>
      <c r="M120" s="405"/>
      <c r="N120" s="397" t="str">
        <f t="shared" si="12"/>
        <v>OK</v>
      </c>
    </row>
    <row r="121" spans="1:14" ht="15.9" customHeight="1">
      <c r="A121" s="403"/>
      <c r="B121" s="408"/>
      <c r="C121" s="154" t="s">
        <v>161</v>
      </c>
      <c r="D121" s="404">
        <f t="shared" si="11"/>
        <v>0</v>
      </c>
      <c r="E121" s="515">
        <v>0</v>
      </c>
      <c r="F121" s="515">
        <v>0</v>
      </c>
      <c r="G121" s="515">
        <v>0</v>
      </c>
      <c r="H121" s="515">
        <v>0</v>
      </c>
      <c r="I121" s="515"/>
      <c r="J121" s="515">
        <v>0</v>
      </c>
      <c r="K121" s="515">
        <v>0</v>
      </c>
      <c r="L121" s="515">
        <v>0</v>
      </c>
      <c r="M121" s="515">
        <f>M117+M119</f>
        <v>0</v>
      </c>
      <c r="N121" s="397" t="str">
        <f t="shared" si="12"/>
        <v>OK</v>
      </c>
    </row>
    <row r="122" spans="1:14" ht="15.9" customHeight="1">
      <c r="A122" s="401"/>
      <c r="B122" s="407" t="s">
        <v>16</v>
      </c>
      <c r="C122" s="144" t="s">
        <v>163</v>
      </c>
      <c r="D122" s="404">
        <f t="shared" si="11"/>
        <v>0</v>
      </c>
      <c r="E122" s="515">
        <v>0</v>
      </c>
      <c r="F122" s="515">
        <v>0</v>
      </c>
      <c r="G122" s="515">
        <v>0</v>
      </c>
      <c r="H122" s="515">
        <v>0</v>
      </c>
      <c r="I122" s="515"/>
      <c r="J122" s="515">
        <v>0</v>
      </c>
      <c r="K122" s="515">
        <v>0</v>
      </c>
      <c r="L122" s="515">
        <v>0</v>
      </c>
      <c r="M122" s="515">
        <f>M118+M120</f>
        <v>0</v>
      </c>
      <c r="N122" s="397" t="str">
        <f t="shared" si="12"/>
        <v>OK</v>
      </c>
    </row>
    <row r="123" spans="1:14" ht="15.9" customHeight="1">
      <c r="A123" s="399"/>
      <c r="B123" s="144"/>
      <c r="C123" s="154" t="s">
        <v>161</v>
      </c>
      <c r="D123" s="404">
        <f t="shared" si="11"/>
        <v>0</v>
      </c>
      <c r="E123" s="405"/>
      <c r="F123" s="405"/>
      <c r="G123" s="405"/>
      <c r="H123" s="405"/>
      <c r="I123" s="405"/>
      <c r="J123" s="405"/>
      <c r="K123" s="405"/>
      <c r="L123" s="405"/>
      <c r="M123" s="405"/>
      <c r="N123" s="397" t="str">
        <f t="shared" si="12"/>
        <v>OK</v>
      </c>
    </row>
    <row r="124" spans="1:14" ht="15.9" customHeight="1">
      <c r="A124" s="403"/>
      <c r="B124" s="407" t="s">
        <v>162</v>
      </c>
      <c r="C124" s="154" t="s">
        <v>163</v>
      </c>
      <c r="D124" s="404">
        <f t="shared" si="11"/>
        <v>0</v>
      </c>
      <c r="E124" s="405"/>
      <c r="F124" s="405"/>
      <c r="G124" s="405"/>
      <c r="H124" s="405"/>
      <c r="I124" s="405"/>
      <c r="J124" s="405"/>
      <c r="K124" s="405"/>
      <c r="L124" s="405"/>
      <c r="M124" s="405"/>
      <c r="N124" s="397" t="str">
        <f t="shared" si="12"/>
        <v>OK</v>
      </c>
    </row>
    <row r="125" spans="1:14" ht="15.9" customHeight="1">
      <c r="A125" s="403" t="s">
        <v>260</v>
      </c>
      <c r="B125" s="408"/>
      <c r="C125" s="154" t="s">
        <v>161</v>
      </c>
      <c r="D125" s="404">
        <f t="shared" si="11"/>
        <v>0</v>
      </c>
      <c r="E125" s="405"/>
      <c r="F125" s="405"/>
      <c r="G125" s="405"/>
      <c r="H125" s="405"/>
      <c r="I125" s="405"/>
      <c r="J125" s="405"/>
      <c r="K125" s="405"/>
      <c r="L125" s="405"/>
      <c r="M125" s="405"/>
      <c r="N125" s="397" t="str">
        <f t="shared" si="12"/>
        <v>OK</v>
      </c>
    </row>
    <row r="126" spans="1:14" ht="15.9" customHeight="1">
      <c r="A126" s="403"/>
      <c r="B126" s="407" t="s">
        <v>164</v>
      </c>
      <c r="C126" s="154" t="s">
        <v>163</v>
      </c>
      <c r="D126" s="404">
        <f t="shared" si="11"/>
        <v>0</v>
      </c>
      <c r="E126" s="405"/>
      <c r="F126" s="405"/>
      <c r="G126" s="405"/>
      <c r="H126" s="405"/>
      <c r="I126" s="405"/>
      <c r="J126" s="405"/>
      <c r="K126" s="405"/>
      <c r="L126" s="405"/>
      <c r="M126" s="405"/>
      <c r="N126" s="397" t="str">
        <f t="shared" si="12"/>
        <v>OK</v>
      </c>
    </row>
    <row r="127" spans="1:14" ht="15.9" customHeight="1">
      <c r="A127" s="403"/>
      <c r="B127" s="408"/>
      <c r="C127" s="154" t="s">
        <v>161</v>
      </c>
      <c r="D127" s="404">
        <f t="shared" si="11"/>
        <v>0</v>
      </c>
      <c r="E127" s="515">
        <f t="shared" ref="E127:M128" si="14">E123+E125</f>
        <v>0</v>
      </c>
      <c r="F127" s="515">
        <f t="shared" si="14"/>
        <v>0</v>
      </c>
      <c r="G127" s="515">
        <f t="shared" si="14"/>
        <v>0</v>
      </c>
      <c r="H127" s="515">
        <f t="shared" si="14"/>
        <v>0</v>
      </c>
      <c r="I127" s="515">
        <f t="shared" si="14"/>
        <v>0</v>
      </c>
      <c r="J127" s="515">
        <f t="shared" si="14"/>
        <v>0</v>
      </c>
      <c r="K127" s="515">
        <f t="shared" si="14"/>
        <v>0</v>
      </c>
      <c r="L127" s="515">
        <f t="shared" si="14"/>
        <v>0</v>
      </c>
      <c r="M127" s="515">
        <f t="shared" si="14"/>
        <v>0</v>
      </c>
      <c r="N127" s="397" t="str">
        <f t="shared" si="12"/>
        <v>OK</v>
      </c>
    </row>
    <row r="128" spans="1:14" ht="15.9" customHeight="1">
      <c r="A128" s="401"/>
      <c r="B128" s="407" t="s">
        <v>16</v>
      </c>
      <c r="C128" s="144" t="s">
        <v>163</v>
      </c>
      <c r="D128" s="404">
        <f t="shared" si="11"/>
        <v>0</v>
      </c>
      <c r="E128" s="515">
        <f t="shared" si="14"/>
        <v>0</v>
      </c>
      <c r="F128" s="515">
        <f t="shared" si="14"/>
        <v>0</v>
      </c>
      <c r="G128" s="515">
        <f t="shared" si="14"/>
        <v>0</v>
      </c>
      <c r="H128" s="515">
        <f t="shared" si="14"/>
        <v>0</v>
      </c>
      <c r="I128" s="515">
        <f t="shared" si="14"/>
        <v>0</v>
      </c>
      <c r="J128" s="515">
        <f t="shared" si="14"/>
        <v>0</v>
      </c>
      <c r="K128" s="515">
        <f t="shared" si="14"/>
        <v>0</v>
      </c>
      <c r="L128" s="515">
        <f t="shared" si="14"/>
        <v>0</v>
      </c>
      <c r="M128" s="515">
        <f t="shared" si="14"/>
        <v>0</v>
      </c>
      <c r="N128" s="397" t="str">
        <f t="shared" si="12"/>
        <v>OK</v>
      </c>
    </row>
    <row r="129" spans="1:18" ht="15.9" customHeight="1">
      <c r="A129" s="399"/>
      <c r="B129" s="144"/>
      <c r="C129" s="154" t="s">
        <v>161</v>
      </c>
      <c r="D129" s="404">
        <f t="shared" si="11"/>
        <v>0</v>
      </c>
      <c r="E129" s="405"/>
      <c r="F129" s="405"/>
      <c r="G129" s="405"/>
      <c r="H129" s="405"/>
      <c r="I129" s="405"/>
      <c r="J129" s="405"/>
      <c r="K129" s="405"/>
      <c r="L129" s="405"/>
      <c r="M129" s="405"/>
      <c r="N129" s="397" t="str">
        <f t="shared" si="12"/>
        <v>OK</v>
      </c>
    </row>
    <row r="130" spans="1:18" ht="15.9" customHeight="1">
      <c r="A130" s="403"/>
      <c r="B130" s="407" t="s">
        <v>162</v>
      </c>
      <c r="C130" s="154" t="s">
        <v>163</v>
      </c>
      <c r="D130" s="404">
        <f t="shared" si="11"/>
        <v>0</v>
      </c>
      <c r="E130" s="405"/>
      <c r="F130" s="405"/>
      <c r="G130" s="405"/>
      <c r="H130" s="405"/>
      <c r="I130" s="405"/>
      <c r="J130" s="405"/>
      <c r="K130" s="405"/>
      <c r="L130" s="405"/>
      <c r="M130" s="405"/>
      <c r="N130" s="397" t="str">
        <f t="shared" si="12"/>
        <v>OK</v>
      </c>
    </row>
    <row r="131" spans="1:18" ht="15.9" customHeight="1">
      <c r="A131" s="403" t="s">
        <v>49</v>
      </c>
      <c r="B131" s="408"/>
      <c r="C131" s="154" t="s">
        <v>161</v>
      </c>
      <c r="D131" s="404">
        <f t="shared" si="11"/>
        <v>0</v>
      </c>
      <c r="E131" s="405"/>
      <c r="F131" s="405"/>
      <c r="G131" s="405"/>
      <c r="H131" s="405"/>
      <c r="I131" s="405"/>
      <c r="J131" s="405"/>
      <c r="K131" s="405"/>
      <c r="L131" s="405"/>
      <c r="M131" s="405"/>
      <c r="N131" s="397" t="str">
        <f t="shared" si="12"/>
        <v>OK</v>
      </c>
    </row>
    <row r="132" spans="1:18" ht="15.9" customHeight="1">
      <c r="A132" s="403"/>
      <c r="B132" s="407" t="s">
        <v>164</v>
      </c>
      <c r="C132" s="154" t="s">
        <v>163</v>
      </c>
      <c r="D132" s="404">
        <f t="shared" si="11"/>
        <v>0</v>
      </c>
      <c r="E132" s="405"/>
      <c r="F132" s="405"/>
      <c r="G132" s="405"/>
      <c r="H132" s="405"/>
      <c r="I132" s="405"/>
      <c r="J132" s="405"/>
      <c r="K132" s="405"/>
      <c r="L132" s="405"/>
      <c r="M132" s="405"/>
      <c r="N132" s="397" t="str">
        <f t="shared" si="12"/>
        <v>OK</v>
      </c>
    </row>
    <row r="133" spans="1:18" ht="15.9" customHeight="1">
      <c r="A133" s="403"/>
      <c r="B133" s="408"/>
      <c r="C133" s="154" t="s">
        <v>161</v>
      </c>
      <c r="D133" s="404">
        <f t="shared" si="11"/>
        <v>0</v>
      </c>
      <c r="E133" s="515">
        <f t="shared" ref="E133:M134" si="15">E129+E131</f>
        <v>0</v>
      </c>
      <c r="F133" s="515">
        <f t="shared" si="15"/>
        <v>0</v>
      </c>
      <c r="G133" s="515">
        <f t="shared" si="15"/>
        <v>0</v>
      </c>
      <c r="H133" s="515">
        <f t="shared" si="15"/>
        <v>0</v>
      </c>
      <c r="I133" s="515">
        <f t="shared" si="15"/>
        <v>0</v>
      </c>
      <c r="J133" s="515">
        <f t="shared" si="15"/>
        <v>0</v>
      </c>
      <c r="K133" s="515">
        <f t="shared" si="15"/>
        <v>0</v>
      </c>
      <c r="L133" s="515">
        <f t="shared" si="15"/>
        <v>0</v>
      </c>
      <c r="M133" s="515">
        <f t="shared" si="15"/>
        <v>0</v>
      </c>
      <c r="N133" s="397" t="str">
        <f t="shared" si="12"/>
        <v>OK</v>
      </c>
    </row>
    <row r="134" spans="1:18" ht="15.9" customHeight="1">
      <c r="A134" s="401"/>
      <c r="B134" s="407" t="s">
        <v>16</v>
      </c>
      <c r="C134" s="144" t="s">
        <v>163</v>
      </c>
      <c r="D134" s="404">
        <f t="shared" si="11"/>
        <v>0</v>
      </c>
      <c r="E134" s="515">
        <f t="shared" si="15"/>
        <v>0</v>
      </c>
      <c r="F134" s="515">
        <f t="shared" si="15"/>
        <v>0</v>
      </c>
      <c r="G134" s="515">
        <f t="shared" si="15"/>
        <v>0</v>
      </c>
      <c r="H134" s="515">
        <f t="shared" si="15"/>
        <v>0</v>
      </c>
      <c r="I134" s="515">
        <f t="shared" si="15"/>
        <v>0</v>
      </c>
      <c r="J134" s="515">
        <f t="shared" si="15"/>
        <v>0</v>
      </c>
      <c r="K134" s="515">
        <f t="shared" si="15"/>
        <v>0</v>
      </c>
      <c r="L134" s="515">
        <f t="shared" si="15"/>
        <v>0</v>
      </c>
      <c r="M134" s="515">
        <f t="shared" si="15"/>
        <v>0</v>
      </c>
      <c r="N134" s="397" t="str">
        <f t="shared" si="12"/>
        <v>OK</v>
      </c>
    </row>
    <row r="135" spans="1:18" ht="15.9" hidden="1" customHeight="1">
      <c r="K135" s="396"/>
    </row>
    <row r="136" spans="1:18" ht="15.9" hidden="1" customHeight="1">
      <c r="A136" s="397"/>
      <c r="B136" s="397"/>
      <c r="C136" s="397"/>
      <c r="F136" s="554" t="s">
        <v>256</v>
      </c>
      <c r="G136" s="554"/>
      <c r="H136" s="554"/>
      <c r="I136" s="554"/>
      <c r="J136" s="397"/>
      <c r="K136" s="513" t="s">
        <v>303</v>
      </c>
      <c r="L136" s="397"/>
      <c r="M136" s="397"/>
      <c r="P136" s="397"/>
      <c r="Q136" s="397"/>
      <c r="R136" s="397"/>
    </row>
    <row r="137" spans="1:18" ht="15.9" hidden="1" customHeight="1">
      <c r="K137" s="396"/>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f t="shared" si="11"/>
        <v>0</v>
      </c>
      <c r="E140" s="405"/>
      <c r="F140" s="405"/>
      <c r="G140" s="405"/>
      <c r="H140" s="405"/>
      <c r="I140" s="405"/>
      <c r="J140" s="405"/>
      <c r="K140" s="405"/>
      <c r="L140" s="405"/>
      <c r="M140" s="405"/>
      <c r="N140" s="397" t="str">
        <f t="shared" si="12"/>
        <v>OK</v>
      </c>
    </row>
    <row r="141" spans="1:18" ht="15.9" hidden="1" customHeight="1">
      <c r="A141" s="403"/>
      <c r="B141" s="407" t="s">
        <v>162</v>
      </c>
      <c r="C141" s="154" t="s">
        <v>163</v>
      </c>
      <c r="D141" s="404">
        <f t="shared" si="11"/>
        <v>0</v>
      </c>
      <c r="E141" s="405"/>
      <c r="F141" s="405"/>
      <c r="G141" s="405"/>
      <c r="H141" s="405"/>
      <c r="I141" s="405"/>
      <c r="J141" s="405"/>
      <c r="K141" s="405"/>
      <c r="L141" s="405"/>
      <c r="M141" s="405"/>
      <c r="N141" s="397" t="str">
        <f t="shared" si="12"/>
        <v>OK</v>
      </c>
    </row>
    <row r="142" spans="1:18" ht="15.9" hidden="1" customHeight="1">
      <c r="A142" s="403" t="s">
        <v>180</v>
      </c>
      <c r="B142" s="408"/>
      <c r="C142" s="154" t="s">
        <v>161</v>
      </c>
      <c r="D142" s="404">
        <f t="shared" si="11"/>
        <v>0</v>
      </c>
      <c r="E142" s="405"/>
      <c r="F142" s="405"/>
      <c r="G142" s="405"/>
      <c r="H142" s="405"/>
      <c r="I142" s="405"/>
      <c r="J142" s="405"/>
      <c r="K142" s="405"/>
      <c r="L142" s="405"/>
      <c r="M142" s="405"/>
      <c r="N142" s="397" t="str">
        <f t="shared" si="12"/>
        <v>OK</v>
      </c>
    </row>
    <row r="143" spans="1:18" ht="15.9" hidden="1" customHeight="1">
      <c r="A143" s="403" t="s">
        <v>181</v>
      </c>
      <c r="B143" s="407" t="s">
        <v>164</v>
      </c>
      <c r="C143" s="154" t="s">
        <v>163</v>
      </c>
      <c r="D143" s="404">
        <f t="shared" si="11"/>
        <v>0</v>
      </c>
      <c r="E143" s="405"/>
      <c r="F143" s="405"/>
      <c r="G143" s="405"/>
      <c r="H143" s="405"/>
      <c r="I143" s="405"/>
      <c r="J143" s="405"/>
      <c r="K143" s="405"/>
      <c r="L143" s="405"/>
      <c r="M143" s="405"/>
      <c r="N143" s="397" t="str">
        <f t="shared" si="12"/>
        <v>OK</v>
      </c>
    </row>
    <row r="144" spans="1:18" ht="15.9" hidden="1" customHeight="1">
      <c r="A144" s="403"/>
      <c r="B144" s="408"/>
      <c r="C144" s="154" t="s">
        <v>161</v>
      </c>
      <c r="D144" s="404">
        <f t="shared" si="11"/>
        <v>0</v>
      </c>
      <c r="E144" s="515">
        <f t="shared" ref="E144:M145" si="16">E140+E142</f>
        <v>0</v>
      </c>
      <c r="F144" s="515">
        <f t="shared" si="16"/>
        <v>0</v>
      </c>
      <c r="G144" s="515">
        <f t="shared" si="16"/>
        <v>0</v>
      </c>
      <c r="H144" s="515">
        <f t="shared" si="16"/>
        <v>0</v>
      </c>
      <c r="I144" s="515">
        <f t="shared" si="16"/>
        <v>0</v>
      </c>
      <c r="J144" s="515">
        <f t="shared" si="16"/>
        <v>0</v>
      </c>
      <c r="K144" s="515">
        <f t="shared" si="16"/>
        <v>0</v>
      </c>
      <c r="L144" s="515">
        <f t="shared" si="16"/>
        <v>0</v>
      </c>
      <c r="M144" s="515">
        <f t="shared" si="16"/>
        <v>0</v>
      </c>
      <c r="N144" s="397" t="str">
        <f t="shared" si="12"/>
        <v>OK</v>
      </c>
    </row>
    <row r="145" spans="1:14" ht="15.9" hidden="1" customHeight="1">
      <c r="A145" s="401"/>
      <c r="B145" s="407" t="s">
        <v>16</v>
      </c>
      <c r="C145" s="144" t="s">
        <v>163</v>
      </c>
      <c r="D145" s="404">
        <f t="shared" si="11"/>
        <v>0</v>
      </c>
      <c r="E145" s="515">
        <f t="shared" si="16"/>
        <v>0</v>
      </c>
      <c r="F145" s="515">
        <f t="shared" si="16"/>
        <v>0</v>
      </c>
      <c r="G145" s="515">
        <f t="shared" si="16"/>
        <v>0</v>
      </c>
      <c r="H145" s="515">
        <f t="shared" si="16"/>
        <v>0</v>
      </c>
      <c r="I145" s="515">
        <f t="shared" si="16"/>
        <v>0</v>
      </c>
      <c r="J145" s="515">
        <f t="shared" si="16"/>
        <v>0</v>
      </c>
      <c r="K145" s="515">
        <f t="shared" si="16"/>
        <v>0</v>
      </c>
      <c r="L145" s="515">
        <f t="shared" si="16"/>
        <v>0</v>
      </c>
      <c r="M145" s="515">
        <f t="shared" si="16"/>
        <v>0</v>
      </c>
      <c r="N145" s="397" t="str">
        <f t="shared" si="12"/>
        <v>OK</v>
      </c>
    </row>
    <row r="146" spans="1:14" ht="15.9" customHeight="1">
      <c r="A146" s="399"/>
      <c r="B146" s="144"/>
      <c r="C146" s="154" t="s">
        <v>161</v>
      </c>
      <c r="D146" s="404">
        <f>SUM(E146:M146)</f>
        <v>3524</v>
      </c>
      <c r="E146" s="517">
        <f t="shared" ref="E146:L151" si="17">E5+E11+E17+E23+E29+E35+E46+E52+E58+E64+E70+E76+E93+E117+E99+E105+E111+E140</f>
        <v>8</v>
      </c>
      <c r="F146" s="517">
        <f t="shared" si="17"/>
        <v>20</v>
      </c>
      <c r="G146" s="517">
        <f t="shared" si="17"/>
        <v>5</v>
      </c>
      <c r="H146" s="517">
        <f t="shared" si="17"/>
        <v>0</v>
      </c>
      <c r="I146" s="517">
        <f t="shared" si="17"/>
        <v>0</v>
      </c>
      <c r="J146" s="517">
        <f t="shared" si="17"/>
        <v>9</v>
      </c>
      <c r="K146" s="517">
        <f t="shared" si="17"/>
        <v>69</v>
      </c>
      <c r="L146" s="517">
        <f t="shared" si="17"/>
        <v>46</v>
      </c>
      <c r="M146" s="517">
        <f>M5+M11+M17+M23+M29+M35+M46+M52+M58+M64+M70+M76+M93+M117+M99+M105+M111+M140</f>
        <v>3367</v>
      </c>
      <c r="N146" s="397" t="str">
        <f t="shared" si="12"/>
        <v>OK</v>
      </c>
    </row>
    <row r="147" spans="1:14" ht="15.9" customHeight="1">
      <c r="A147" s="403"/>
      <c r="B147" s="407" t="s">
        <v>162</v>
      </c>
      <c r="C147" s="154" t="s">
        <v>163</v>
      </c>
      <c r="D147" s="404">
        <f t="shared" si="11"/>
        <v>99006444</v>
      </c>
      <c r="E147" s="517">
        <f t="shared" si="17"/>
        <v>1572290</v>
      </c>
      <c r="F147" s="517">
        <f t="shared" si="17"/>
        <v>1012531</v>
      </c>
      <c r="G147" s="517">
        <f t="shared" si="17"/>
        <v>96830</v>
      </c>
      <c r="H147" s="517">
        <f t="shared" si="17"/>
        <v>0</v>
      </c>
      <c r="I147" s="517">
        <f t="shared" si="17"/>
        <v>0</v>
      </c>
      <c r="J147" s="517">
        <f t="shared" si="17"/>
        <v>149200</v>
      </c>
      <c r="K147" s="517">
        <f t="shared" si="17"/>
        <v>3933615</v>
      </c>
      <c r="L147" s="517">
        <f t="shared" si="17"/>
        <v>3330585</v>
      </c>
      <c r="M147" s="517">
        <f>M6+M12+M18+M24+M30+M36+M47+M53+M59+M65+M71+M77+M94+M118+M100+M106+M112+M141</f>
        <v>88911393</v>
      </c>
      <c r="N147" s="397" t="str">
        <f t="shared" si="12"/>
        <v>OK</v>
      </c>
    </row>
    <row r="148" spans="1:14" ht="15.9" customHeight="1">
      <c r="A148" s="403" t="s">
        <v>261</v>
      </c>
      <c r="B148" s="408"/>
      <c r="C148" s="154" t="s">
        <v>161</v>
      </c>
      <c r="D148" s="404">
        <f t="shared" si="11"/>
        <v>7227</v>
      </c>
      <c r="E148" s="517">
        <f t="shared" si="17"/>
        <v>15</v>
      </c>
      <c r="F148" s="517">
        <f t="shared" si="17"/>
        <v>4</v>
      </c>
      <c r="G148" s="517">
        <f t="shared" si="17"/>
        <v>55</v>
      </c>
      <c r="H148" s="517">
        <f t="shared" si="17"/>
        <v>34</v>
      </c>
      <c r="I148" s="517">
        <f t="shared" si="17"/>
        <v>0</v>
      </c>
      <c r="J148" s="517">
        <f t="shared" si="17"/>
        <v>0</v>
      </c>
      <c r="K148" s="517">
        <f t="shared" si="17"/>
        <v>15</v>
      </c>
      <c r="L148" s="517">
        <f t="shared" si="17"/>
        <v>21</v>
      </c>
      <c r="M148" s="517">
        <f>M7+M13+M19+M25+M31+M37+M48+M54+M60+M66+M72+M78+M95+M119+M101+M107+M113+M142</f>
        <v>7083</v>
      </c>
      <c r="N148" s="397" t="str">
        <f t="shared" si="12"/>
        <v>OK</v>
      </c>
    </row>
    <row r="149" spans="1:14" ht="15.9" customHeight="1">
      <c r="A149" s="403"/>
      <c r="B149" s="407" t="s">
        <v>164</v>
      </c>
      <c r="C149" s="154" t="s">
        <v>163</v>
      </c>
      <c r="D149" s="404">
        <f t="shared" si="11"/>
        <v>183948305</v>
      </c>
      <c r="E149" s="517">
        <f t="shared" si="17"/>
        <v>3503172</v>
      </c>
      <c r="F149" s="517">
        <f t="shared" si="17"/>
        <v>301800</v>
      </c>
      <c r="G149" s="517">
        <f t="shared" si="17"/>
        <v>1844508</v>
      </c>
      <c r="H149" s="517">
        <f t="shared" si="17"/>
        <v>2094300</v>
      </c>
      <c r="I149" s="517">
        <f t="shared" si="17"/>
        <v>0</v>
      </c>
      <c r="J149" s="517">
        <f t="shared" si="17"/>
        <v>0</v>
      </c>
      <c r="K149" s="517">
        <f t="shared" si="17"/>
        <v>865800</v>
      </c>
      <c r="L149" s="517">
        <f t="shared" si="17"/>
        <v>1434865</v>
      </c>
      <c r="M149" s="517">
        <f>M8+M14+M20+M26+M32+M38+M49+M55+M61+M67+M73+M79+M96+M120+M102+M108+M114+M143</f>
        <v>173903860</v>
      </c>
      <c r="N149" s="397" t="str">
        <f t="shared" si="12"/>
        <v>OK</v>
      </c>
    </row>
    <row r="150" spans="1:14" ht="15.9" customHeight="1">
      <c r="A150" s="403"/>
      <c r="B150" s="408"/>
      <c r="C150" s="154" t="s">
        <v>161</v>
      </c>
      <c r="D150" s="404">
        <f t="shared" si="11"/>
        <v>10751</v>
      </c>
      <c r="E150" s="517">
        <f t="shared" si="17"/>
        <v>23</v>
      </c>
      <c r="F150" s="517">
        <f t="shared" si="17"/>
        <v>24</v>
      </c>
      <c r="G150" s="517">
        <f t="shared" si="17"/>
        <v>60</v>
      </c>
      <c r="H150" s="517">
        <f t="shared" si="17"/>
        <v>34</v>
      </c>
      <c r="I150" s="517">
        <f t="shared" si="17"/>
        <v>0</v>
      </c>
      <c r="J150" s="517">
        <f t="shared" si="17"/>
        <v>9</v>
      </c>
      <c r="K150" s="517">
        <f t="shared" si="17"/>
        <v>84</v>
      </c>
      <c r="L150" s="517">
        <f t="shared" si="17"/>
        <v>67</v>
      </c>
      <c r="M150" s="515">
        <f>M146+M148</f>
        <v>10450</v>
      </c>
      <c r="N150" s="397" t="str">
        <f t="shared" si="12"/>
        <v>OK</v>
      </c>
    </row>
    <row r="151" spans="1:14" ht="15.9" customHeight="1">
      <c r="A151" s="401"/>
      <c r="B151" s="407" t="s">
        <v>16</v>
      </c>
      <c r="C151" s="154" t="s">
        <v>163</v>
      </c>
      <c r="D151" s="404">
        <f>SUM(E151:M151)</f>
        <v>282954749</v>
      </c>
      <c r="E151" s="517">
        <f t="shared" si="17"/>
        <v>5075462</v>
      </c>
      <c r="F151" s="517">
        <f t="shared" si="17"/>
        <v>1314331</v>
      </c>
      <c r="G151" s="517">
        <f t="shared" si="17"/>
        <v>1941338</v>
      </c>
      <c r="H151" s="517">
        <f t="shared" si="17"/>
        <v>2094300</v>
      </c>
      <c r="I151" s="517">
        <f t="shared" si="17"/>
        <v>0</v>
      </c>
      <c r="J151" s="517">
        <f t="shared" si="17"/>
        <v>149200</v>
      </c>
      <c r="K151" s="517">
        <f t="shared" si="17"/>
        <v>4799415</v>
      </c>
      <c r="L151" s="517">
        <f t="shared" si="17"/>
        <v>4765450</v>
      </c>
      <c r="M151" s="515">
        <f>M147+M149</f>
        <v>262815253</v>
      </c>
      <c r="N151" s="397" t="str">
        <f t="shared" si="12"/>
        <v>OK</v>
      </c>
    </row>
    <row r="152" spans="1:14" ht="17.25" customHeight="1">
      <c r="K152" s="396"/>
    </row>
    <row r="153" spans="1:14" ht="17.25" customHeight="1">
      <c r="K153" s="396"/>
    </row>
    <row r="154" spans="1:14" ht="17.25" customHeight="1">
      <c r="K154" s="396"/>
    </row>
    <row r="155" spans="1:14" ht="17.25" customHeight="1">
      <c r="K155" s="396"/>
    </row>
    <row r="156" spans="1:14" ht="17.25" customHeight="1">
      <c r="K156" s="396"/>
    </row>
    <row r="157" spans="1:14" ht="17.25" customHeight="1">
      <c r="K157" s="396"/>
    </row>
    <row r="158" spans="1:14" ht="17.25" customHeight="1">
      <c r="K158" s="396"/>
    </row>
    <row r="159" spans="1:14" ht="17.25" customHeight="1">
      <c r="K159" s="396"/>
    </row>
    <row r="160" spans="1:14" ht="17.25" customHeight="1">
      <c r="K160" s="396"/>
    </row>
    <row r="161" spans="11:11" ht="17.25" customHeight="1">
      <c r="K161" s="396"/>
    </row>
    <row r="162" spans="11:11" ht="17.25" customHeight="1">
      <c r="K162" s="396"/>
    </row>
    <row r="163" spans="11:11" ht="17.25" customHeight="1">
      <c r="K163" s="396"/>
    </row>
    <row r="164" spans="11:11" ht="17.25" customHeight="1">
      <c r="K164" s="396"/>
    </row>
    <row r="165" spans="11:11" ht="17.25" customHeight="1">
      <c r="K165" s="396"/>
    </row>
    <row r="166" spans="11:11" ht="17.25" customHeight="1">
      <c r="K166" s="396"/>
    </row>
    <row r="167" spans="11:11" ht="17.25" customHeight="1">
      <c r="K167" s="396"/>
    </row>
    <row r="168" spans="11:11" ht="17.25" customHeight="1">
      <c r="K168" s="396"/>
    </row>
    <row r="169" spans="11:11" ht="17.25" customHeight="1">
      <c r="K169" s="396"/>
    </row>
    <row r="170" spans="11:11" ht="17.25" customHeight="1">
      <c r="K170" s="396"/>
    </row>
    <row r="171" spans="11:11" ht="17.25" customHeight="1">
      <c r="K171" s="396"/>
    </row>
    <row r="172" spans="11:11" ht="17.25" customHeight="1">
      <c r="K172" s="396"/>
    </row>
    <row r="173" spans="11:11" ht="17.25" customHeight="1">
      <c r="K173" s="396"/>
    </row>
    <row r="174" spans="11:11" ht="17.25" customHeight="1">
      <c r="K174" s="396"/>
    </row>
    <row r="175" spans="11:11" ht="17.25" customHeight="1">
      <c r="K175" s="396"/>
    </row>
    <row r="176" spans="11:11" ht="17.25" customHeight="1">
      <c r="K176" s="396"/>
    </row>
    <row r="177" spans="11:11" ht="17.25" customHeight="1">
      <c r="K177" s="396"/>
    </row>
    <row r="178" spans="11:11" ht="17.25" customHeight="1">
      <c r="K178" s="396"/>
    </row>
    <row r="179" spans="11:11" ht="17.25" customHeight="1">
      <c r="K179" s="396"/>
    </row>
    <row r="180" spans="11:11" ht="17.25" customHeight="1">
      <c r="K180" s="396"/>
    </row>
    <row r="181" spans="11:11" ht="17.25" customHeight="1">
      <c r="K181" s="396"/>
    </row>
    <row r="182" spans="11:11" ht="17.25" customHeight="1">
      <c r="K182" s="396"/>
    </row>
    <row r="183" spans="11:11" ht="17.25" customHeight="1">
      <c r="K183" s="396"/>
    </row>
    <row r="184" spans="11:11" ht="17.25" customHeight="1">
      <c r="K184" s="396"/>
    </row>
    <row r="185" spans="11:11" ht="17.25" customHeight="1">
      <c r="K185" s="396"/>
    </row>
    <row r="186" spans="11:11" ht="17.25" customHeight="1">
      <c r="K186" s="396"/>
    </row>
    <row r="187" spans="11:11" ht="17.25" customHeight="1">
      <c r="K187" s="396"/>
    </row>
    <row r="188" spans="11:11" ht="17.25" customHeight="1">
      <c r="K188" s="396"/>
    </row>
    <row r="189" spans="11:11" ht="17.25" customHeight="1">
      <c r="K189" s="396"/>
    </row>
    <row r="190" spans="11:11" ht="17.25" customHeight="1">
      <c r="K190" s="396"/>
    </row>
    <row r="191" spans="11:11" ht="17.25" customHeight="1">
      <c r="K191" s="396"/>
    </row>
    <row r="192" spans="11:11" ht="17.25" customHeight="1">
      <c r="K192" s="396"/>
    </row>
    <row r="193" spans="11:11" ht="17.25" customHeight="1">
      <c r="K193" s="396"/>
    </row>
    <row r="194" spans="11:11" ht="17.25" customHeight="1">
      <c r="K194" s="396"/>
    </row>
    <row r="195" spans="11:11" ht="17.25" customHeight="1">
      <c r="K195" s="396"/>
    </row>
    <row r="196" spans="11:11" ht="17.25" customHeight="1">
      <c r="K196" s="396"/>
    </row>
    <row r="197" spans="11:11" ht="17.25" customHeight="1">
      <c r="K197" s="396"/>
    </row>
    <row r="198" spans="11:11" ht="17.25" customHeight="1">
      <c r="K198" s="396"/>
    </row>
    <row r="199" spans="11:11" ht="17.25" customHeight="1">
      <c r="K199" s="396"/>
    </row>
    <row r="200" spans="11:11" ht="17.25" customHeight="1">
      <c r="K200" s="396"/>
    </row>
    <row r="201" spans="11:11" ht="17.25" customHeight="1">
      <c r="K201" s="396"/>
    </row>
    <row r="202" spans="11:11" ht="17.25" customHeight="1">
      <c r="K202" s="396"/>
    </row>
    <row r="203" spans="11:11" ht="17.25" customHeight="1">
      <c r="K203" s="396"/>
    </row>
    <row r="204" spans="11:11" ht="17.25" customHeight="1">
      <c r="K204" s="396"/>
    </row>
    <row r="205" spans="11:11" ht="17.25" customHeight="1">
      <c r="K205" s="396"/>
    </row>
    <row r="206" spans="11:11" ht="17.25" customHeight="1">
      <c r="K206" s="396"/>
    </row>
    <row r="207" spans="11:11" ht="17.25" customHeight="1">
      <c r="K207" s="396"/>
    </row>
    <row r="208" spans="11:11" ht="17.25" customHeight="1">
      <c r="K208" s="396"/>
    </row>
    <row r="209" spans="11:11" ht="17.25" customHeight="1">
      <c r="K209" s="396"/>
    </row>
    <row r="210" spans="11:11" ht="17.25" customHeight="1">
      <c r="K210" s="396"/>
    </row>
    <row r="211" spans="11:11" ht="17.25" customHeight="1">
      <c r="K211" s="396"/>
    </row>
    <row r="212" spans="11:11" ht="17.25" customHeight="1">
      <c r="K212" s="396"/>
    </row>
    <row r="213" spans="11:11" ht="17.25" customHeight="1">
      <c r="K213" s="396"/>
    </row>
    <row r="214" spans="11:11" ht="17.25" customHeight="1">
      <c r="K214" s="396"/>
    </row>
    <row r="215" spans="11:11" ht="17.25" customHeight="1">
      <c r="K215" s="396"/>
    </row>
    <row r="216" spans="11:11" ht="17.25" customHeight="1">
      <c r="K216" s="396"/>
    </row>
    <row r="217" spans="11:11" ht="17.25" customHeight="1">
      <c r="K217" s="396"/>
    </row>
    <row r="218" spans="11:11" ht="17.25" customHeight="1">
      <c r="K218" s="396"/>
    </row>
    <row r="219" spans="11:11" ht="17.25" customHeight="1">
      <c r="K219" s="396"/>
    </row>
    <row r="220" spans="11:11" ht="17.25" customHeight="1">
      <c r="K220" s="396"/>
    </row>
    <row r="221" spans="11:11" ht="17.25" customHeight="1">
      <c r="K221" s="396"/>
    </row>
    <row r="222" spans="11:11" ht="17.25" customHeight="1">
      <c r="K222" s="396"/>
    </row>
    <row r="223" spans="11:11" ht="17.25" customHeight="1">
      <c r="K223" s="396"/>
    </row>
    <row r="224" spans="11:11" ht="17.25" customHeight="1">
      <c r="K224" s="396"/>
    </row>
    <row r="225" spans="11:11" ht="17.25" customHeight="1">
      <c r="K225" s="396"/>
    </row>
    <row r="226" spans="11:11" ht="17.25" customHeight="1">
      <c r="K226" s="396"/>
    </row>
    <row r="227" spans="11:11" ht="17.25" customHeight="1">
      <c r="K227" s="396"/>
    </row>
    <row r="228" spans="11:11" ht="17.25" customHeight="1">
      <c r="K228" s="396"/>
    </row>
    <row r="229" spans="11:11" ht="17.25" customHeight="1">
      <c r="K229" s="396"/>
    </row>
    <row r="230" spans="11:11" ht="17.25" customHeight="1">
      <c r="K230" s="396"/>
    </row>
    <row r="231" spans="11:11" ht="17.25" customHeight="1">
      <c r="K231" s="396"/>
    </row>
    <row r="232" spans="11:11" ht="17.25" customHeight="1">
      <c r="K232" s="396"/>
    </row>
    <row r="233" spans="11:11" ht="17.25" customHeight="1">
      <c r="K233" s="396"/>
    </row>
    <row r="234" spans="11:11" ht="17.25" customHeight="1">
      <c r="K234" s="396"/>
    </row>
    <row r="235" spans="11:11" ht="17.25" customHeight="1">
      <c r="K235" s="396"/>
    </row>
    <row r="236" spans="11:11" ht="17.25" customHeight="1">
      <c r="K236" s="396"/>
    </row>
    <row r="237" spans="11:11" ht="17.25" customHeight="1">
      <c r="K237" s="396"/>
    </row>
    <row r="238" spans="11:11" ht="17.25" customHeight="1">
      <c r="K238" s="396"/>
    </row>
    <row r="239" spans="11:11" ht="17.25" customHeight="1">
      <c r="K239" s="396"/>
    </row>
    <row r="240" spans="11:11" ht="17.25" customHeight="1">
      <c r="K240" s="396"/>
    </row>
    <row r="241" spans="11:11" ht="17.25" customHeight="1">
      <c r="K241" s="396"/>
    </row>
    <row r="242" spans="11:11" ht="17.25" customHeight="1">
      <c r="K242" s="396"/>
    </row>
    <row r="243" spans="11:11" ht="17.25" customHeight="1">
      <c r="K243" s="396"/>
    </row>
    <row r="244" spans="11:11" ht="17.25" customHeight="1">
      <c r="K244" s="396"/>
    </row>
    <row r="245" spans="11:11" ht="17.25" customHeight="1">
      <c r="K245" s="396"/>
    </row>
    <row r="246" spans="11:11" ht="17.25" customHeight="1">
      <c r="K246" s="396"/>
    </row>
    <row r="247" spans="11:11" ht="17.25" customHeight="1">
      <c r="K247" s="396"/>
    </row>
    <row r="248" spans="11:11" ht="17.25" customHeight="1">
      <c r="K248" s="396"/>
    </row>
    <row r="249" spans="11:11" ht="17.25" customHeight="1">
      <c r="K249" s="396"/>
    </row>
    <row r="250" spans="11:11" ht="17.25" customHeight="1">
      <c r="K250" s="396"/>
    </row>
    <row r="251" spans="11:11" ht="17.25" customHeight="1">
      <c r="K251" s="396"/>
    </row>
    <row r="252" spans="11:11" ht="17.25" customHeight="1">
      <c r="K252" s="396"/>
    </row>
    <row r="253" spans="11:11" ht="17.25" customHeight="1">
      <c r="K253" s="396"/>
    </row>
    <row r="254" spans="11:11" ht="17.25" customHeight="1">
      <c r="K254" s="396"/>
    </row>
    <row r="255" spans="11:11" ht="17.25" customHeight="1">
      <c r="K255" s="396"/>
    </row>
    <row r="256" spans="11:11" ht="17.25" customHeight="1">
      <c r="K256" s="396"/>
    </row>
    <row r="257" spans="11:11" ht="17.25" customHeight="1">
      <c r="K257" s="396"/>
    </row>
    <row r="258" spans="11:11" ht="17.25" customHeight="1">
      <c r="K258" s="396"/>
    </row>
    <row r="259" spans="11:11" ht="17.25" customHeight="1">
      <c r="K259" s="396"/>
    </row>
    <row r="260" spans="11:11" ht="17.25" customHeight="1">
      <c r="K260" s="396"/>
    </row>
    <row r="261" spans="11:11" ht="17.25" customHeight="1">
      <c r="K261" s="396"/>
    </row>
    <row r="262" spans="11:11" ht="17.25" customHeight="1">
      <c r="K262" s="396"/>
    </row>
    <row r="263" spans="11:11" ht="17.25" customHeight="1">
      <c r="K263" s="396"/>
    </row>
    <row r="264" spans="11:11" ht="17.25" customHeight="1">
      <c r="K264" s="396"/>
    </row>
    <row r="265" spans="11:11" ht="17.25" customHeight="1">
      <c r="K265" s="396"/>
    </row>
    <row r="266" spans="11:11" ht="17.25" customHeight="1">
      <c r="K266" s="396"/>
    </row>
    <row r="267" spans="11:11" ht="17.25" customHeight="1">
      <c r="K267" s="396"/>
    </row>
    <row r="268" spans="11:11" ht="17.25" customHeight="1">
      <c r="K268" s="396"/>
    </row>
    <row r="269" spans="11:11" ht="17.25" customHeight="1">
      <c r="K269" s="396"/>
    </row>
    <row r="270" spans="11:11" ht="17.25" customHeight="1">
      <c r="K270" s="396"/>
    </row>
    <row r="271" spans="11:11" ht="17.25" customHeight="1">
      <c r="K271" s="396"/>
    </row>
    <row r="272" spans="11:11" ht="17.25" customHeight="1">
      <c r="K272" s="396"/>
    </row>
    <row r="273" spans="11:11" ht="17.25" customHeight="1">
      <c r="K273" s="396"/>
    </row>
    <row r="274" spans="11:11" ht="17.25" customHeight="1">
      <c r="K274" s="396"/>
    </row>
    <row r="275" spans="11:11" ht="17.25" customHeight="1">
      <c r="K275" s="396"/>
    </row>
    <row r="276" spans="11:11" ht="17.25" customHeight="1">
      <c r="K276" s="396"/>
    </row>
    <row r="277" spans="11:11" ht="17.25" customHeight="1">
      <c r="K277" s="396"/>
    </row>
    <row r="278" spans="11:11" ht="17.25" customHeight="1">
      <c r="K278" s="396"/>
    </row>
    <row r="279" spans="11:11" ht="17.25" customHeight="1">
      <c r="K279" s="396"/>
    </row>
    <row r="280" spans="11:11" ht="17.25" customHeight="1">
      <c r="K280" s="396"/>
    </row>
    <row r="281" spans="11:11" ht="17.25" customHeight="1">
      <c r="K281" s="396"/>
    </row>
    <row r="282" spans="11:11" ht="17.25" customHeight="1">
      <c r="K282" s="396"/>
    </row>
    <row r="283" spans="11:11" ht="17.25" customHeight="1">
      <c r="K283" s="396"/>
    </row>
    <row r="284" spans="11:11" ht="17.25" customHeight="1">
      <c r="K284" s="396"/>
    </row>
    <row r="285" spans="11:11" ht="17.25" customHeight="1">
      <c r="K285" s="396"/>
    </row>
    <row r="286" spans="11:11" ht="17.25" customHeight="1">
      <c r="K286" s="396"/>
    </row>
    <row r="287" spans="11:11" ht="17.25" customHeight="1">
      <c r="K287" s="396"/>
    </row>
    <row r="288" spans="11:11" ht="17.25" customHeight="1">
      <c r="K288" s="396"/>
    </row>
    <row r="289" spans="11:11" ht="17.25" customHeight="1">
      <c r="K289" s="396"/>
    </row>
    <row r="290" spans="11:11" ht="17.25" customHeight="1">
      <c r="K290" s="396"/>
    </row>
    <row r="291" spans="11:11" ht="17.25" customHeight="1">
      <c r="K291" s="396"/>
    </row>
    <row r="292" spans="11:11" ht="17.25" customHeight="1">
      <c r="K292" s="396"/>
    </row>
    <row r="293" spans="11:11" ht="17.25" customHeight="1">
      <c r="K293" s="396"/>
    </row>
    <row r="294" spans="11:11" ht="17.25" customHeight="1">
      <c r="K294" s="396"/>
    </row>
    <row r="295" spans="11:11" ht="17.25" customHeight="1">
      <c r="K295" s="396"/>
    </row>
    <row r="296" spans="11:11" ht="17.25" customHeight="1">
      <c r="K296" s="396"/>
    </row>
    <row r="297" spans="11:11" ht="17.25" customHeight="1">
      <c r="K297" s="396"/>
    </row>
    <row r="298" spans="11:11" ht="17.25" customHeight="1">
      <c r="K298" s="396"/>
    </row>
    <row r="299" spans="11:11" ht="17.25" customHeight="1">
      <c r="K299" s="396"/>
    </row>
    <row r="300" spans="11:11" ht="17.25" customHeight="1">
      <c r="K300" s="396"/>
    </row>
    <row r="301" spans="11:11" ht="17.25" customHeight="1">
      <c r="K301" s="396"/>
    </row>
    <row r="302" spans="11:11" ht="17.25" customHeight="1">
      <c r="K302" s="396"/>
    </row>
    <row r="303" spans="11:11" ht="17.25" customHeight="1">
      <c r="K303" s="396"/>
    </row>
    <row r="304" spans="11:11" ht="17.25" customHeight="1">
      <c r="K304" s="396"/>
    </row>
    <row r="305" spans="11:11" ht="17.25" customHeight="1">
      <c r="K305" s="396"/>
    </row>
    <row r="306" spans="11:11" ht="17.25" customHeight="1">
      <c r="K306" s="396"/>
    </row>
    <row r="307" spans="11:11" ht="17.25" customHeight="1">
      <c r="K307" s="396"/>
    </row>
    <row r="308" spans="11:11" ht="17.25" customHeight="1">
      <c r="K308" s="396"/>
    </row>
    <row r="309" spans="11:11" ht="17.25" customHeight="1">
      <c r="K309" s="396"/>
    </row>
    <row r="310" spans="11:11" ht="17.25" customHeight="1">
      <c r="K310" s="396"/>
    </row>
    <row r="311" spans="11:11" ht="17.25" customHeight="1">
      <c r="K311" s="396"/>
    </row>
    <row r="312" spans="11:11" ht="17.25" customHeight="1">
      <c r="K312" s="396"/>
    </row>
    <row r="313" spans="11:11" ht="17.25" customHeight="1">
      <c r="K313" s="396"/>
    </row>
    <row r="314" spans="11:11" ht="17.25" customHeight="1">
      <c r="K314" s="396"/>
    </row>
    <row r="315" spans="11:11" ht="17.25" customHeight="1">
      <c r="K315" s="396"/>
    </row>
    <row r="316" spans="11:11" ht="17.25" customHeight="1">
      <c r="K316" s="396"/>
    </row>
    <row r="317" spans="11:11" ht="17.25" customHeight="1">
      <c r="K317" s="396"/>
    </row>
    <row r="318" spans="11:11" ht="17.25" customHeight="1">
      <c r="K318" s="396"/>
    </row>
    <row r="319" spans="11:11" ht="17.25" customHeight="1">
      <c r="K319" s="396"/>
    </row>
    <row r="320" spans="11:11" ht="17.25" customHeight="1">
      <c r="K320" s="396"/>
    </row>
    <row r="321" spans="11:11" ht="17.25" customHeight="1">
      <c r="K321" s="396"/>
    </row>
    <row r="322" spans="11:11" ht="17.25" customHeight="1">
      <c r="K322" s="396"/>
    </row>
    <row r="323" spans="11:11" ht="17.25" customHeight="1">
      <c r="K323" s="396"/>
    </row>
    <row r="324" spans="11:11" ht="17.25" customHeight="1">
      <c r="K324" s="396"/>
    </row>
    <row r="325" spans="11:11" ht="17.25" customHeight="1">
      <c r="K325" s="396"/>
    </row>
    <row r="326" spans="11:11" ht="17.25" customHeight="1">
      <c r="K326" s="396"/>
    </row>
    <row r="327" spans="11:11" ht="17.25" customHeight="1">
      <c r="K327" s="396"/>
    </row>
    <row r="328" spans="11:11" ht="17.25" customHeight="1">
      <c r="K328" s="396"/>
    </row>
    <row r="329" spans="11:11" ht="17.25" customHeight="1">
      <c r="K329" s="396"/>
    </row>
    <row r="330" spans="11:11" ht="17.25" customHeight="1">
      <c r="K330" s="396"/>
    </row>
    <row r="331" spans="11:11" ht="17.25" customHeight="1">
      <c r="K331" s="396"/>
    </row>
    <row r="332" spans="11:11" ht="17.25" customHeight="1">
      <c r="K332" s="396"/>
    </row>
    <row r="333" spans="11:11" ht="17.25" customHeight="1">
      <c r="K333" s="396"/>
    </row>
    <row r="334" spans="11:11" ht="17.25" customHeight="1">
      <c r="K334" s="396"/>
    </row>
    <row r="335" spans="11:11" ht="17.25" customHeight="1">
      <c r="K335" s="396"/>
    </row>
    <row r="336" spans="11:11" ht="17.25" customHeight="1">
      <c r="K336" s="396"/>
    </row>
    <row r="337" spans="11:11" ht="17.25" customHeight="1">
      <c r="K337" s="396"/>
    </row>
    <row r="338" spans="11:11" ht="17.25" customHeight="1">
      <c r="K338" s="396"/>
    </row>
    <row r="339" spans="11:11" ht="17.25" customHeight="1">
      <c r="K339" s="396"/>
    </row>
    <row r="340" spans="11:11" ht="17.25" customHeight="1">
      <c r="K340" s="396"/>
    </row>
    <row r="341" spans="11:11" ht="17.25" customHeight="1">
      <c r="K341" s="396"/>
    </row>
    <row r="342" spans="11:11" ht="17.25" customHeight="1">
      <c r="K342" s="396"/>
    </row>
    <row r="343" spans="11:11" ht="17.25" customHeight="1">
      <c r="K343" s="396"/>
    </row>
    <row r="344" spans="11:11" ht="17.25" customHeight="1">
      <c r="K344" s="396"/>
    </row>
    <row r="345" spans="11:11" ht="17.25" customHeight="1">
      <c r="K345" s="396"/>
    </row>
    <row r="346" spans="11:11" ht="17.25" customHeight="1">
      <c r="K346" s="396"/>
    </row>
    <row r="347" spans="11:11" ht="17.25" customHeight="1">
      <c r="K347" s="396"/>
    </row>
    <row r="348" spans="11:11" ht="17.25" customHeight="1">
      <c r="K348" s="396"/>
    </row>
    <row r="349" spans="11:11" ht="17.25" customHeight="1">
      <c r="K349" s="396"/>
    </row>
    <row r="350" spans="11:11" ht="17.25" customHeight="1">
      <c r="K350" s="396"/>
    </row>
    <row r="351" spans="11:11" ht="17.25" customHeight="1">
      <c r="K351" s="396"/>
    </row>
    <row r="352" spans="11:11" ht="17.25" customHeight="1">
      <c r="K352" s="396"/>
    </row>
    <row r="353" spans="11:11" ht="17.25" customHeight="1">
      <c r="K353" s="396"/>
    </row>
    <row r="354" spans="11:11" ht="17.25" customHeight="1">
      <c r="K354" s="396"/>
    </row>
    <row r="355" spans="11:11" ht="17.25" customHeight="1">
      <c r="K355" s="396"/>
    </row>
    <row r="356" spans="11:11" ht="17.25" customHeight="1">
      <c r="K356" s="396"/>
    </row>
    <row r="357" spans="11:11" ht="17.25" customHeight="1">
      <c r="K357" s="396"/>
    </row>
    <row r="358" spans="11:11" ht="17.25" customHeight="1">
      <c r="K358" s="396"/>
    </row>
    <row r="359" spans="11:11" ht="17.25" customHeight="1">
      <c r="K359" s="396"/>
    </row>
    <row r="360" spans="11:11" ht="17.25" customHeight="1">
      <c r="K360" s="396"/>
    </row>
    <row r="361" spans="11:11" ht="17.25" customHeight="1">
      <c r="K361" s="396"/>
    </row>
    <row r="362" spans="11:11" ht="17.25" customHeight="1">
      <c r="K362" s="396"/>
    </row>
    <row r="363" spans="11:11" ht="17.25" customHeight="1">
      <c r="K363" s="396"/>
    </row>
    <row r="364" spans="11:11" ht="17.25" customHeight="1">
      <c r="K364" s="396"/>
    </row>
    <row r="365" spans="11:11" ht="17.25" customHeight="1">
      <c r="K365" s="396"/>
    </row>
    <row r="366" spans="11:11" ht="17.25" customHeight="1">
      <c r="K366" s="396"/>
    </row>
    <row r="367" spans="11:11" ht="17.25" customHeight="1">
      <c r="K367" s="396"/>
    </row>
    <row r="368" spans="11:11" ht="17.25" customHeight="1">
      <c r="K368" s="396"/>
    </row>
    <row r="369" spans="11:11" ht="17.25" customHeight="1">
      <c r="K369" s="396"/>
    </row>
    <row r="370" spans="11:11" ht="17.25" customHeight="1">
      <c r="K370" s="396"/>
    </row>
    <row r="371" spans="11:11" ht="17.25" customHeight="1">
      <c r="K371" s="396"/>
    </row>
    <row r="372" spans="11:11" ht="17.25" customHeight="1">
      <c r="K372" s="396"/>
    </row>
    <row r="373" spans="11:11" ht="17.25" customHeight="1">
      <c r="K373" s="396"/>
    </row>
    <row r="374" spans="11:11" ht="17.25" customHeight="1">
      <c r="K374" s="396"/>
    </row>
    <row r="375" spans="11:11" ht="17.25" customHeight="1">
      <c r="K375" s="396"/>
    </row>
    <row r="376" spans="11:11" ht="17.25" customHeight="1">
      <c r="K376" s="396"/>
    </row>
    <row r="377" spans="11:11" ht="17.25" customHeight="1">
      <c r="K377" s="396"/>
    </row>
    <row r="378" spans="11:11" ht="17.25" customHeight="1">
      <c r="K378" s="396"/>
    </row>
    <row r="379" spans="11:11" ht="17.25" customHeight="1">
      <c r="K379" s="396"/>
    </row>
    <row r="380" spans="11:11" ht="17.25" customHeight="1">
      <c r="K380" s="396"/>
    </row>
    <row r="381" spans="11:11" ht="17.25" customHeight="1">
      <c r="K381" s="396"/>
    </row>
    <row r="382" spans="11:11" ht="17.25" customHeight="1">
      <c r="K382" s="396"/>
    </row>
    <row r="383" spans="11:11" ht="17.25" customHeight="1">
      <c r="K383" s="396"/>
    </row>
    <row r="384" spans="11:11" ht="17.25" customHeight="1">
      <c r="K384" s="396"/>
    </row>
    <row r="385" spans="11:11" ht="17.25" customHeight="1">
      <c r="K385" s="396"/>
    </row>
    <row r="386" spans="11:11" ht="17.25" customHeight="1">
      <c r="K386" s="396"/>
    </row>
    <row r="387" spans="11:11" ht="17.25" customHeight="1">
      <c r="K387" s="396"/>
    </row>
    <row r="388" spans="11:11" ht="17.25" customHeight="1">
      <c r="K388" s="396"/>
    </row>
    <row r="389" spans="11:11" ht="17.25" customHeight="1">
      <c r="K389" s="396"/>
    </row>
    <row r="390" spans="11:11" ht="17.25" customHeight="1">
      <c r="K390" s="396"/>
    </row>
    <row r="391" spans="11:11" ht="17.25" customHeight="1">
      <c r="K391" s="396"/>
    </row>
    <row r="392" spans="11:11" ht="17.25" customHeight="1">
      <c r="K392" s="396"/>
    </row>
    <row r="393" spans="11:11" ht="17.25" customHeight="1">
      <c r="K393" s="396"/>
    </row>
    <row r="394" spans="11:11" ht="17.25" customHeight="1">
      <c r="K394" s="396"/>
    </row>
    <row r="395" spans="11:11" ht="17.25" customHeight="1">
      <c r="K395" s="396"/>
    </row>
    <row r="396" spans="11:11" ht="17.25" customHeight="1">
      <c r="K396" s="396"/>
    </row>
    <row r="397" spans="11:11" ht="17.25" customHeight="1">
      <c r="K397" s="396"/>
    </row>
    <row r="398" spans="11:11" ht="17.25" customHeight="1">
      <c r="K398" s="396"/>
    </row>
    <row r="399" spans="11:11" ht="17.25" customHeight="1">
      <c r="K399" s="396"/>
    </row>
    <row r="400" spans="11:11" ht="17.25" customHeight="1">
      <c r="K400" s="396"/>
    </row>
    <row r="401" spans="11:11" ht="17.25" customHeight="1">
      <c r="K401" s="396"/>
    </row>
    <row r="402" spans="11:11" ht="17.25" customHeight="1">
      <c r="K402" s="396"/>
    </row>
    <row r="403" spans="11:11" ht="17.25" customHeight="1">
      <c r="K403" s="396"/>
    </row>
    <row r="404" spans="11:11" ht="17.25" customHeight="1">
      <c r="K404" s="396"/>
    </row>
    <row r="405" spans="11:11" ht="17.25" customHeight="1">
      <c r="K405" s="396"/>
    </row>
    <row r="406" spans="11:11" ht="17.25" customHeight="1">
      <c r="K406" s="396"/>
    </row>
    <row r="407" spans="11:11" ht="17.25" customHeight="1">
      <c r="K407" s="396"/>
    </row>
    <row r="408" spans="11:11" ht="17.25" customHeight="1">
      <c r="K408" s="396"/>
    </row>
    <row r="409" spans="11:11" ht="17.25" customHeight="1">
      <c r="K409" s="396"/>
    </row>
    <row r="410" spans="11:11" ht="17.25" customHeight="1">
      <c r="K410" s="396"/>
    </row>
    <row r="411" spans="11:11" ht="17.25" customHeight="1">
      <c r="K411" s="396"/>
    </row>
    <row r="412" spans="11:11" ht="17.25" customHeight="1">
      <c r="K412" s="396"/>
    </row>
    <row r="413" spans="11:11" ht="17.25" customHeight="1">
      <c r="K413" s="396"/>
    </row>
    <row r="414" spans="11:11" ht="17.25" customHeight="1">
      <c r="K414" s="396"/>
    </row>
    <row r="415" spans="11:11" ht="17.25" customHeight="1">
      <c r="K415" s="396"/>
    </row>
    <row r="416" spans="11:11" ht="17.25" customHeight="1">
      <c r="K416" s="396"/>
    </row>
    <row r="417" spans="11:11" ht="17.25" customHeight="1">
      <c r="K417" s="396"/>
    </row>
    <row r="418" spans="11:11" ht="17.25" customHeight="1">
      <c r="K418" s="396"/>
    </row>
    <row r="419" spans="11:11" ht="17.25" customHeight="1">
      <c r="K419" s="396"/>
    </row>
    <row r="420" spans="11:11" ht="17.25" customHeight="1">
      <c r="K420" s="396"/>
    </row>
    <row r="421" spans="11:11" ht="17.25" customHeight="1">
      <c r="K421" s="396"/>
    </row>
    <row r="422" spans="11:11" ht="17.25" customHeight="1">
      <c r="K422" s="396"/>
    </row>
    <row r="423" spans="11:11" ht="17.25" customHeight="1">
      <c r="K423" s="396"/>
    </row>
    <row r="424" spans="11:11" ht="17.25" customHeight="1">
      <c r="K424" s="396"/>
    </row>
    <row r="425" spans="11:11" ht="17.25" customHeight="1">
      <c r="K425" s="396"/>
    </row>
    <row r="426" spans="11:11" ht="17.25" customHeight="1">
      <c r="K426" s="396"/>
    </row>
    <row r="427" spans="11:11" ht="17.25" customHeight="1">
      <c r="K427" s="396"/>
    </row>
    <row r="428" spans="11:11" ht="17.25" customHeight="1">
      <c r="K428" s="396"/>
    </row>
    <row r="429" spans="11:11" ht="17.25" customHeight="1">
      <c r="K429" s="396"/>
    </row>
    <row r="430" spans="11:11" ht="17.25" customHeight="1">
      <c r="K430" s="396"/>
    </row>
    <row r="431" spans="11:11" ht="17.25" customHeight="1">
      <c r="K431" s="396"/>
    </row>
    <row r="432" spans="11:11" ht="17.25" customHeight="1">
      <c r="K432" s="396"/>
    </row>
    <row r="433" spans="11:11" ht="17.25" customHeight="1">
      <c r="K433" s="396"/>
    </row>
    <row r="434" spans="11:11" ht="17.25" customHeight="1">
      <c r="K434" s="396"/>
    </row>
    <row r="435" spans="11:11" ht="17.25" customHeight="1">
      <c r="K435" s="396"/>
    </row>
    <row r="436" spans="11:11" ht="17.25" customHeight="1">
      <c r="K436" s="396"/>
    </row>
    <row r="437" spans="11:11" ht="17.25" customHeight="1">
      <c r="K437" s="396"/>
    </row>
    <row r="438" spans="11:11" ht="17.25" customHeight="1">
      <c r="K438" s="396"/>
    </row>
    <row r="439" spans="11:11" ht="17.25" customHeight="1">
      <c r="K439" s="396"/>
    </row>
    <row r="440" spans="11:11" ht="17.25" customHeight="1">
      <c r="K440" s="396"/>
    </row>
    <row r="441" spans="11:11" ht="17.25" customHeight="1">
      <c r="K441" s="396"/>
    </row>
    <row r="442" spans="11:11" ht="17.25" customHeight="1">
      <c r="K442" s="396"/>
    </row>
    <row r="443" spans="11:11" ht="17.25" customHeight="1">
      <c r="K443" s="396"/>
    </row>
    <row r="444" spans="11:11" ht="17.25" customHeight="1">
      <c r="K444" s="396"/>
    </row>
    <row r="445" spans="11:11" ht="17.25" customHeight="1">
      <c r="K445" s="396"/>
    </row>
    <row r="446" spans="11:11" ht="17.25" customHeight="1">
      <c r="K446" s="396"/>
    </row>
    <row r="447" spans="11:11" ht="17.25" customHeight="1">
      <c r="K447" s="396"/>
    </row>
    <row r="448" spans="11:11" ht="17.25" customHeight="1">
      <c r="K448" s="396"/>
    </row>
    <row r="449" spans="11:11" ht="17.25" customHeight="1">
      <c r="K449" s="396"/>
    </row>
    <row r="450" spans="11:11" ht="17.25" customHeight="1">
      <c r="K450" s="396"/>
    </row>
    <row r="451" spans="11:11" ht="17.25" customHeight="1">
      <c r="K451" s="396"/>
    </row>
    <row r="452" spans="11:11" ht="17.25" customHeight="1">
      <c r="K452" s="396"/>
    </row>
    <row r="453" spans="11:11" ht="17.25" customHeight="1">
      <c r="K453" s="396"/>
    </row>
    <row r="454" spans="11:11" ht="17.25" customHeight="1">
      <c r="K454" s="396"/>
    </row>
    <row r="455" spans="11:11" ht="17.25" customHeight="1">
      <c r="K455" s="396"/>
    </row>
    <row r="456" spans="11:11" ht="17.25" customHeight="1">
      <c r="K456" s="396"/>
    </row>
    <row r="457" spans="11:11" ht="17.25" customHeight="1">
      <c r="K457" s="396"/>
    </row>
    <row r="458" spans="11:11" ht="17.25" customHeight="1">
      <c r="K458" s="396"/>
    </row>
    <row r="459" spans="11:11" ht="17.25" customHeight="1">
      <c r="K459" s="396"/>
    </row>
    <row r="460" spans="11:11" ht="17.25" customHeight="1">
      <c r="K460" s="396"/>
    </row>
    <row r="461" spans="11:11" ht="17.25" customHeight="1">
      <c r="K461" s="396"/>
    </row>
    <row r="462" spans="11:11" ht="17.25" customHeight="1">
      <c r="K462" s="396"/>
    </row>
    <row r="463" spans="11:11" ht="17.25" customHeight="1">
      <c r="K463" s="396"/>
    </row>
    <row r="464" spans="11:11" ht="17.25" customHeight="1">
      <c r="K464" s="396"/>
    </row>
    <row r="465" spans="11:11" ht="17.25" customHeight="1">
      <c r="K465" s="396"/>
    </row>
    <row r="466" spans="11:11" ht="17.25" customHeight="1">
      <c r="K466" s="396"/>
    </row>
    <row r="467" spans="11:11" ht="17.25" customHeight="1">
      <c r="K467" s="396"/>
    </row>
    <row r="468" spans="11:11" ht="17.25" customHeight="1">
      <c r="K468" s="396"/>
    </row>
    <row r="469" spans="11:11" ht="17.25" customHeight="1">
      <c r="K469" s="396"/>
    </row>
    <row r="470" spans="11:11" ht="17.25" customHeight="1">
      <c r="K470" s="396"/>
    </row>
    <row r="471" spans="11:11" ht="17.25" customHeight="1">
      <c r="K471" s="396"/>
    </row>
    <row r="472" spans="11:11" ht="17.25" customHeight="1">
      <c r="K472" s="396"/>
    </row>
    <row r="473" spans="11:11" ht="17.25" customHeight="1">
      <c r="K473" s="396"/>
    </row>
    <row r="474" spans="11:11" ht="17.25" customHeight="1">
      <c r="K474" s="396"/>
    </row>
    <row r="475" spans="11:11" ht="17.25" customHeight="1">
      <c r="K475" s="396"/>
    </row>
    <row r="476" spans="11:11" ht="17.25" customHeight="1">
      <c r="K476" s="396"/>
    </row>
    <row r="477" spans="11:11" ht="17.25" customHeight="1">
      <c r="K477" s="396"/>
    </row>
    <row r="478" spans="11:11" ht="17.25" customHeight="1">
      <c r="K478" s="396"/>
    </row>
    <row r="479" spans="11:11" ht="17.25" customHeight="1">
      <c r="K479" s="396"/>
    </row>
    <row r="480" spans="11:11" ht="17.25" customHeight="1">
      <c r="K480" s="396"/>
    </row>
    <row r="481" spans="11:11" ht="17.25" customHeight="1">
      <c r="K481" s="396"/>
    </row>
    <row r="482" spans="11:11" ht="17.25" customHeight="1">
      <c r="K482" s="396"/>
    </row>
    <row r="483" spans="11:11" ht="17.25" customHeight="1">
      <c r="K483" s="396"/>
    </row>
    <row r="484" spans="11:11" ht="17.25" customHeight="1">
      <c r="K484" s="396"/>
    </row>
    <row r="485" spans="11:11" ht="17.25" customHeight="1">
      <c r="K485" s="396"/>
    </row>
    <row r="486" spans="11:11" ht="17.25" customHeight="1">
      <c r="K486" s="396"/>
    </row>
    <row r="487" spans="11:11" ht="17.25" customHeight="1">
      <c r="K487" s="396"/>
    </row>
    <row r="488" spans="11:11" ht="17.25" customHeight="1">
      <c r="K488" s="396"/>
    </row>
    <row r="489" spans="11:11" ht="17.25" customHeight="1">
      <c r="K489" s="396"/>
    </row>
    <row r="490" spans="11:11" ht="17.25" customHeight="1">
      <c r="K490" s="396"/>
    </row>
    <row r="491" spans="11:11" ht="17.25" customHeight="1">
      <c r="K491" s="396"/>
    </row>
    <row r="492" spans="11:11" ht="17.25" customHeight="1">
      <c r="K492" s="396"/>
    </row>
    <row r="493" spans="11:11" ht="17.25" customHeight="1">
      <c r="K493" s="396"/>
    </row>
    <row r="494" spans="11:11" ht="17.25" customHeight="1">
      <c r="K494" s="396"/>
    </row>
    <row r="495" spans="11:11" ht="17.25" customHeight="1">
      <c r="K495" s="396"/>
    </row>
    <row r="496" spans="11:11" ht="17.25" customHeight="1">
      <c r="K496" s="396"/>
    </row>
    <row r="497" spans="11:11" ht="17.25" customHeight="1">
      <c r="K497" s="396"/>
    </row>
    <row r="498" spans="11:11" ht="17.25" customHeight="1">
      <c r="K498" s="396"/>
    </row>
    <row r="499" spans="11:11" ht="17.25" customHeight="1">
      <c r="K499" s="396"/>
    </row>
    <row r="500" spans="11:11" ht="17.25" customHeight="1">
      <c r="K500" s="396"/>
    </row>
    <row r="501" spans="11:11" ht="17.25" customHeight="1">
      <c r="K501" s="396"/>
    </row>
    <row r="502" spans="11:11" ht="17.25" customHeight="1">
      <c r="K502" s="396"/>
    </row>
    <row r="503" spans="11:11" ht="17.25" customHeight="1">
      <c r="K503" s="396"/>
    </row>
    <row r="504" spans="11:11" ht="17.25" customHeight="1">
      <c r="K504" s="396"/>
    </row>
    <row r="505" spans="11:11" ht="17.25" customHeight="1">
      <c r="K505" s="396"/>
    </row>
    <row r="506" spans="11:11" ht="17.25" customHeight="1">
      <c r="K506" s="396"/>
    </row>
    <row r="507" spans="11:11" ht="17.25" customHeight="1">
      <c r="K507" s="396"/>
    </row>
    <row r="508" spans="11:11" ht="17.25" customHeight="1">
      <c r="K508" s="396"/>
    </row>
    <row r="509" spans="11:11" ht="17.25" customHeight="1">
      <c r="K509" s="396"/>
    </row>
    <row r="510" spans="11:11" ht="17.25" customHeight="1">
      <c r="K510" s="396"/>
    </row>
    <row r="511" spans="11:11" ht="17.25" customHeight="1">
      <c r="K511" s="396"/>
    </row>
    <row r="512" spans="11:11" ht="17.25" customHeight="1">
      <c r="K512" s="396"/>
    </row>
    <row r="513" spans="11:11" ht="17.25" customHeight="1">
      <c r="K513" s="396"/>
    </row>
    <row r="514" spans="11:11" ht="17.25" customHeight="1">
      <c r="K514" s="396"/>
    </row>
    <row r="515" spans="11:11" ht="17.25" customHeight="1">
      <c r="K515" s="396"/>
    </row>
    <row r="516" spans="11:11" ht="17.25" customHeight="1">
      <c r="K516" s="396"/>
    </row>
    <row r="517" spans="11:11" ht="17.25" customHeight="1">
      <c r="K517" s="396"/>
    </row>
    <row r="518" spans="11:11" ht="17.25" customHeight="1">
      <c r="K518" s="396"/>
    </row>
    <row r="519" spans="11:11" ht="17.25" customHeight="1">
      <c r="K519" s="396"/>
    </row>
    <row r="520" spans="11:11" ht="17.25" customHeight="1">
      <c r="K520" s="396"/>
    </row>
    <row r="521" spans="11:11" ht="17.25" customHeight="1">
      <c r="K521" s="396"/>
    </row>
    <row r="522" spans="11:11" ht="17.25" customHeight="1">
      <c r="K522" s="396"/>
    </row>
    <row r="523" spans="11:11" ht="17.25" customHeight="1">
      <c r="K523" s="396"/>
    </row>
    <row r="524" spans="11:11" ht="17.25" customHeight="1">
      <c r="K524" s="396"/>
    </row>
    <row r="525" spans="11:11" ht="17.25" customHeight="1">
      <c r="K525" s="396"/>
    </row>
    <row r="526" spans="11:11" ht="17.25" customHeight="1">
      <c r="K526" s="396"/>
    </row>
    <row r="527" spans="11:11" ht="17.25" customHeight="1">
      <c r="K527" s="396"/>
    </row>
    <row r="528" spans="11:11" ht="17.25" customHeight="1">
      <c r="K528" s="396"/>
    </row>
    <row r="529" spans="11:11" ht="17.25" customHeight="1">
      <c r="K529" s="396"/>
    </row>
    <row r="530" spans="11:11" ht="17.25" customHeight="1">
      <c r="K530" s="396"/>
    </row>
    <row r="531" spans="11:11" ht="17.25" customHeight="1">
      <c r="K531" s="396"/>
    </row>
    <row r="532" spans="11:11" ht="17.25" customHeight="1">
      <c r="K532" s="396"/>
    </row>
    <row r="533" spans="11:11" ht="17.25" customHeight="1">
      <c r="K533" s="396"/>
    </row>
    <row r="534" spans="11:11" ht="17.25" customHeight="1">
      <c r="K534" s="396"/>
    </row>
    <row r="535" spans="11:11" ht="17.25" customHeight="1">
      <c r="K535" s="396"/>
    </row>
    <row r="536" spans="11:11" ht="17.25" customHeight="1">
      <c r="K536" s="396"/>
    </row>
    <row r="537" spans="11:11" ht="17.25" customHeight="1">
      <c r="K537" s="396"/>
    </row>
    <row r="538" spans="11:11" ht="17.25" customHeight="1">
      <c r="K538" s="396"/>
    </row>
    <row r="539" spans="11:11" ht="17.25" customHeight="1">
      <c r="K539" s="396"/>
    </row>
    <row r="540" spans="11:11" ht="17.25" customHeight="1">
      <c r="K540" s="396"/>
    </row>
    <row r="541" spans="11:11" ht="17.25" customHeight="1">
      <c r="K541" s="396"/>
    </row>
    <row r="542" spans="11:11" ht="17.25" customHeight="1">
      <c r="K542" s="396"/>
    </row>
    <row r="543" spans="11:11" ht="17.25" customHeight="1">
      <c r="K543" s="396"/>
    </row>
    <row r="544" spans="11:11" ht="17.25" customHeight="1">
      <c r="K544" s="396"/>
    </row>
    <row r="545" spans="11:11" ht="17.25" customHeight="1">
      <c r="K545" s="396"/>
    </row>
    <row r="546" spans="11:11" ht="17.25" customHeight="1">
      <c r="K546" s="396"/>
    </row>
    <row r="547" spans="11:11" ht="17.25" customHeight="1">
      <c r="K547" s="396"/>
    </row>
    <row r="548" spans="11:11" ht="17.25" customHeight="1">
      <c r="K548" s="396"/>
    </row>
    <row r="549" spans="11:11" ht="17.25" customHeight="1">
      <c r="K549" s="396"/>
    </row>
    <row r="550" spans="11:11" ht="17.25" customHeight="1">
      <c r="K550" s="396"/>
    </row>
    <row r="551" spans="11:11" ht="17.25" customHeight="1">
      <c r="K551" s="396"/>
    </row>
    <row r="552" spans="11:11" ht="17.25" customHeight="1">
      <c r="K552" s="396"/>
    </row>
    <row r="553" spans="11:11" ht="17.25" customHeight="1">
      <c r="K553" s="396"/>
    </row>
    <row r="554" spans="11:11" ht="17.25" customHeight="1">
      <c r="K554" s="396"/>
    </row>
    <row r="555" spans="11:11" ht="17.25" customHeight="1">
      <c r="K555" s="396"/>
    </row>
    <row r="556" spans="11:11" ht="17.25" customHeight="1">
      <c r="K556" s="396"/>
    </row>
    <row r="557" spans="11:11" ht="17.25" customHeight="1">
      <c r="K557" s="396"/>
    </row>
    <row r="558" spans="11:11" ht="17.25" customHeight="1">
      <c r="K558" s="396"/>
    </row>
    <row r="559" spans="11:11" ht="17.25" customHeight="1">
      <c r="K559" s="396"/>
    </row>
    <row r="560" spans="11:11" ht="17.25" customHeight="1">
      <c r="K560" s="396"/>
    </row>
    <row r="561" spans="11:11" ht="17.25" customHeight="1">
      <c r="K561" s="396"/>
    </row>
    <row r="562" spans="11:11" ht="17.25" customHeight="1">
      <c r="K562" s="396"/>
    </row>
    <row r="563" spans="11:11" ht="17.25" customHeight="1">
      <c r="K563" s="396"/>
    </row>
    <row r="564" spans="11:11" ht="17.25" customHeight="1">
      <c r="K564" s="396"/>
    </row>
    <row r="565" spans="11:11" ht="17.25" customHeight="1">
      <c r="K565" s="396"/>
    </row>
    <row r="566" spans="11:11" ht="17.25" customHeight="1">
      <c r="K566" s="396"/>
    </row>
    <row r="567" spans="11:11" ht="17.25" customHeight="1">
      <c r="K567" s="396"/>
    </row>
    <row r="568" spans="11:11" ht="17.25" customHeight="1">
      <c r="K568" s="396"/>
    </row>
    <row r="569" spans="11:11" ht="17.25" customHeight="1">
      <c r="K569" s="396"/>
    </row>
    <row r="570" spans="11:11" ht="17.25" customHeight="1">
      <c r="K570" s="396"/>
    </row>
    <row r="571" spans="11:11" ht="17.25" customHeight="1">
      <c r="K571" s="396"/>
    </row>
    <row r="572" spans="11:11" ht="17.25" customHeight="1">
      <c r="K572" s="396"/>
    </row>
    <row r="573" spans="11:11" ht="17.25" customHeight="1">
      <c r="K573" s="396"/>
    </row>
    <row r="574" spans="11:11" ht="17.25" customHeight="1">
      <c r="K574" s="396"/>
    </row>
    <row r="575" spans="11:11" ht="17.25" customHeight="1">
      <c r="K575" s="396"/>
    </row>
    <row r="576" spans="11:11" ht="17.25" customHeight="1">
      <c r="K576" s="396"/>
    </row>
    <row r="577" spans="11:11" ht="17.25" customHeight="1">
      <c r="K577" s="396"/>
    </row>
    <row r="578" spans="11:11" ht="17.25" customHeight="1">
      <c r="K578" s="396"/>
    </row>
    <row r="579" spans="11:11" ht="17.25" customHeight="1">
      <c r="K579" s="396"/>
    </row>
    <row r="580" spans="11:11" ht="17.25" customHeight="1">
      <c r="K580" s="396"/>
    </row>
    <row r="581" spans="11:11" ht="17.25" customHeight="1">
      <c r="K581" s="396"/>
    </row>
    <row r="582" spans="11:11" ht="17.25" customHeight="1">
      <c r="K582" s="396"/>
    </row>
    <row r="583" spans="11:11" ht="17.25" customHeight="1">
      <c r="K583" s="396"/>
    </row>
    <row r="584" spans="11:11" ht="17.25" customHeight="1">
      <c r="K584" s="396"/>
    </row>
    <row r="585" spans="11:11" ht="17.25" customHeight="1">
      <c r="K585" s="396"/>
    </row>
    <row r="586" spans="11:11" ht="17.25" customHeight="1">
      <c r="K586" s="396"/>
    </row>
    <row r="587" spans="11:11" ht="17.25" customHeight="1">
      <c r="K587" s="396"/>
    </row>
    <row r="588" spans="11:11" ht="17.25" customHeight="1">
      <c r="K588" s="396"/>
    </row>
    <row r="589" spans="11:11" ht="17.25" customHeight="1">
      <c r="K589" s="396"/>
    </row>
    <row r="590" spans="11:11" ht="17.25" customHeight="1">
      <c r="K590" s="396"/>
    </row>
    <row r="591" spans="11:11" ht="17.25" customHeight="1">
      <c r="K591" s="396"/>
    </row>
    <row r="592" spans="11:11" ht="17.25" customHeight="1">
      <c r="K592" s="396"/>
    </row>
    <row r="593" spans="11:11" ht="17.25" customHeight="1">
      <c r="K593" s="396"/>
    </row>
    <row r="594" spans="11:11" ht="17.25" customHeight="1">
      <c r="K594" s="396"/>
    </row>
    <row r="595" spans="11:11" ht="17.25" customHeight="1">
      <c r="K595" s="396"/>
    </row>
    <row r="596" spans="11:11" ht="17.25" customHeight="1">
      <c r="K596" s="396"/>
    </row>
    <row r="597" spans="11:11" ht="17.25" customHeight="1">
      <c r="K597" s="396"/>
    </row>
    <row r="598" spans="11:11" ht="17.25" customHeight="1">
      <c r="K598" s="396"/>
    </row>
    <row r="599" spans="11:11" ht="17.25" customHeight="1">
      <c r="K599" s="396"/>
    </row>
    <row r="600" spans="11:11" ht="17.25" customHeight="1">
      <c r="K600" s="396"/>
    </row>
    <row r="601" spans="11:11" ht="17.25" customHeight="1">
      <c r="K601" s="396"/>
    </row>
    <row r="602" spans="11:11" ht="17.25" customHeight="1">
      <c r="K602" s="396"/>
    </row>
    <row r="603" spans="11:11" ht="17.25" customHeight="1">
      <c r="K603" s="396"/>
    </row>
    <row r="604" spans="11:11" ht="17.25" customHeight="1">
      <c r="K604" s="396"/>
    </row>
    <row r="605" spans="11:11" ht="17.25" customHeight="1">
      <c r="K605" s="396"/>
    </row>
    <row r="606" spans="11:11" ht="17.25" customHeight="1">
      <c r="K606" s="396"/>
    </row>
    <row r="607" spans="11:11" ht="17.25" customHeight="1">
      <c r="K607" s="396"/>
    </row>
    <row r="608" spans="11:11" ht="17.25" customHeight="1">
      <c r="K608" s="396"/>
    </row>
    <row r="609" spans="11:11" ht="17.25" customHeight="1">
      <c r="K609" s="396"/>
    </row>
    <row r="610" spans="11:11" ht="17.25" customHeight="1">
      <c r="K610" s="396"/>
    </row>
    <row r="611" spans="11:11" ht="17.25" customHeight="1">
      <c r="K611" s="396"/>
    </row>
    <row r="612" spans="11:11" ht="17.25" customHeight="1">
      <c r="K612" s="396"/>
    </row>
    <row r="613" spans="11:11" ht="17.25" customHeight="1">
      <c r="K613" s="396"/>
    </row>
    <row r="614" spans="11:11" ht="17.25" customHeight="1">
      <c r="K614" s="396"/>
    </row>
    <row r="615" spans="11:11" ht="17.25" customHeight="1">
      <c r="K615" s="396"/>
    </row>
    <row r="616" spans="11:11" ht="17.25" customHeight="1">
      <c r="K616" s="396"/>
    </row>
    <row r="617" spans="11:11" ht="17.25" customHeight="1">
      <c r="K617" s="396"/>
    </row>
    <row r="618" spans="11:11" ht="17.25" customHeight="1">
      <c r="K618" s="396"/>
    </row>
    <row r="619" spans="11:11" ht="17.25" customHeight="1">
      <c r="K619" s="396"/>
    </row>
    <row r="620" spans="11:11" ht="17.25" customHeight="1">
      <c r="K620" s="396"/>
    </row>
    <row r="621" spans="11:11" ht="17.25" customHeight="1">
      <c r="K621" s="396"/>
    </row>
    <row r="622" spans="11:11" ht="17.25" customHeight="1">
      <c r="K622" s="396"/>
    </row>
    <row r="623" spans="11:11" ht="17.25" customHeight="1">
      <c r="K623" s="396"/>
    </row>
    <row r="624" spans="11:11" ht="17.25" customHeight="1">
      <c r="K624" s="396"/>
    </row>
    <row r="625" spans="11:11" ht="17.25" customHeight="1">
      <c r="K625" s="396"/>
    </row>
    <row r="626" spans="11:11" ht="17.25" customHeight="1">
      <c r="K626" s="396"/>
    </row>
    <row r="627" spans="11:11" ht="17.25" customHeight="1">
      <c r="K627" s="396"/>
    </row>
    <row r="628" spans="11:11" ht="17.25" customHeight="1">
      <c r="K628" s="396"/>
    </row>
    <row r="629" spans="11:11" ht="17.25" customHeight="1">
      <c r="K629" s="396"/>
    </row>
    <row r="630" spans="11:11" ht="17.25" customHeight="1">
      <c r="K630" s="396"/>
    </row>
    <row r="631" spans="11:11" ht="17.25" customHeight="1">
      <c r="K631" s="396"/>
    </row>
    <row r="632" spans="11:11" ht="17.25" customHeight="1">
      <c r="K632" s="396"/>
    </row>
    <row r="633" spans="11:11" ht="17.25" customHeight="1">
      <c r="K633" s="396"/>
    </row>
    <row r="634" spans="11:11" ht="17.25" customHeight="1">
      <c r="K634" s="396"/>
    </row>
    <row r="635" spans="11:11" ht="17.25" customHeight="1">
      <c r="K635" s="396"/>
    </row>
    <row r="636" spans="11:11" ht="17.25" customHeight="1">
      <c r="K636" s="396"/>
    </row>
    <row r="637" spans="11:11" ht="17.25" customHeight="1">
      <c r="K637" s="396"/>
    </row>
    <row r="638" spans="11:11" ht="17.25" customHeight="1">
      <c r="K638" s="396"/>
    </row>
    <row r="639" spans="11:11" ht="17.25" customHeight="1">
      <c r="K639" s="396"/>
    </row>
    <row r="640" spans="11:11" ht="17.25" customHeight="1">
      <c r="K640" s="396"/>
    </row>
    <row r="641" spans="11:11" ht="17.25" customHeight="1">
      <c r="K641" s="396"/>
    </row>
    <row r="642" spans="11:11" ht="17.25" customHeight="1">
      <c r="K642" s="396"/>
    </row>
    <row r="643" spans="11:11" ht="17.25" customHeight="1">
      <c r="K643" s="396"/>
    </row>
    <row r="644" spans="11:11" ht="17.25" customHeight="1">
      <c r="K644" s="396"/>
    </row>
    <row r="645" spans="11:11" ht="17.25" customHeight="1">
      <c r="K645" s="396"/>
    </row>
    <row r="646" spans="11:11" ht="17.25" customHeight="1">
      <c r="K646" s="396"/>
    </row>
    <row r="647" spans="11:11" ht="17.25" customHeight="1">
      <c r="K647" s="396"/>
    </row>
    <row r="648" spans="11:11" ht="17.25" customHeight="1">
      <c r="K648" s="396"/>
    </row>
    <row r="649" spans="11:11" ht="17.25" customHeight="1">
      <c r="K649" s="396"/>
    </row>
    <row r="650" spans="11:11" ht="17.25" customHeight="1">
      <c r="K650" s="396"/>
    </row>
    <row r="651" spans="11:11" ht="17.25" customHeight="1">
      <c r="K651" s="396"/>
    </row>
    <row r="652" spans="11:11" ht="17.25" customHeight="1">
      <c r="K652" s="396"/>
    </row>
    <row r="653" spans="11:11" ht="17.25" customHeight="1">
      <c r="K653" s="396"/>
    </row>
    <row r="654" spans="11:11" ht="17.25" customHeight="1">
      <c r="K654" s="396"/>
    </row>
    <row r="655" spans="11:11" ht="17.25" customHeight="1">
      <c r="K655" s="396"/>
    </row>
    <row r="656" spans="11:11" ht="17.25" customHeight="1">
      <c r="K656" s="396"/>
    </row>
    <row r="657" spans="11:11" ht="17.25" customHeight="1">
      <c r="K657" s="396"/>
    </row>
    <row r="658" spans="11:11" ht="17.25" customHeight="1">
      <c r="K658" s="396"/>
    </row>
    <row r="659" spans="11:11" ht="17.25" customHeight="1">
      <c r="K659" s="396"/>
    </row>
    <row r="660" spans="11:11" ht="17.25" customHeight="1">
      <c r="K660" s="396"/>
    </row>
    <row r="661" spans="11:11" ht="17.25" customHeight="1">
      <c r="K661" s="396"/>
    </row>
    <row r="662" spans="11:11" ht="17.25" customHeight="1">
      <c r="K662" s="396"/>
    </row>
    <row r="663" spans="11:11" ht="17.25" customHeight="1">
      <c r="K663" s="396"/>
    </row>
    <row r="664" spans="11:11" ht="17.25" customHeight="1">
      <c r="K664" s="396"/>
    </row>
    <row r="665" spans="11:11" ht="17.25" customHeight="1">
      <c r="K665" s="396"/>
    </row>
    <row r="666" spans="11:11" ht="17.25" customHeight="1">
      <c r="K666" s="396"/>
    </row>
    <row r="667" spans="11:11" ht="17.25" customHeight="1">
      <c r="K667" s="396"/>
    </row>
    <row r="668" spans="11:11" ht="17.25" customHeight="1">
      <c r="K668" s="396"/>
    </row>
    <row r="669" spans="11:11" ht="17.25" customHeight="1">
      <c r="K669" s="396"/>
    </row>
    <row r="670" spans="11:11" ht="17.25" customHeight="1">
      <c r="K670" s="396"/>
    </row>
    <row r="671" spans="11:11" ht="17.25" customHeight="1">
      <c r="K671" s="396"/>
    </row>
    <row r="672" spans="11:11" ht="17.25" customHeight="1">
      <c r="K672" s="396"/>
    </row>
    <row r="673" spans="11:11" ht="17.25" customHeight="1">
      <c r="K673" s="396"/>
    </row>
    <row r="674" spans="11:11" ht="17.25" customHeight="1">
      <c r="K674" s="396"/>
    </row>
    <row r="675" spans="11:11" ht="17.25" customHeight="1">
      <c r="K675" s="396"/>
    </row>
    <row r="676" spans="11:11" ht="17.25" customHeight="1">
      <c r="K676" s="396"/>
    </row>
    <row r="677" spans="11:11" ht="17.25" customHeight="1">
      <c r="K677" s="396"/>
    </row>
    <row r="678" spans="11:11" ht="17.25" customHeight="1">
      <c r="K678" s="396"/>
    </row>
    <row r="679" spans="11:11" ht="17.25" customHeight="1">
      <c r="K679" s="396"/>
    </row>
    <row r="680" spans="11:11" ht="17.25" customHeight="1">
      <c r="K680" s="396"/>
    </row>
    <row r="681" spans="11:11" ht="17.25" customHeight="1">
      <c r="K681" s="396"/>
    </row>
    <row r="682" spans="11:11" ht="17.25" customHeight="1">
      <c r="K682" s="396"/>
    </row>
    <row r="683" spans="11:11" ht="17.25" customHeight="1">
      <c r="K683" s="396"/>
    </row>
    <row r="684" spans="11:11" ht="17.25" customHeight="1">
      <c r="K684" s="396"/>
    </row>
    <row r="685" spans="11:11" ht="17.25" customHeight="1">
      <c r="K685" s="396"/>
    </row>
    <row r="686" spans="11:11" ht="17.25" customHeight="1">
      <c r="K686" s="396"/>
    </row>
    <row r="687" spans="11:11" ht="17.25" customHeight="1">
      <c r="K687" s="396"/>
    </row>
    <row r="688" spans="11:11" ht="17.25" customHeight="1">
      <c r="K688" s="396"/>
    </row>
    <row r="689" spans="11:11" ht="17.25" customHeight="1">
      <c r="K689" s="396"/>
    </row>
    <row r="690" spans="11:11" ht="17.25" customHeight="1">
      <c r="K690" s="396"/>
    </row>
    <row r="691" spans="11:11" ht="17.25" customHeight="1">
      <c r="K691" s="396"/>
    </row>
    <row r="692" spans="11:11" ht="17.25" customHeight="1">
      <c r="K692" s="396"/>
    </row>
    <row r="693" spans="11:11" ht="17.25" customHeight="1">
      <c r="K693" s="396"/>
    </row>
    <row r="694" spans="11:11" ht="17.25" customHeight="1">
      <c r="K694" s="396"/>
    </row>
    <row r="695" spans="11:11" ht="17.25" customHeight="1">
      <c r="K695" s="396"/>
    </row>
    <row r="696" spans="11:11" ht="17.25" customHeight="1">
      <c r="K696" s="396"/>
    </row>
    <row r="697" spans="11:11" ht="17.25" customHeight="1">
      <c r="K697" s="396"/>
    </row>
    <row r="698" spans="11:11" ht="17.25" customHeight="1">
      <c r="K698" s="396"/>
    </row>
    <row r="699" spans="11:11" ht="17.25" customHeight="1">
      <c r="K699" s="396"/>
    </row>
    <row r="700" spans="11:11" ht="17.25" customHeight="1">
      <c r="K700" s="396"/>
    </row>
    <row r="701" spans="11:11" ht="17.25" customHeight="1">
      <c r="K701" s="396"/>
    </row>
    <row r="702" spans="11:11" ht="17.25" customHeight="1">
      <c r="K702" s="396"/>
    </row>
    <row r="703" spans="11:11" ht="17.25" customHeight="1">
      <c r="K703" s="396"/>
    </row>
    <row r="704" spans="11:11" ht="17.25" customHeight="1">
      <c r="K704" s="396"/>
    </row>
    <row r="705" spans="11:11" ht="17.25" customHeight="1">
      <c r="K705" s="396"/>
    </row>
    <row r="706" spans="11:11" ht="17.25" customHeight="1">
      <c r="K706" s="396"/>
    </row>
    <row r="707" spans="11:11" ht="17.25" customHeight="1">
      <c r="K707" s="396"/>
    </row>
    <row r="708" spans="11:11" ht="17.25" customHeight="1">
      <c r="K708" s="396"/>
    </row>
    <row r="709" spans="11:11" ht="17.25" customHeight="1">
      <c r="K709" s="396"/>
    </row>
    <row r="710" spans="11:11" ht="17.25" customHeight="1">
      <c r="K710" s="396"/>
    </row>
    <row r="711" spans="11:11" ht="17.25" customHeight="1">
      <c r="K711" s="396"/>
    </row>
    <row r="712" spans="11:11" ht="17.25" customHeight="1">
      <c r="K712" s="396"/>
    </row>
    <row r="713" spans="11:11" ht="17.25" customHeight="1">
      <c r="K713" s="396"/>
    </row>
    <row r="714" spans="11:11" ht="17.25" customHeight="1">
      <c r="K714" s="396"/>
    </row>
    <row r="715" spans="11:11" ht="17.25" customHeight="1">
      <c r="K715" s="396"/>
    </row>
    <row r="716" spans="11:11" ht="17.25" customHeight="1">
      <c r="K716" s="396"/>
    </row>
    <row r="717" spans="11:11" ht="17.25" customHeight="1">
      <c r="K717" s="396"/>
    </row>
    <row r="718" spans="11:11" ht="17.25" customHeight="1">
      <c r="K718" s="396"/>
    </row>
    <row r="719" spans="11:11" ht="17.25" customHeight="1">
      <c r="K719" s="396"/>
    </row>
    <row r="720" spans="11:11" ht="17.25" customHeight="1">
      <c r="K720" s="396"/>
    </row>
    <row r="721" spans="11:11" ht="17.25" customHeight="1">
      <c r="K721" s="396"/>
    </row>
    <row r="722" spans="11:11" ht="17.25" customHeight="1">
      <c r="K722" s="396"/>
    </row>
    <row r="723" spans="11:11" ht="17.25" customHeight="1">
      <c r="K723" s="396"/>
    </row>
    <row r="724" spans="11:11" ht="17.25" customHeight="1">
      <c r="K724" s="396"/>
    </row>
    <row r="725" spans="11:11" ht="17.25" customHeight="1">
      <c r="K725" s="396"/>
    </row>
    <row r="726" spans="11:11" ht="17.25" customHeight="1">
      <c r="K726" s="396"/>
    </row>
    <row r="727" spans="11:11" ht="17.25" customHeight="1">
      <c r="K727" s="396"/>
    </row>
    <row r="728" spans="11:11" ht="17.25" customHeight="1">
      <c r="K728" s="396"/>
    </row>
    <row r="729" spans="11:11" ht="17.25" customHeight="1">
      <c r="K729" s="396"/>
    </row>
    <row r="730" spans="11:11" ht="17.25" customHeight="1">
      <c r="K730" s="396"/>
    </row>
    <row r="731" spans="11:11" ht="17.25" customHeight="1">
      <c r="K731" s="396"/>
    </row>
    <row r="732" spans="11:11" ht="17.25" customHeight="1">
      <c r="K732" s="396"/>
    </row>
    <row r="733" spans="11:11" ht="17.25" customHeight="1">
      <c r="K733" s="396"/>
    </row>
    <row r="734" spans="11:11" ht="17.25" customHeight="1">
      <c r="K734" s="396"/>
    </row>
    <row r="735" spans="11:11" ht="17.25" customHeight="1">
      <c r="K735" s="396"/>
    </row>
    <row r="736" spans="11:11" ht="17.25" customHeight="1">
      <c r="K736" s="396"/>
    </row>
    <row r="737" spans="11:11" ht="17.25" customHeight="1">
      <c r="K737" s="396"/>
    </row>
    <row r="738" spans="11:11" ht="17.25" customHeight="1">
      <c r="K738" s="396"/>
    </row>
    <row r="739" spans="11:11" ht="17.25" customHeight="1">
      <c r="K739" s="396"/>
    </row>
    <row r="740" spans="11:11" ht="17.25" customHeight="1">
      <c r="K740" s="396"/>
    </row>
    <row r="741" spans="11:11" ht="17.25" customHeight="1">
      <c r="K741" s="396"/>
    </row>
    <row r="742" spans="11:11" ht="17.25" customHeight="1">
      <c r="K742" s="396"/>
    </row>
    <row r="743" spans="11:11" ht="17.25" customHeight="1">
      <c r="K743" s="396"/>
    </row>
    <row r="744" spans="11:11" ht="17.25" customHeight="1">
      <c r="K744" s="396"/>
    </row>
    <row r="745" spans="11:11" ht="17.25" customHeight="1">
      <c r="K745" s="396"/>
    </row>
    <row r="746" spans="11:11" ht="17.25" customHeight="1">
      <c r="K746" s="396"/>
    </row>
    <row r="747" spans="11:11" ht="17.25" customHeight="1">
      <c r="K747" s="396"/>
    </row>
    <row r="748" spans="11:11" ht="17.25" customHeight="1">
      <c r="K748" s="396"/>
    </row>
    <row r="749" spans="11:11" ht="17.25" customHeight="1">
      <c r="K749" s="396"/>
    </row>
    <row r="750" spans="11:11" ht="17.25" customHeight="1">
      <c r="K750" s="396"/>
    </row>
    <row r="751" spans="11:11" ht="17.25" customHeight="1">
      <c r="K751" s="396"/>
    </row>
    <row r="752" spans="11:11" ht="17.25" customHeight="1">
      <c r="K752" s="396"/>
    </row>
    <row r="753" spans="11:11" ht="17.25" customHeight="1">
      <c r="K753" s="396"/>
    </row>
    <row r="754" spans="11:11" ht="17.25" customHeight="1">
      <c r="K754" s="396"/>
    </row>
    <row r="755" spans="11:11" ht="17.25" customHeight="1">
      <c r="K755" s="396"/>
    </row>
    <row r="756" spans="11:11" ht="17.25" customHeight="1">
      <c r="K756" s="396"/>
    </row>
    <row r="757" spans="11:11" ht="17.25" customHeight="1">
      <c r="K757" s="396"/>
    </row>
    <row r="758" spans="11:11" ht="17.25" customHeight="1">
      <c r="K758" s="396"/>
    </row>
    <row r="759" spans="11:11" ht="17.25" customHeight="1">
      <c r="K759" s="396"/>
    </row>
    <row r="760" spans="11:11" ht="17.25" customHeight="1">
      <c r="K760" s="396"/>
    </row>
    <row r="761" spans="11:11" ht="17.25" customHeight="1">
      <c r="K761" s="396"/>
    </row>
    <row r="762" spans="11:11" ht="17.25" customHeight="1">
      <c r="K762" s="396"/>
    </row>
    <row r="763" spans="11:11" ht="17.25" customHeight="1">
      <c r="K763" s="396"/>
    </row>
    <row r="764" spans="11:11" ht="17.25" customHeight="1">
      <c r="K764" s="396"/>
    </row>
    <row r="765" spans="11:11" ht="17.25" customHeight="1">
      <c r="K765" s="396"/>
    </row>
    <row r="766" spans="11:11" ht="17.25" customHeight="1">
      <c r="K766" s="396"/>
    </row>
    <row r="767" spans="11:11" ht="17.25" customHeight="1">
      <c r="K767" s="396"/>
    </row>
    <row r="768" spans="11:11" ht="17.25" customHeight="1">
      <c r="K768" s="396"/>
    </row>
    <row r="769" spans="11:11" ht="17.25" customHeight="1">
      <c r="K769" s="396"/>
    </row>
    <row r="770" spans="11:11" ht="17.25" customHeight="1">
      <c r="K770" s="396"/>
    </row>
    <row r="771" spans="11:11" ht="17.25" customHeight="1">
      <c r="K771" s="396"/>
    </row>
    <row r="772" spans="11:11" ht="17.25" customHeight="1">
      <c r="K772" s="396"/>
    </row>
    <row r="773" spans="11:11" ht="17.25" customHeight="1">
      <c r="K773" s="396"/>
    </row>
    <row r="774" spans="11:11" ht="17.25" customHeight="1">
      <c r="K774" s="396"/>
    </row>
    <row r="775" spans="11:11" ht="17.25" customHeight="1">
      <c r="K775" s="396"/>
    </row>
    <row r="776" spans="11:11" ht="17.25" customHeight="1">
      <c r="K776" s="396"/>
    </row>
    <row r="777" spans="11:11" ht="17.25" customHeight="1">
      <c r="K777" s="396"/>
    </row>
    <row r="778" spans="11:11" ht="17.25" customHeight="1">
      <c r="K778" s="396"/>
    </row>
    <row r="779" spans="11:11" ht="17.25" customHeight="1">
      <c r="K779" s="396"/>
    </row>
    <row r="780" spans="11:11" ht="17.25" customHeight="1">
      <c r="K780" s="396"/>
    </row>
    <row r="781" spans="11:11" ht="17.25" customHeight="1">
      <c r="K781" s="396"/>
    </row>
    <row r="782" spans="11:11" ht="17.25" customHeight="1">
      <c r="K782" s="396"/>
    </row>
    <row r="783" spans="11:11" ht="17.25" customHeight="1">
      <c r="K783" s="396"/>
    </row>
    <row r="784" spans="11:11" ht="17.25" customHeight="1">
      <c r="K784" s="396"/>
    </row>
    <row r="785" spans="11:11" ht="17.25" customHeight="1">
      <c r="K785" s="396"/>
    </row>
    <row r="786" spans="11:11" ht="17.25" customHeight="1">
      <c r="K786" s="396"/>
    </row>
    <row r="787" spans="11:11" ht="17.25" customHeight="1">
      <c r="K787" s="396"/>
    </row>
    <row r="788" spans="11:11" ht="17.25" customHeight="1">
      <c r="K788" s="396"/>
    </row>
    <row r="789" spans="11:11" ht="17.25" customHeight="1">
      <c r="K789" s="396"/>
    </row>
    <row r="790" spans="11:11" ht="17.25" customHeight="1">
      <c r="K790" s="396"/>
    </row>
    <row r="791" spans="11:11" ht="17.25" customHeight="1">
      <c r="K791" s="396"/>
    </row>
    <row r="792" spans="11:11" ht="17.25" customHeight="1">
      <c r="K792" s="396"/>
    </row>
    <row r="793" spans="11:11" ht="17.25" customHeight="1">
      <c r="K793" s="396"/>
    </row>
    <row r="794" spans="11:11" ht="17.25" customHeight="1">
      <c r="K794" s="396"/>
    </row>
    <row r="795" spans="11:11" ht="17.25" customHeight="1">
      <c r="K795" s="396"/>
    </row>
    <row r="796" spans="11:11" ht="17.25" customHeight="1">
      <c r="K796" s="396"/>
    </row>
    <row r="797" spans="11:11" ht="17.25" customHeight="1">
      <c r="K797" s="396"/>
    </row>
    <row r="798" spans="11:11" ht="17.25" customHeight="1">
      <c r="K798" s="396"/>
    </row>
    <row r="799" spans="11:11" ht="17.25" customHeight="1">
      <c r="K799" s="396"/>
    </row>
    <row r="800" spans="11:11" ht="17.25" customHeight="1">
      <c r="K800" s="396"/>
    </row>
    <row r="801" spans="11:11" ht="17.25" customHeight="1">
      <c r="K801" s="396"/>
    </row>
    <row r="802" spans="11:11" ht="17.25" customHeight="1">
      <c r="K802" s="396"/>
    </row>
    <row r="803" spans="11:11" ht="17.25" customHeight="1">
      <c r="K803" s="396"/>
    </row>
    <row r="804" spans="11:11" ht="17.25" customHeight="1">
      <c r="K804" s="396"/>
    </row>
    <row r="805" spans="11:11" ht="17.25" customHeight="1">
      <c r="K805" s="396"/>
    </row>
    <row r="806" spans="11:11" ht="17.25" customHeight="1">
      <c r="K806" s="396"/>
    </row>
    <row r="807" spans="11:11" ht="17.25" customHeight="1">
      <c r="K807" s="396"/>
    </row>
    <row r="808" spans="11:11" ht="17.25" customHeight="1">
      <c r="K808" s="396"/>
    </row>
    <row r="809" spans="11:11" ht="17.25" customHeight="1">
      <c r="K809" s="396"/>
    </row>
    <row r="810" spans="11:11" ht="17.25" customHeight="1">
      <c r="K810" s="396"/>
    </row>
    <row r="811" spans="11:11" ht="17.25" customHeight="1">
      <c r="K811" s="396"/>
    </row>
    <row r="812" spans="11:11" ht="17.25" customHeight="1">
      <c r="K812" s="396"/>
    </row>
    <row r="813" spans="11:11" ht="17.25" customHeight="1">
      <c r="K813" s="396"/>
    </row>
    <row r="814" spans="11:11" ht="17.25" customHeight="1">
      <c r="K814" s="396"/>
    </row>
    <row r="815" spans="11:11" ht="17.25" customHeight="1">
      <c r="K815" s="396"/>
    </row>
    <row r="816" spans="11:11" ht="17.25" customHeight="1">
      <c r="K816" s="396"/>
    </row>
    <row r="817" spans="11:11" ht="17.25" customHeight="1">
      <c r="K817" s="396"/>
    </row>
    <row r="818" spans="11:11" ht="17.25" customHeight="1">
      <c r="K818" s="396"/>
    </row>
    <row r="819" spans="11:11" ht="17.25" customHeight="1">
      <c r="K819" s="396"/>
    </row>
    <row r="820" spans="11:11" ht="17.25" customHeight="1">
      <c r="K820" s="396"/>
    </row>
    <row r="821" spans="11:11" ht="17.25" customHeight="1">
      <c r="K821" s="396"/>
    </row>
    <row r="822" spans="11:11" ht="17.25" customHeight="1">
      <c r="K822" s="396"/>
    </row>
    <row r="823" spans="11:11" ht="17.25" customHeight="1">
      <c r="K823" s="396"/>
    </row>
    <row r="824" spans="11:11" ht="17.25" customHeight="1">
      <c r="K824" s="396"/>
    </row>
    <row r="825" spans="11:11" ht="17.25" customHeight="1">
      <c r="K825" s="396"/>
    </row>
    <row r="826" spans="11:11" ht="17.25" customHeight="1">
      <c r="K826" s="396"/>
    </row>
    <row r="827" spans="11:11" ht="17.25" customHeight="1">
      <c r="K827" s="396"/>
    </row>
    <row r="828" spans="11:11" ht="17.25" customHeight="1">
      <c r="K828" s="396"/>
    </row>
    <row r="829" spans="11:11" ht="17.25" customHeight="1">
      <c r="K829" s="396"/>
    </row>
    <row r="830" spans="11:11" ht="17.25" customHeight="1">
      <c r="K830" s="396"/>
    </row>
    <row r="831" spans="11:11" ht="17.25" customHeight="1">
      <c r="K831" s="396"/>
    </row>
    <row r="832" spans="11:11" ht="17.25" customHeight="1">
      <c r="K832" s="396"/>
    </row>
    <row r="833" spans="11:11" ht="17.25" customHeight="1">
      <c r="K833" s="396"/>
    </row>
    <row r="834" spans="11:11" ht="17.25" customHeight="1">
      <c r="K834" s="396"/>
    </row>
    <row r="835" spans="11:11" ht="17.25" customHeight="1">
      <c r="K835" s="396"/>
    </row>
    <row r="836" spans="11:11" ht="17.25" customHeight="1">
      <c r="K836" s="396"/>
    </row>
    <row r="837" spans="11:11" ht="17.25" customHeight="1">
      <c r="K837" s="396"/>
    </row>
    <row r="838" spans="11:11" ht="17.25" customHeight="1">
      <c r="K838" s="396"/>
    </row>
    <row r="839" spans="11:11" ht="17.25" customHeight="1">
      <c r="K839" s="396"/>
    </row>
    <row r="840" spans="11:11" ht="17.25" customHeight="1">
      <c r="K840" s="396"/>
    </row>
    <row r="841" spans="11:11" ht="17.25" customHeight="1">
      <c r="K841" s="396"/>
    </row>
    <row r="842" spans="11:11" ht="17.25" customHeight="1">
      <c r="K842" s="396"/>
    </row>
    <row r="843" spans="11:11" ht="17.25" customHeight="1">
      <c r="K843" s="396"/>
    </row>
    <row r="844" spans="11:11" ht="17.25" customHeight="1">
      <c r="K844" s="396"/>
    </row>
    <row r="845" spans="11:11" ht="17.25" customHeight="1">
      <c r="K845" s="396"/>
    </row>
    <row r="846" spans="11:11" ht="17.25" customHeight="1">
      <c r="K846" s="396"/>
    </row>
    <row r="847" spans="11:11" ht="17.25" customHeight="1">
      <c r="K847" s="396"/>
    </row>
    <row r="848" spans="11:11" ht="17.25" customHeight="1">
      <c r="K848" s="396"/>
    </row>
    <row r="849" spans="11:11" ht="17.25" customHeight="1">
      <c r="K849" s="396"/>
    </row>
    <row r="850" spans="11:11" ht="17.25" customHeight="1">
      <c r="K850" s="396"/>
    </row>
    <row r="851" spans="11:11" ht="17.25" customHeight="1">
      <c r="K851" s="396"/>
    </row>
    <row r="852" spans="11:11" ht="17.25" customHeight="1">
      <c r="K852" s="396"/>
    </row>
    <row r="853" spans="11:11" ht="17.25" customHeight="1">
      <c r="K853" s="396"/>
    </row>
    <row r="854" spans="11:11" ht="17.25" customHeight="1">
      <c r="K854" s="396"/>
    </row>
    <row r="855" spans="11:11" ht="17.25" customHeight="1">
      <c r="K855" s="396"/>
    </row>
    <row r="856" spans="11:11" ht="17.25" customHeight="1">
      <c r="K856" s="396"/>
    </row>
    <row r="857" spans="11:11" ht="17.25" customHeight="1">
      <c r="K857" s="396"/>
    </row>
    <row r="858" spans="11:11" ht="17.25" customHeight="1">
      <c r="K858" s="396"/>
    </row>
    <row r="859" spans="11:11" ht="17.25" customHeight="1">
      <c r="K859" s="396"/>
    </row>
    <row r="860" spans="11:11" ht="17.25" customHeight="1">
      <c r="K860" s="396"/>
    </row>
    <row r="861" spans="11:11" ht="17.25" customHeight="1">
      <c r="K861" s="396"/>
    </row>
    <row r="862" spans="11:11" ht="17.25" customHeight="1">
      <c r="K862" s="396"/>
    </row>
    <row r="863" spans="11:11" ht="17.25" customHeight="1">
      <c r="K863" s="396"/>
    </row>
    <row r="864" spans="11:11" ht="17.25" customHeight="1">
      <c r="K864" s="396"/>
    </row>
    <row r="865" spans="11:11" ht="17.25" customHeight="1">
      <c r="K865" s="396"/>
    </row>
    <row r="866" spans="11:11" ht="17.25" customHeight="1">
      <c r="K866" s="396"/>
    </row>
    <row r="867" spans="11:11" ht="17.25" customHeight="1">
      <c r="K867" s="396"/>
    </row>
    <row r="868" spans="11:11" ht="17.25" customHeight="1">
      <c r="K868" s="396"/>
    </row>
    <row r="869" spans="11:11" ht="17.25" customHeight="1">
      <c r="K869" s="396"/>
    </row>
    <row r="870" spans="11:11" ht="17.25" customHeight="1">
      <c r="K870" s="396"/>
    </row>
    <row r="871" spans="11:11" ht="17.25" customHeight="1">
      <c r="K871" s="396"/>
    </row>
    <row r="872" spans="11:11" ht="17.25" customHeight="1">
      <c r="K872" s="396"/>
    </row>
    <row r="873" spans="11:11" ht="17.25" customHeight="1">
      <c r="K873" s="396"/>
    </row>
    <row r="874" spans="11:11" ht="17.25" customHeight="1">
      <c r="K874" s="396"/>
    </row>
    <row r="875" spans="11:11" ht="17.25" customHeight="1">
      <c r="K875" s="396"/>
    </row>
    <row r="876" spans="11:11" ht="17.25" customHeight="1">
      <c r="K876" s="396"/>
    </row>
    <row r="877" spans="11:11" ht="17.25" customHeight="1">
      <c r="K877" s="396"/>
    </row>
    <row r="878" spans="11:11" ht="17.25" customHeight="1">
      <c r="K878" s="396"/>
    </row>
    <row r="879" spans="11:11" ht="17.25" customHeight="1">
      <c r="K879" s="396"/>
    </row>
    <row r="880" spans="11:11" ht="17.25" customHeight="1">
      <c r="K880" s="396"/>
    </row>
    <row r="881" spans="11:11" ht="17.25" customHeight="1">
      <c r="K881" s="396"/>
    </row>
    <row r="882" spans="11:11" ht="17.25" customHeight="1">
      <c r="K882" s="396"/>
    </row>
    <row r="883" spans="11:11" ht="17.25" customHeight="1">
      <c r="K883" s="396"/>
    </row>
    <row r="884" spans="11:11" ht="17.25" customHeight="1">
      <c r="K884" s="396"/>
    </row>
    <row r="885" spans="11:11" ht="17.25" customHeight="1">
      <c r="K885" s="396"/>
    </row>
    <row r="886" spans="11:11" ht="17.25" customHeight="1">
      <c r="K886" s="396"/>
    </row>
    <row r="887" spans="11:11" ht="17.25" customHeight="1">
      <c r="K887" s="396"/>
    </row>
    <row r="888" spans="11:11" ht="17.25" customHeight="1">
      <c r="K888" s="396"/>
    </row>
    <row r="889" spans="11:11" ht="17.25" customHeight="1">
      <c r="K889" s="396"/>
    </row>
    <row r="890" spans="11:11" ht="17.25" customHeight="1">
      <c r="K890" s="396"/>
    </row>
    <row r="891" spans="11:11" ht="17.25" customHeight="1">
      <c r="K891" s="396"/>
    </row>
    <row r="892" spans="11:11" ht="17.25" customHeight="1">
      <c r="K892" s="396"/>
    </row>
    <row r="893" spans="11:11" ht="17.25" customHeight="1">
      <c r="K893" s="396"/>
    </row>
    <row r="894" spans="11:11" ht="17.25" customHeight="1">
      <c r="K894" s="396"/>
    </row>
    <row r="895" spans="11:11" ht="17.25" customHeight="1">
      <c r="K895" s="396"/>
    </row>
    <row r="896" spans="11:11" ht="17.25" customHeight="1">
      <c r="K896" s="396"/>
    </row>
    <row r="897" spans="11:11" ht="17.25" customHeight="1">
      <c r="K897" s="396"/>
    </row>
    <row r="898" spans="11:11" ht="17.25" customHeight="1">
      <c r="K898" s="396"/>
    </row>
    <row r="899" spans="11:11" ht="17.25" customHeight="1">
      <c r="K899" s="396"/>
    </row>
    <row r="900" spans="11:11" ht="17.25" customHeight="1">
      <c r="K900" s="396"/>
    </row>
    <row r="901" spans="11:11" ht="17.25" customHeight="1">
      <c r="K901" s="396"/>
    </row>
    <row r="902" spans="11:11" ht="17.25" customHeight="1">
      <c r="K902" s="396"/>
    </row>
    <row r="903" spans="11:11" ht="17.25" customHeight="1">
      <c r="K903" s="396"/>
    </row>
    <row r="904" spans="11:11" ht="17.25" customHeight="1">
      <c r="K904" s="396"/>
    </row>
    <row r="905" spans="11:11" ht="17.25" customHeight="1">
      <c r="K905" s="396"/>
    </row>
    <row r="906" spans="11:11" ht="17.25" customHeight="1">
      <c r="K906" s="396"/>
    </row>
    <row r="907" spans="11:11" ht="17.25" customHeight="1">
      <c r="K907" s="396"/>
    </row>
    <row r="908" spans="11:11" ht="17.25" customHeight="1">
      <c r="K908" s="396"/>
    </row>
    <row r="909" spans="11:11" ht="17.25" customHeight="1">
      <c r="K909" s="396"/>
    </row>
    <row r="910" spans="11:11" ht="17.25" customHeight="1">
      <c r="K910" s="396"/>
    </row>
    <row r="911" spans="11:11" ht="17.25" customHeight="1">
      <c r="K911" s="396"/>
    </row>
    <row r="912" spans="11:11" ht="17.25" customHeight="1">
      <c r="K912" s="396"/>
    </row>
    <row r="913" spans="11:11" ht="17.25" customHeight="1">
      <c r="K913" s="396"/>
    </row>
    <row r="914" spans="11:11" ht="17.25" customHeight="1">
      <c r="K914" s="396"/>
    </row>
    <row r="915" spans="11:11" ht="17.25" customHeight="1">
      <c r="K915" s="396"/>
    </row>
    <row r="916" spans="11:11" ht="17.25" customHeight="1">
      <c r="K916" s="396"/>
    </row>
    <row r="917" spans="11:11" ht="17.25" customHeight="1">
      <c r="K917" s="396"/>
    </row>
    <row r="918" spans="11:11" ht="17.25" customHeight="1">
      <c r="K918" s="396"/>
    </row>
    <row r="919" spans="11:11" ht="17.25" customHeight="1">
      <c r="K919" s="396"/>
    </row>
    <row r="920" spans="11:11" ht="17.25" customHeight="1">
      <c r="K920" s="396"/>
    </row>
    <row r="921" spans="11:11" ht="17.25" customHeight="1">
      <c r="K921" s="396"/>
    </row>
    <row r="922" spans="11:11" ht="17.25" customHeight="1">
      <c r="K922" s="396"/>
    </row>
    <row r="923" spans="11:11" ht="17.25" customHeight="1">
      <c r="K923" s="396"/>
    </row>
    <row r="924" spans="11:11" ht="17.25" customHeight="1">
      <c r="K924" s="396"/>
    </row>
    <row r="925" spans="11:11" ht="17.25" customHeight="1">
      <c r="K925" s="396"/>
    </row>
    <row r="926" spans="11:11" ht="17.25" customHeight="1">
      <c r="K926" s="396"/>
    </row>
    <row r="927" spans="11:11" ht="17.25" customHeight="1">
      <c r="K927" s="396"/>
    </row>
    <row r="928" spans="11:11" ht="17.25" customHeight="1">
      <c r="K928" s="396"/>
    </row>
    <row r="929" spans="11:11" ht="17.25" customHeight="1">
      <c r="K929" s="396"/>
    </row>
    <row r="930" spans="11:11" ht="17.25" customHeight="1">
      <c r="K930" s="396"/>
    </row>
    <row r="931" spans="11:11" ht="17.25" customHeight="1">
      <c r="K931" s="396"/>
    </row>
    <row r="932" spans="11:11" ht="17.25" customHeight="1">
      <c r="K932" s="396"/>
    </row>
    <row r="933" spans="11:11" ht="17.25" customHeight="1">
      <c r="K933" s="396"/>
    </row>
    <row r="934" spans="11:11" ht="17.25" customHeight="1">
      <c r="K934" s="396"/>
    </row>
    <row r="935" spans="11:11" ht="17.25" customHeight="1">
      <c r="K935" s="396"/>
    </row>
    <row r="936" spans="11:11" ht="17.25" customHeight="1">
      <c r="K936" s="396"/>
    </row>
    <row r="937" spans="11:11" ht="17.25" customHeight="1">
      <c r="K937" s="396"/>
    </row>
    <row r="938" spans="11:11" ht="17.25" customHeight="1">
      <c r="K938" s="396"/>
    </row>
    <row r="939" spans="11:11" ht="17.25" customHeight="1">
      <c r="K939" s="396"/>
    </row>
    <row r="940" spans="11:11" ht="17.25" customHeight="1">
      <c r="K940" s="396"/>
    </row>
    <row r="941" spans="11:11" ht="17.25" customHeight="1">
      <c r="K941" s="396"/>
    </row>
    <row r="942" spans="11:11" ht="17.25" customHeight="1">
      <c r="K942" s="396"/>
    </row>
    <row r="943" spans="11:11" ht="17.25" customHeight="1">
      <c r="K943" s="396"/>
    </row>
    <row r="944" spans="11:11" ht="17.25" customHeight="1">
      <c r="K944" s="396"/>
    </row>
    <row r="945" spans="11:11" ht="17.25" customHeight="1">
      <c r="K945" s="396"/>
    </row>
    <row r="946" spans="11:11" ht="17.25" customHeight="1">
      <c r="K946" s="396"/>
    </row>
    <row r="947" spans="11:11" ht="17.25" customHeight="1">
      <c r="K947" s="396"/>
    </row>
    <row r="948" spans="11:11" ht="17.25" customHeight="1">
      <c r="K948" s="396"/>
    </row>
    <row r="949" spans="11:11" ht="17.25" customHeight="1">
      <c r="K949" s="396"/>
    </row>
    <row r="950" spans="11:11" ht="17.25" customHeight="1">
      <c r="K950" s="396"/>
    </row>
    <row r="951" spans="11:11" ht="17.25" customHeight="1">
      <c r="K951" s="396"/>
    </row>
    <row r="952" spans="11:11" ht="17.25" customHeight="1">
      <c r="K952" s="396"/>
    </row>
    <row r="953" spans="11:11" ht="17.25" customHeight="1">
      <c r="K953" s="396"/>
    </row>
    <row r="954" spans="11:11" ht="17.25" customHeight="1">
      <c r="K954" s="396"/>
    </row>
    <row r="955" spans="11:11" ht="17.25" customHeight="1">
      <c r="K955" s="396"/>
    </row>
    <row r="956" spans="11:11" ht="17.25" customHeight="1">
      <c r="K956" s="396"/>
    </row>
    <row r="957" spans="11:11" ht="17.25" customHeight="1">
      <c r="K957" s="396"/>
    </row>
    <row r="958" spans="11:11" ht="17.25" customHeight="1">
      <c r="K958" s="396"/>
    </row>
    <row r="959" spans="11:11" ht="17.25" customHeight="1">
      <c r="K959" s="396"/>
    </row>
    <row r="960" spans="11:11" ht="17.25" customHeight="1">
      <c r="K960" s="396"/>
    </row>
    <row r="961" spans="11:11" ht="17.25" customHeight="1">
      <c r="K961" s="396"/>
    </row>
    <row r="962" spans="11:11" ht="17.25" customHeight="1">
      <c r="K962" s="396"/>
    </row>
    <row r="963" spans="11:11" ht="17.25" customHeight="1">
      <c r="K963" s="396"/>
    </row>
    <row r="964" spans="11:11" ht="17.25" customHeight="1">
      <c r="K964" s="396"/>
    </row>
    <row r="965" spans="11:11" ht="17.25" customHeight="1">
      <c r="K965" s="396"/>
    </row>
    <row r="966" spans="11:11" ht="17.25" customHeight="1">
      <c r="K966" s="396"/>
    </row>
    <row r="967" spans="11:11" ht="17.25" customHeight="1">
      <c r="K967" s="396"/>
    </row>
    <row r="968" spans="11:11" ht="17.25" customHeight="1">
      <c r="K968" s="396"/>
    </row>
    <row r="969" spans="11:11" ht="17.25" customHeight="1">
      <c r="K969" s="396"/>
    </row>
    <row r="970" spans="11:11" ht="17.25" customHeight="1">
      <c r="K970" s="396"/>
    </row>
    <row r="971" spans="11:11" ht="17.25" customHeight="1">
      <c r="K971" s="396"/>
    </row>
    <row r="972" spans="11:11" ht="17.25" customHeight="1">
      <c r="K972" s="396"/>
    </row>
    <row r="973" spans="11:11" ht="17.25" customHeight="1">
      <c r="K973" s="396"/>
    </row>
    <row r="974" spans="11:11" ht="17.25" customHeight="1">
      <c r="K974" s="396"/>
    </row>
    <row r="975" spans="11:11" ht="17.25" customHeight="1">
      <c r="K975" s="396"/>
    </row>
    <row r="976" spans="11:11" ht="17.25" customHeight="1">
      <c r="K976" s="396"/>
    </row>
    <row r="977" spans="11:11" ht="17.25" customHeight="1">
      <c r="K977" s="396"/>
    </row>
    <row r="978" spans="11:11" ht="17.25" customHeight="1">
      <c r="K978" s="396"/>
    </row>
    <row r="979" spans="11:11" ht="17.25" customHeight="1">
      <c r="K979" s="396"/>
    </row>
    <row r="980" spans="11:11" ht="17.25" customHeight="1">
      <c r="K980" s="396"/>
    </row>
    <row r="981" spans="11:11" ht="17.25" customHeight="1">
      <c r="K981" s="396"/>
    </row>
    <row r="982" spans="11:11" ht="17.25" customHeight="1">
      <c r="K982" s="396"/>
    </row>
    <row r="983" spans="11:11" ht="17.25" customHeight="1">
      <c r="K983" s="396"/>
    </row>
    <row r="984" spans="11:11" ht="17.25" customHeight="1">
      <c r="K984" s="396"/>
    </row>
    <row r="985" spans="11:11" ht="17.25" customHeight="1">
      <c r="K985" s="396"/>
    </row>
    <row r="986" spans="11:11" ht="17.25" customHeight="1">
      <c r="K986" s="396"/>
    </row>
    <row r="987" spans="11:11" ht="17.25" customHeight="1">
      <c r="K987" s="396"/>
    </row>
    <row r="988" spans="11:11" ht="17.25" customHeight="1">
      <c r="K988" s="396"/>
    </row>
    <row r="989" spans="11:11" ht="17.25" customHeight="1">
      <c r="K989" s="396"/>
    </row>
    <row r="990" spans="11:11" ht="17.25" customHeight="1">
      <c r="K990" s="396"/>
    </row>
    <row r="991" spans="11:11" ht="17.25" customHeight="1">
      <c r="K991" s="396"/>
    </row>
    <row r="992" spans="11:11" ht="17.25" customHeight="1">
      <c r="K992" s="396"/>
    </row>
    <row r="993" spans="11:11" ht="17.25" customHeight="1">
      <c r="K993" s="396"/>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3" fitToHeight="0" orientation="landscape"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30722" r:id="rId4" name="CommandButton2">
          <controlPr defaultSize="0" print="0" autoLine="0" r:id="rId5">
            <anchor moveWithCells="1">
              <from>
                <xdr:col>1</xdr:col>
                <xdr:colOff>0</xdr:colOff>
                <xdr:row>0</xdr:row>
                <xdr:rowOff>0</xdr:rowOff>
              </from>
              <to>
                <xdr:col>3</xdr:col>
                <xdr:colOff>358140</xdr:colOff>
                <xdr:row>1</xdr:row>
                <xdr:rowOff>144780</xdr:rowOff>
              </to>
            </anchor>
          </controlPr>
        </control>
      </mc:Choice>
      <mc:Fallback>
        <control shapeId="30722" r:id="rId4" name="CommandButton2"/>
      </mc:Fallback>
    </mc:AlternateContent>
    <mc:AlternateContent xmlns:mc="http://schemas.openxmlformats.org/markup-compatibility/2006">
      <mc:Choice Requires="x14">
        <control shapeId="30721" r:id="rId6" name="CommandButton1">
          <controlPr defaultSize="0" print="0" autoLine="0" r:id="rId7">
            <anchor moveWithCells="1">
              <from>
                <xdr:col>0</xdr:col>
                <xdr:colOff>0</xdr:colOff>
                <xdr:row>0</xdr:row>
                <xdr:rowOff>0</xdr:rowOff>
              </from>
              <to>
                <xdr:col>1</xdr:col>
                <xdr:colOff>83820</xdr:colOff>
                <xdr:row>1</xdr:row>
                <xdr:rowOff>144780</xdr:rowOff>
              </to>
            </anchor>
          </controlPr>
        </control>
      </mc:Choice>
      <mc:Fallback>
        <control shapeId="30721" r:id="rId6" name="CommandButton1"/>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CE164-8224-43AB-B7B1-5C16B4FFE22D}">
  <sheetPr codeName="Sheet13"/>
  <dimension ref="A1:R151"/>
  <sheetViews>
    <sheetView view="pageBreakPreview" zoomScaleNormal="60" zoomScaleSheetLayoutView="100" workbookViewId="0">
      <pane xSplit="4" ySplit="4" topLeftCell="E11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2" width="14.09765625" style="396"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8" width="14.09765625" style="396"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4" width="14.09765625" style="396"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80" width="14.09765625" style="396"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6" width="14.09765625" style="396"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2" width="14.09765625" style="396"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8" width="14.09765625" style="396"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4" width="14.09765625" style="396"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60" width="14.09765625" style="396"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6" width="14.09765625" style="396"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2" width="14.09765625" style="396"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8" width="14.09765625" style="396"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4" width="14.09765625" style="396"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40" width="14.09765625" style="396"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6" width="14.09765625" style="396"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2" width="14.09765625" style="396"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8" width="14.09765625" style="396"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4" width="14.09765625" style="396"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20" width="14.09765625" style="396"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6" width="14.09765625" style="396"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2" width="14.09765625" style="396"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8" width="14.09765625" style="396"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4" width="14.09765625" style="396"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900" width="14.09765625" style="396"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6" width="14.09765625" style="396"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2" width="14.09765625" style="396"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8" width="14.09765625" style="396"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4" width="14.09765625" style="396"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80" width="14.09765625" style="396"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6" width="14.09765625" style="396"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2" width="14.09765625" style="396"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8" width="14.09765625" style="396"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4" width="14.09765625" style="396"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60" width="14.09765625" style="396"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6" width="14.09765625" style="396"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2" width="14.09765625" style="396"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8" width="14.09765625" style="396"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4" width="14.09765625" style="396"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40" width="14.09765625" style="396"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6" width="14.09765625" style="396"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2" width="14.09765625" style="396"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8" width="14.09765625" style="396"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4" width="14.09765625" style="396"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20" width="14.09765625" style="396"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6" width="14.09765625" style="396"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2" width="14.09765625" style="396"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8" width="14.09765625" style="396"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4" width="14.09765625" style="396"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300" width="14.09765625" style="396"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6" width="14.09765625" style="396"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2" width="14.09765625" style="396"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8" width="14.09765625" style="396"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4" width="14.09765625" style="396"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80" width="14.09765625" style="396"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6" width="14.09765625" style="396"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2" width="14.09765625" style="396"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8" width="14.09765625" style="396"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4" width="14.09765625" style="396"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60" width="14.09765625" style="396"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6" width="14.09765625" style="396"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2" width="14.09765625" style="396"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8" width="14.09765625" style="396"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4" width="14.09765625" style="396"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40" width="14.09765625" style="396"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304</v>
      </c>
      <c r="L1" s="395"/>
      <c r="M1" s="395"/>
      <c r="P1" s="397"/>
      <c r="Q1" s="397"/>
      <c r="R1" s="397"/>
    </row>
    <row r="2" spans="1:18" ht="17.25" customHeight="1">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 t="shared" ref="D5:D40" si="0">SUM(E5:M5)</f>
        <v>792</v>
      </c>
      <c r="E5" s="405">
        <v>0</v>
      </c>
      <c r="F5" s="405">
        <v>0</v>
      </c>
      <c r="G5" s="405">
        <v>0</v>
      </c>
      <c r="H5" s="405">
        <v>0</v>
      </c>
      <c r="I5" s="405">
        <v>0</v>
      </c>
      <c r="J5" s="405">
        <v>0</v>
      </c>
      <c r="K5" s="405">
        <v>0</v>
      </c>
      <c r="L5" s="405">
        <v>0</v>
      </c>
      <c r="M5" s="405">
        <v>792</v>
      </c>
      <c r="N5" s="397" t="str">
        <f>IF(SUM(E5:M5)=D5,"OK","NG")</f>
        <v>OK</v>
      </c>
    </row>
    <row r="6" spans="1:18" ht="17.25" customHeight="1">
      <c r="A6" s="403"/>
      <c r="B6" s="407" t="s">
        <v>162</v>
      </c>
      <c r="C6" s="154" t="s">
        <v>163</v>
      </c>
      <c r="D6" s="404">
        <f t="shared" si="0"/>
        <v>10869541</v>
      </c>
      <c r="E6" s="405">
        <v>0</v>
      </c>
      <c r="F6" s="405">
        <v>0</v>
      </c>
      <c r="G6" s="405">
        <v>0</v>
      </c>
      <c r="H6" s="405">
        <v>0</v>
      </c>
      <c r="I6" s="405">
        <v>0</v>
      </c>
      <c r="J6" s="405">
        <v>0</v>
      </c>
      <c r="K6" s="405">
        <v>0</v>
      </c>
      <c r="L6" s="405">
        <v>0</v>
      </c>
      <c r="M6" s="405">
        <v>10869541</v>
      </c>
      <c r="N6" s="397" t="str">
        <f t="shared" ref="N6:N40" si="1">IF(SUM(E6:M6)=D6,"OK","NG")</f>
        <v>OK</v>
      </c>
    </row>
    <row r="7" spans="1:18" ht="17.25" customHeight="1">
      <c r="A7" s="403" t="s">
        <v>45</v>
      </c>
      <c r="B7" s="408"/>
      <c r="C7" s="154" t="s">
        <v>161</v>
      </c>
      <c r="D7" s="404">
        <f t="shared" si="0"/>
        <v>932</v>
      </c>
      <c r="E7" s="405">
        <v>0</v>
      </c>
      <c r="F7" s="405">
        <v>0</v>
      </c>
      <c r="G7" s="405">
        <v>0</v>
      </c>
      <c r="H7" s="405">
        <v>0</v>
      </c>
      <c r="I7" s="405">
        <v>0</v>
      </c>
      <c r="J7" s="405">
        <v>0</v>
      </c>
      <c r="K7" s="405">
        <v>0</v>
      </c>
      <c r="L7" s="405">
        <v>0</v>
      </c>
      <c r="M7" s="405">
        <v>932</v>
      </c>
      <c r="N7" s="397" t="str">
        <f>IF(SUM(E7:M7)=D7,"OK","NG")</f>
        <v>OK</v>
      </c>
    </row>
    <row r="8" spans="1:18" ht="17.25" customHeight="1">
      <c r="A8" s="409"/>
      <c r="B8" s="407" t="s">
        <v>164</v>
      </c>
      <c r="C8" s="154" t="s">
        <v>163</v>
      </c>
      <c r="D8" s="404">
        <f t="shared" si="0"/>
        <v>28333049</v>
      </c>
      <c r="E8" s="405">
        <v>0</v>
      </c>
      <c r="F8" s="405">
        <v>0</v>
      </c>
      <c r="G8" s="405">
        <v>0</v>
      </c>
      <c r="H8" s="405">
        <v>0</v>
      </c>
      <c r="I8" s="405">
        <v>0</v>
      </c>
      <c r="J8" s="405">
        <v>0</v>
      </c>
      <c r="K8" s="405">
        <v>0</v>
      </c>
      <c r="L8" s="405">
        <v>0</v>
      </c>
      <c r="M8" s="405">
        <v>28333049</v>
      </c>
      <c r="N8" s="397" t="str">
        <f t="shared" si="1"/>
        <v>OK</v>
      </c>
    </row>
    <row r="9" spans="1:18" ht="17.25" customHeight="1">
      <c r="A9" s="403"/>
      <c r="B9" s="408"/>
      <c r="C9" s="154" t="s">
        <v>161</v>
      </c>
      <c r="D9" s="404">
        <f>SUM(E9:M9)</f>
        <v>1724</v>
      </c>
      <c r="E9" s="515">
        <v>0</v>
      </c>
      <c r="F9" s="515">
        <v>0</v>
      </c>
      <c r="G9" s="515">
        <v>0</v>
      </c>
      <c r="H9" s="515">
        <v>0</v>
      </c>
      <c r="I9" s="515">
        <v>0</v>
      </c>
      <c r="J9" s="515">
        <v>0</v>
      </c>
      <c r="K9" s="515">
        <v>0</v>
      </c>
      <c r="L9" s="515">
        <v>0</v>
      </c>
      <c r="M9" s="515">
        <v>1724</v>
      </c>
      <c r="N9" s="397" t="str">
        <f t="shared" si="1"/>
        <v>OK</v>
      </c>
    </row>
    <row r="10" spans="1:18" ht="17.25" customHeight="1">
      <c r="A10" s="401"/>
      <c r="B10" s="407" t="s">
        <v>16</v>
      </c>
      <c r="C10" s="154" t="s">
        <v>163</v>
      </c>
      <c r="D10" s="404">
        <f>SUM(E10:M10)</f>
        <v>39202590</v>
      </c>
      <c r="E10" s="515">
        <v>0</v>
      </c>
      <c r="F10" s="515">
        <v>0</v>
      </c>
      <c r="G10" s="515">
        <v>0</v>
      </c>
      <c r="H10" s="515">
        <v>0</v>
      </c>
      <c r="I10" s="515">
        <v>0</v>
      </c>
      <c r="J10" s="515">
        <v>0</v>
      </c>
      <c r="K10" s="515">
        <v>0</v>
      </c>
      <c r="L10" s="515">
        <v>0</v>
      </c>
      <c r="M10" s="515">
        <v>39202590</v>
      </c>
      <c r="N10" s="397" t="str">
        <f t="shared" si="1"/>
        <v>OK</v>
      </c>
    </row>
    <row r="11" spans="1:18" ht="17.25" customHeight="1">
      <c r="A11" s="399"/>
      <c r="B11" s="144"/>
      <c r="C11" s="154" t="s">
        <v>161</v>
      </c>
      <c r="D11" s="404">
        <f t="shared" si="0"/>
        <v>0</v>
      </c>
      <c r="E11" s="405">
        <v>0</v>
      </c>
      <c r="F11" s="405">
        <v>0</v>
      </c>
      <c r="G11" s="522">
        <v>0</v>
      </c>
      <c r="H11" s="522">
        <v>0</v>
      </c>
      <c r="I11" s="522"/>
      <c r="J11" s="522">
        <v>0</v>
      </c>
      <c r="K11" s="522">
        <v>0</v>
      </c>
      <c r="L11" s="522">
        <v>0</v>
      </c>
      <c r="M11" s="405">
        <v>0</v>
      </c>
      <c r="N11" s="397" t="str">
        <f t="shared" si="1"/>
        <v>OK</v>
      </c>
    </row>
    <row r="12" spans="1:18" ht="17.25" customHeight="1">
      <c r="A12" s="403"/>
      <c r="B12" s="407" t="s">
        <v>162</v>
      </c>
      <c r="C12" s="154" t="s">
        <v>163</v>
      </c>
      <c r="D12" s="404">
        <f t="shared" si="0"/>
        <v>0</v>
      </c>
      <c r="E12" s="405">
        <v>0</v>
      </c>
      <c r="F12" s="405">
        <v>0</v>
      </c>
      <c r="G12" s="522">
        <v>0</v>
      </c>
      <c r="H12" s="522">
        <v>0</v>
      </c>
      <c r="I12" s="522"/>
      <c r="J12" s="522">
        <v>0</v>
      </c>
      <c r="K12" s="522">
        <v>0</v>
      </c>
      <c r="L12" s="522">
        <v>0</v>
      </c>
      <c r="M12" s="405">
        <v>0</v>
      </c>
      <c r="N12" s="397" t="str">
        <f t="shared" si="1"/>
        <v>OK</v>
      </c>
    </row>
    <row r="13" spans="1:18" ht="17.25" customHeight="1">
      <c r="A13" s="403" t="s">
        <v>46</v>
      </c>
      <c r="B13" s="408"/>
      <c r="C13" s="154" t="s">
        <v>161</v>
      </c>
      <c r="D13" s="404">
        <f t="shared" si="0"/>
        <v>2</v>
      </c>
      <c r="E13" s="405">
        <v>0</v>
      </c>
      <c r="F13" s="405">
        <v>0</v>
      </c>
      <c r="G13" s="405">
        <v>0</v>
      </c>
      <c r="H13" s="405">
        <v>0</v>
      </c>
      <c r="I13" s="405"/>
      <c r="J13" s="405">
        <v>2</v>
      </c>
      <c r="K13" s="405">
        <v>0</v>
      </c>
      <c r="L13" s="405">
        <v>0</v>
      </c>
      <c r="M13" s="405">
        <v>0</v>
      </c>
      <c r="N13" s="397" t="str">
        <f t="shared" si="1"/>
        <v>OK</v>
      </c>
    </row>
    <row r="14" spans="1:18" ht="17.25" customHeight="1">
      <c r="A14" s="403"/>
      <c r="B14" s="407" t="s">
        <v>164</v>
      </c>
      <c r="C14" s="154" t="s">
        <v>163</v>
      </c>
      <c r="D14" s="404">
        <f t="shared" si="0"/>
        <v>17953</v>
      </c>
      <c r="E14" s="405">
        <v>0</v>
      </c>
      <c r="F14" s="405">
        <v>0</v>
      </c>
      <c r="G14" s="405">
        <v>0</v>
      </c>
      <c r="H14" s="405">
        <v>0</v>
      </c>
      <c r="I14" s="405"/>
      <c r="J14" s="405">
        <v>17953</v>
      </c>
      <c r="K14" s="405">
        <v>0</v>
      </c>
      <c r="L14" s="405">
        <v>0</v>
      </c>
      <c r="M14" s="405">
        <v>0</v>
      </c>
      <c r="N14" s="397" t="str">
        <f t="shared" si="1"/>
        <v>OK</v>
      </c>
    </row>
    <row r="15" spans="1:18" ht="17.25" customHeight="1">
      <c r="A15" s="403"/>
      <c r="B15" s="408"/>
      <c r="C15" s="154" t="s">
        <v>161</v>
      </c>
      <c r="D15" s="404">
        <f t="shared" si="0"/>
        <v>2</v>
      </c>
      <c r="E15" s="515">
        <v>0</v>
      </c>
      <c r="F15" s="515">
        <v>0</v>
      </c>
      <c r="G15" s="515">
        <v>0</v>
      </c>
      <c r="H15" s="515">
        <v>0</v>
      </c>
      <c r="I15" s="515"/>
      <c r="J15" s="515">
        <v>2</v>
      </c>
      <c r="K15" s="515">
        <v>0</v>
      </c>
      <c r="L15" s="515">
        <v>0</v>
      </c>
      <c r="M15" s="515">
        <v>0</v>
      </c>
      <c r="N15" s="397" t="str">
        <f t="shared" si="1"/>
        <v>OK</v>
      </c>
    </row>
    <row r="16" spans="1:18" ht="17.25" customHeight="1">
      <c r="A16" s="401"/>
      <c r="B16" s="407" t="s">
        <v>16</v>
      </c>
      <c r="C16" s="154" t="s">
        <v>163</v>
      </c>
      <c r="D16" s="404">
        <f t="shared" si="0"/>
        <v>17953</v>
      </c>
      <c r="E16" s="515">
        <v>0</v>
      </c>
      <c r="F16" s="515">
        <v>0</v>
      </c>
      <c r="G16" s="515">
        <v>0</v>
      </c>
      <c r="H16" s="515">
        <v>0</v>
      </c>
      <c r="I16" s="515"/>
      <c r="J16" s="515">
        <v>17953</v>
      </c>
      <c r="K16" s="515">
        <v>0</v>
      </c>
      <c r="L16" s="515">
        <v>0</v>
      </c>
      <c r="M16" s="515">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v>0</v>
      </c>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v>0</v>
      </c>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v>0</v>
      </c>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v>0</v>
      </c>
      <c r="N20" s="397" t="str">
        <f t="shared" si="1"/>
        <v>OK</v>
      </c>
    </row>
    <row r="21" spans="1:14" ht="17.25" customHeight="1">
      <c r="A21" s="403"/>
      <c r="B21" s="408"/>
      <c r="C21" s="154" t="s">
        <v>161</v>
      </c>
      <c r="D21" s="404">
        <f t="shared" si="0"/>
        <v>0</v>
      </c>
      <c r="E21" s="515">
        <v>0</v>
      </c>
      <c r="F21" s="515">
        <v>0</v>
      </c>
      <c r="G21" s="515">
        <v>0</v>
      </c>
      <c r="H21" s="515">
        <v>0</v>
      </c>
      <c r="I21" s="515"/>
      <c r="J21" s="515">
        <v>0</v>
      </c>
      <c r="K21" s="515">
        <v>0</v>
      </c>
      <c r="L21" s="515">
        <v>0</v>
      </c>
      <c r="M21" s="515">
        <v>0</v>
      </c>
      <c r="N21" s="397" t="str">
        <f t="shared" si="1"/>
        <v>OK</v>
      </c>
    </row>
    <row r="22" spans="1:14" ht="17.25" customHeight="1">
      <c r="A22" s="401"/>
      <c r="B22" s="407" t="s">
        <v>16</v>
      </c>
      <c r="C22" s="154" t="s">
        <v>163</v>
      </c>
      <c r="D22" s="404">
        <f t="shared" si="0"/>
        <v>0</v>
      </c>
      <c r="E22" s="515">
        <v>0</v>
      </c>
      <c r="F22" s="515">
        <v>0</v>
      </c>
      <c r="G22" s="515">
        <v>0</v>
      </c>
      <c r="H22" s="515">
        <v>0</v>
      </c>
      <c r="I22" s="515"/>
      <c r="J22" s="515">
        <v>0</v>
      </c>
      <c r="K22" s="515">
        <v>0</v>
      </c>
      <c r="L22" s="515">
        <v>0</v>
      </c>
      <c r="M22" s="515">
        <v>0</v>
      </c>
      <c r="N22" s="397" t="str">
        <f t="shared" si="1"/>
        <v>OK</v>
      </c>
    </row>
    <row r="23" spans="1:14" ht="17.25" customHeight="1">
      <c r="A23" s="399"/>
      <c r="B23" s="144"/>
      <c r="C23" s="154" t="s">
        <v>161</v>
      </c>
      <c r="D23" s="404">
        <f t="shared" si="0"/>
        <v>0</v>
      </c>
      <c r="E23" s="405">
        <v>0</v>
      </c>
      <c r="F23" s="405">
        <v>0</v>
      </c>
      <c r="G23" s="405">
        <v>0</v>
      </c>
      <c r="H23" s="405">
        <v>0</v>
      </c>
      <c r="I23" s="405"/>
      <c r="J23" s="405">
        <v>0</v>
      </c>
      <c r="K23" s="405">
        <v>0</v>
      </c>
      <c r="L23" s="405">
        <v>0</v>
      </c>
      <c r="M23" s="405">
        <v>0</v>
      </c>
      <c r="N23" s="397" t="str">
        <f t="shared" si="1"/>
        <v>OK</v>
      </c>
    </row>
    <row r="24" spans="1:14" ht="17.25" customHeight="1">
      <c r="A24" s="403"/>
      <c r="B24" s="407" t="s">
        <v>162</v>
      </c>
      <c r="C24" s="154" t="s">
        <v>163</v>
      </c>
      <c r="D24" s="404">
        <f t="shared" si="0"/>
        <v>0</v>
      </c>
      <c r="E24" s="405">
        <v>0</v>
      </c>
      <c r="F24" s="405">
        <v>0</v>
      </c>
      <c r="G24" s="405">
        <v>0</v>
      </c>
      <c r="H24" s="405">
        <v>0</v>
      </c>
      <c r="I24" s="405"/>
      <c r="J24" s="405">
        <v>0</v>
      </c>
      <c r="K24" s="405">
        <v>0</v>
      </c>
      <c r="L24" s="405">
        <v>0</v>
      </c>
      <c r="M24" s="405">
        <v>0</v>
      </c>
      <c r="N24" s="397" t="str">
        <f t="shared" si="1"/>
        <v>OK</v>
      </c>
    </row>
    <row r="25" spans="1:14" ht="17.25" customHeight="1">
      <c r="A25" s="403" t="s">
        <v>166</v>
      </c>
      <c r="B25" s="408"/>
      <c r="C25" s="154" t="s">
        <v>161</v>
      </c>
      <c r="D25" s="404">
        <f t="shared" si="0"/>
        <v>0</v>
      </c>
      <c r="E25" s="405">
        <v>0</v>
      </c>
      <c r="F25" s="405">
        <v>0</v>
      </c>
      <c r="G25" s="405">
        <v>0</v>
      </c>
      <c r="H25" s="405">
        <v>0</v>
      </c>
      <c r="I25" s="405"/>
      <c r="J25" s="405">
        <v>0</v>
      </c>
      <c r="K25" s="405">
        <v>0</v>
      </c>
      <c r="L25" s="405">
        <v>0</v>
      </c>
      <c r="M25" s="405">
        <v>0</v>
      </c>
      <c r="N25" s="397" t="str">
        <f t="shared" si="1"/>
        <v>OK</v>
      </c>
    </row>
    <row r="26" spans="1:14" ht="17.25" customHeight="1">
      <c r="A26" s="403"/>
      <c r="B26" s="407" t="s">
        <v>164</v>
      </c>
      <c r="C26" s="154" t="s">
        <v>163</v>
      </c>
      <c r="D26" s="404">
        <f t="shared" si="0"/>
        <v>0</v>
      </c>
      <c r="E26" s="405">
        <v>0</v>
      </c>
      <c r="F26" s="405">
        <v>0</v>
      </c>
      <c r="G26" s="405">
        <v>0</v>
      </c>
      <c r="H26" s="405">
        <v>0</v>
      </c>
      <c r="I26" s="405"/>
      <c r="J26" s="405">
        <v>0</v>
      </c>
      <c r="K26" s="405">
        <v>0</v>
      </c>
      <c r="L26" s="405">
        <v>0</v>
      </c>
      <c r="M26" s="405">
        <v>0</v>
      </c>
      <c r="N26" s="397" t="str">
        <f t="shared" si="1"/>
        <v>OK</v>
      </c>
    </row>
    <row r="27" spans="1:14" ht="17.25" customHeight="1">
      <c r="A27" s="403"/>
      <c r="B27" s="408"/>
      <c r="C27" s="154" t="s">
        <v>161</v>
      </c>
      <c r="D27" s="404">
        <f t="shared" si="0"/>
        <v>0</v>
      </c>
      <c r="E27" s="515">
        <v>0</v>
      </c>
      <c r="F27" s="515">
        <v>0</v>
      </c>
      <c r="G27" s="515">
        <v>0</v>
      </c>
      <c r="H27" s="515">
        <v>0</v>
      </c>
      <c r="I27" s="515"/>
      <c r="J27" s="515">
        <v>0</v>
      </c>
      <c r="K27" s="515">
        <v>0</v>
      </c>
      <c r="L27" s="515">
        <v>0</v>
      </c>
      <c r="M27" s="515">
        <v>0</v>
      </c>
      <c r="N27" s="397" t="str">
        <f t="shared" si="1"/>
        <v>OK</v>
      </c>
    </row>
    <row r="28" spans="1:14" ht="17.25" customHeight="1">
      <c r="A28" s="401"/>
      <c r="B28" s="407" t="s">
        <v>16</v>
      </c>
      <c r="C28" s="144" t="s">
        <v>163</v>
      </c>
      <c r="D28" s="404">
        <f t="shared" si="0"/>
        <v>0</v>
      </c>
      <c r="E28" s="515">
        <v>0</v>
      </c>
      <c r="F28" s="515">
        <v>0</v>
      </c>
      <c r="G28" s="515">
        <v>0</v>
      </c>
      <c r="H28" s="515">
        <v>0</v>
      </c>
      <c r="I28" s="515"/>
      <c r="J28" s="515">
        <v>0</v>
      </c>
      <c r="K28" s="515">
        <v>0</v>
      </c>
      <c r="L28" s="515">
        <v>0</v>
      </c>
      <c r="M28" s="515">
        <v>0</v>
      </c>
      <c r="N28" s="397" t="str">
        <f t="shared" si="1"/>
        <v>OK</v>
      </c>
    </row>
    <row r="29" spans="1:14" ht="17.25" customHeight="1">
      <c r="A29" s="555" t="s">
        <v>255</v>
      </c>
      <c r="B29" s="144"/>
      <c r="C29" s="154" t="s">
        <v>161</v>
      </c>
      <c r="D29" s="404">
        <f t="shared" si="0"/>
        <v>0</v>
      </c>
      <c r="E29" s="405">
        <v>0</v>
      </c>
      <c r="F29" s="405">
        <v>0</v>
      </c>
      <c r="G29" s="405">
        <v>0</v>
      </c>
      <c r="H29" s="405">
        <v>0</v>
      </c>
      <c r="I29" s="405"/>
      <c r="J29" s="405">
        <v>0</v>
      </c>
      <c r="K29" s="405">
        <v>0</v>
      </c>
      <c r="L29" s="405">
        <v>0</v>
      </c>
      <c r="M29" s="405">
        <v>0</v>
      </c>
      <c r="N29" s="397" t="str">
        <f t="shared" si="1"/>
        <v>OK</v>
      </c>
    </row>
    <row r="30" spans="1:14" ht="17.25" customHeight="1">
      <c r="A30" s="556"/>
      <c r="B30" s="407" t="s">
        <v>162</v>
      </c>
      <c r="C30" s="154" t="s">
        <v>163</v>
      </c>
      <c r="D30" s="404">
        <f t="shared" si="0"/>
        <v>0</v>
      </c>
      <c r="E30" s="405">
        <v>0</v>
      </c>
      <c r="F30" s="405">
        <v>0</v>
      </c>
      <c r="G30" s="405">
        <v>0</v>
      </c>
      <c r="H30" s="405">
        <v>0</v>
      </c>
      <c r="I30" s="405"/>
      <c r="J30" s="405">
        <v>0</v>
      </c>
      <c r="K30" s="405">
        <v>0</v>
      </c>
      <c r="L30" s="405">
        <v>0</v>
      </c>
      <c r="M30" s="405">
        <v>0</v>
      </c>
      <c r="N30" s="397" t="str">
        <f t="shared" si="1"/>
        <v>OK</v>
      </c>
    </row>
    <row r="31" spans="1:14" ht="17.25" customHeight="1">
      <c r="A31" s="556"/>
      <c r="B31" s="408"/>
      <c r="C31" s="154" t="s">
        <v>161</v>
      </c>
      <c r="D31" s="404">
        <f t="shared" si="0"/>
        <v>0</v>
      </c>
      <c r="E31" s="405">
        <v>0</v>
      </c>
      <c r="F31" s="405">
        <v>0</v>
      </c>
      <c r="G31" s="405">
        <v>0</v>
      </c>
      <c r="H31" s="405">
        <v>0</v>
      </c>
      <c r="I31" s="405"/>
      <c r="J31" s="405">
        <v>0</v>
      </c>
      <c r="K31" s="405">
        <v>0</v>
      </c>
      <c r="L31" s="405">
        <v>0</v>
      </c>
      <c r="M31" s="405">
        <v>0</v>
      </c>
      <c r="N31" s="397" t="str">
        <f t="shared" si="1"/>
        <v>OK</v>
      </c>
    </row>
    <row r="32" spans="1:14" ht="17.25" customHeight="1">
      <c r="A32" s="556"/>
      <c r="B32" s="407" t="s">
        <v>164</v>
      </c>
      <c r="C32" s="154" t="s">
        <v>163</v>
      </c>
      <c r="D32" s="404">
        <f t="shared" si="0"/>
        <v>0</v>
      </c>
      <c r="E32" s="405">
        <v>0</v>
      </c>
      <c r="F32" s="405">
        <v>0</v>
      </c>
      <c r="G32" s="405">
        <v>0</v>
      </c>
      <c r="H32" s="405">
        <v>0</v>
      </c>
      <c r="I32" s="405"/>
      <c r="J32" s="405">
        <v>0</v>
      </c>
      <c r="K32" s="405">
        <v>0</v>
      </c>
      <c r="L32" s="405">
        <v>0</v>
      </c>
      <c r="M32" s="405">
        <v>0</v>
      </c>
      <c r="N32" s="397" t="str">
        <f t="shared" si="1"/>
        <v>OK</v>
      </c>
    </row>
    <row r="33" spans="1:18" ht="17.25" customHeight="1">
      <c r="A33" s="556"/>
      <c r="B33" s="408"/>
      <c r="C33" s="154" t="s">
        <v>161</v>
      </c>
      <c r="D33" s="404">
        <f t="shared" si="0"/>
        <v>0</v>
      </c>
      <c r="E33" s="515">
        <v>0</v>
      </c>
      <c r="F33" s="515">
        <v>0</v>
      </c>
      <c r="G33" s="515">
        <v>0</v>
      </c>
      <c r="H33" s="515">
        <v>0</v>
      </c>
      <c r="I33" s="515"/>
      <c r="J33" s="515">
        <v>0</v>
      </c>
      <c r="K33" s="515">
        <v>0</v>
      </c>
      <c r="L33" s="515">
        <v>0</v>
      </c>
      <c r="M33" s="515">
        <v>0</v>
      </c>
      <c r="N33" s="397" t="str">
        <f t="shared" si="1"/>
        <v>OK</v>
      </c>
    </row>
    <row r="34" spans="1:18" ht="17.25" customHeight="1">
      <c r="A34" s="557"/>
      <c r="B34" s="407" t="s">
        <v>16</v>
      </c>
      <c r="C34" s="144" t="s">
        <v>163</v>
      </c>
      <c r="D34" s="404">
        <f t="shared" si="0"/>
        <v>0</v>
      </c>
      <c r="E34" s="515">
        <v>0</v>
      </c>
      <c r="F34" s="515">
        <v>0</v>
      </c>
      <c r="G34" s="515">
        <v>0</v>
      </c>
      <c r="H34" s="515">
        <v>0</v>
      </c>
      <c r="I34" s="515"/>
      <c r="J34" s="515">
        <v>0</v>
      </c>
      <c r="K34" s="515">
        <v>0</v>
      </c>
      <c r="L34" s="515">
        <v>0</v>
      </c>
      <c r="M34" s="515">
        <v>0</v>
      </c>
      <c r="N34" s="397" t="str">
        <f t="shared" si="1"/>
        <v>OK</v>
      </c>
    </row>
    <row r="35" spans="1:18" s="410" customFormat="1" ht="17.25" customHeight="1">
      <c r="A35" s="399"/>
      <c r="B35" s="144"/>
      <c r="C35" s="154" t="s">
        <v>161</v>
      </c>
      <c r="D35" s="404">
        <f t="shared" si="0"/>
        <v>2</v>
      </c>
      <c r="E35" s="516">
        <v>0</v>
      </c>
      <c r="F35" s="516">
        <v>0</v>
      </c>
      <c r="G35" s="516">
        <v>0</v>
      </c>
      <c r="H35" s="526">
        <v>0</v>
      </c>
      <c r="I35" s="516"/>
      <c r="J35" s="516">
        <v>0</v>
      </c>
      <c r="K35" s="523">
        <v>0</v>
      </c>
      <c r="L35" s="526">
        <v>2</v>
      </c>
      <c r="M35" s="516">
        <v>0</v>
      </c>
      <c r="N35" s="397" t="str">
        <f t="shared" si="1"/>
        <v>OK</v>
      </c>
    </row>
    <row r="36" spans="1:18" s="410" customFormat="1" ht="17.25" customHeight="1">
      <c r="A36" s="403"/>
      <c r="B36" s="407" t="s">
        <v>162</v>
      </c>
      <c r="C36" s="154" t="s">
        <v>163</v>
      </c>
      <c r="D36" s="404">
        <f t="shared" si="0"/>
        <v>237900</v>
      </c>
      <c r="E36" s="516">
        <v>0</v>
      </c>
      <c r="F36" s="516">
        <v>0</v>
      </c>
      <c r="G36" s="516">
        <v>0</v>
      </c>
      <c r="H36" s="526">
        <v>0</v>
      </c>
      <c r="I36" s="516"/>
      <c r="J36" s="516">
        <v>0</v>
      </c>
      <c r="K36" s="523">
        <v>0</v>
      </c>
      <c r="L36" s="526">
        <v>237900</v>
      </c>
      <c r="M36" s="516">
        <v>0</v>
      </c>
      <c r="N36" s="397" t="str">
        <f t="shared" si="1"/>
        <v>OK</v>
      </c>
    </row>
    <row r="37" spans="1:18" ht="17.25" customHeight="1">
      <c r="A37" s="403" t="s">
        <v>47</v>
      </c>
      <c r="B37" s="408"/>
      <c r="C37" s="154" t="s">
        <v>161</v>
      </c>
      <c r="D37" s="404">
        <f>SUM(E37:L37)</f>
        <v>4</v>
      </c>
      <c r="E37" s="516">
        <v>0</v>
      </c>
      <c r="F37" s="516">
        <v>0</v>
      </c>
      <c r="G37" s="516">
        <v>4</v>
      </c>
      <c r="H37" s="516">
        <v>0</v>
      </c>
      <c r="I37" s="516"/>
      <c r="J37" s="516">
        <v>0</v>
      </c>
      <c r="K37" s="523">
        <v>0</v>
      </c>
      <c r="L37" s="516">
        <v>0</v>
      </c>
      <c r="M37" s="516">
        <v>0</v>
      </c>
      <c r="N37" s="397" t="str">
        <f t="shared" si="1"/>
        <v>OK</v>
      </c>
    </row>
    <row r="38" spans="1:18" ht="17.25" customHeight="1">
      <c r="A38" s="403"/>
      <c r="B38" s="407" t="s">
        <v>164</v>
      </c>
      <c r="C38" s="154" t="s">
        <v>163</v>
      </c>
      <c r="D38" s="404">
        <f t="shared" si="0"/>
        <v>2888300</v>
      </c>
      <c r="E38" s="516">
        <v>0</v>
      </c>
      <c r="F38" s="516">
        <v>0</v>
      </c>
      <c r="G38" s="516">
        <v>2888300</v>
      </c>
      <c r="H38" s="516">
        <v>0</v>
      </c>
      <c r="I38" s="516"/>
      <c r="J38" s="516">
        <v>0</v>
      </c>
      <c r="K38" s="516">
        <v>0</v>
      </c>
      <c r="L38" s="516">
        <v>0</v>
      </c>
      <c r="M38" s="516">
        <v>0</v>
      </c>
      <c r="N38" s="397" t="str">
        <f t="shared" si="1"/>
        <v>OK</v>
      </c>
    </row>
    <row r="39" spans="1:18" ht="17.25" customHeight="1">
      <c r="A39" s="403"/>
      <c r="B39" s="408"/>
      <c r="C39" s="154" t="s">
        <v>161</v>
      </c>
      <c r="D39" s="404">
        <f t="shared" si="0"/>
        <v>6</v>
      </c>
      <c r="E39" s="515">
        <v>0</v>
      </c>
      <c r="F39" s="515">
        <v>0</v>
      </c>
      <c r="G39" s="515">
        <v>4</v>
      </c>
      <c r="H39" s="515">
        <v>0</v>
      </c>
      <c r="I39" s="515"/>
      <c r="J39" s="515">
        <v>0</v>
      </c>
      <c r="K39" s="515">
        <v>0</v>
      </c>
      <c r="L39" s="515">
        <v>2</v>
      </c>
      <c r="M39" s="515">
        <v>0</v>
      </c>
      <c r="N39" s="397" t="str">
        <f t="shared" si="1"/>
        <v>OK</v>
      </c>
    </row>
    <row r="40" spans="1:18" ht="17.25" customHeight="1">
      <c r="A40" s="401"/>
      <c r="B40" s="407" t="s">
        <v>16</v>
      </c>
      <c r="C40" s="154" t="s">
        <v>163</v>
      </c>
      <c r="D40" s="404">
        <f t="shared" si="0"/>
        <v>3126200</v>
      </c>
      <c r="E40" s="515">
        <v>0</v>
      </c>
      <c r="F40" s="515">
        <v>0</v>
      </c>
      <c r="G40" s="515">
        <v>2888300</v>
      </c>
      <c r="H40" s="515">
        <v>0</v>
      </c>
      <c r="I40" s="515"/>
      <c r="J40" s="515">
        <v>0</v>
      </c>
      <c r="K40" s="515">
        <v>0</v>
      </c>
      <c r="L40" s="515">
        <v>237900</v>
      </c>
      <c r="M40" s="515">
        <v>0</v>
      </c>
      <c r="N40" s="397" t="str">
        <f t="shared" si="1"/>
        <v>OK</v>
      </c>
    </row>
    <row r="41" spans="1:18" ht="17.25" customHeight="1">
      <c r="A41" s="397"/>
      <c r="B41" s="505"/>
      <c r="C41" s="505"/>
    </row>
    <row r="42" spans="1:18" ht="17.25" customHeight="1">
      <c r="A42" s="397"/>
      <c r="B42" s="397"/>
      <c r="C42" s="397"/>
      <c r="F42" s="554" t="s">
        <v>256</v>
      </c>
      <c r="G42" s="554"/>
      <c r="H42" s="554"/>
      <c r="I42" s="554"/>
      <c r="J42" s="397"/>
      <c r="K42" s="513" t="s">
        <v>304</v>
      </c>
      <c r="L42" s="397"/>
      <c r="M42" s="397"/>
      <c r="P42" s="397"/>
      <c r="Q42" s="397"/>
      <c r="R42" s="397"/>
    </row>
    <row r="43" spans="1:18" ht="17.25" customHeight="1">
      <c r="C43" s="398"/>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404">
        <f t="shared" ref="D46:D87" si="2">SUM(E46:M46)</f>
        <v>0</v>
      </c>
      <c r="E46" s="405">
        <v>0</v>
      </c>
      <c r="F46" s="405">
        <v>0</v>
      </c>
      <c r="G46" s="405">
        <v>0</v>
      </c>
      <c r="H46" s="405">
        <v>0</v>
      </c>
      <c r="I46" s="405"/>
      <c r="J46" s="405">
        <v>0</v>
      </c>
      <c r="K46" s="405">
        <v>0</v>
      </c>
      <c r="L46" s="405">
        <v>0</v>
      </c>
      <c r="M46" s="405">
        <v>0</v>
      </c>
      <c r="N46" s="397" t="str">
        <f t="shared" ref="N46:N87" si="3">IF(SUM(E46:M46)=D46,"OK","NG")</f>
        <v>OK</v>
      </c>
      <c r="O46" s="411"/>
    </row>
    <row r="47" spans="1:18" ht="17.25" customHeight="1">
      <c r="A47" s="403"/>
      <c r="B47" s="407" t="s">
        <v>162</v>
      </c>
      <c r="C47" s="154" t="s">
        <v>163</v>
      </c>
      <c r="D47" s="404">
        <f t="shared" si="2"/>
        <v>0</v>
      </c>
      <c r="E47" s="405">
        <v>0</v>
      </c>
      <c r="F47" s="405">
        <v>0</v>
      </c>
      <c r="G47" s="405">
        <v>0</v>
      </c>
      <c r="H47" s="405">
        <v>0</v>
      </c>
      <c r="I47" s="405"/>
      <c r="J47" s="405">
        <v>0</v>
      </c>
      <c r="K47" s="405">
        <v>0</v>
      </c>
      <c r="L47" s="405">
        <v>0</v>
      </c>
      <c r="M47" s="405">
        <v>0</v>
      </c>
      <c r="N47" s="397" t="str">
        <f t="shared" si="3"/>
        <v>OK</v>
      </c>
      <c r="O47" s="411"/>
    </row>
    <row r="48" spans="1:18" ht="17.25" customHeight="1">
      <c r="A48" s="403" t="s">
        <v>48</v>
      </c>
      <c r="B48" s="408"/>
      <c r="C48" s="154" t="s">
        <v>161</v>
      </c>
      <c r="D48" s="404">
        <f t="shared" si="2"/>
        <v>0</v>
      </c>
      <c r="E48" s="405">
        <v>0</v>
      </c>
      <c r="F48" s="405">
        <v>0</v>
      </c>
      <c r="G48" s="405">
        <v>0</v>
      </c>
      <c r="H48" s="405">
        <v>0</v>
      </c>
      <c r="I48" s="405"/>
      <c r="J48" s="405">
        <v>0</v>
      </c>
      <c r="K48" s="405">
        <v>0</v>
      </c>
      <c r="L48" s="405">
        <v>0</v>
      </c>
      <c r="M48" s="405">
        <v>0</v>
      </c>
      <c r="N48" s="397" t="str">
        <f t="shared" si="3"/>
        <v>OK</v>
      </c>
      <c r="O48" s="411"/>
    </row>
    <row r="49" spans="1:15" ht="17.25" customHeight="1">
      <c r="A49" s="403"/>
      <c r="B49" s="407" t="s">
        <v>164</v>
      </c>
      <c r="C49" s="154" t="s">
        <v>163</v>
      </c>
      <c r="D49" s="404">
        <f t="shared" si="2"/>
        <v>0</v>
      </c>
      <c r="E49" s="405">
        <v>0</v>
      </c>
      <c r="F49" s="405">
        <v>0</v>
      </c>
      <c r="G49" s="405">
        <v>0</v>
      </c>
      <c r="H49" s="405">
        <v>0</v>
      </c>
      <c r="I49" s="405"/>
      <c r="J49" s="405">
        <v>0</v>
      </c>
      <c r="K49" s="405">
        <v>0</v>
      </c>
      <c r="L49" s="405">
        <v>0</v>
      </c>
      <c r="M49" s="405">
        <v>0</v>
      </c>
      <c r="N49" s="397" t="str">
        <f t="shared" si="3"/>
        <v>OK</v>
      </c>
      <c r="O49" s="411"/>
    </row>
    <row r="50" spans="1:15" ht="17.25" customHeight="1">
      <c r="A50" s="403"/>
      <c r="B50" s="408"/>
      <c r="C50" s="154" t="s">
        <v>161</v>
      </c>
      <c r="D50" s="404">
        <f t="shared" si="2"/>
        <v>0</v>
      </c>
      <c r="E50" s="515">
        <v>0</v>
      </c>
      <c r="F50" s="515">
        <v>0</v>
      </c>
      <c r="G50" s="515">
        <v>0</v>
      </c>
      <c r="H50" s="515">
        <v>0</v>
      </c>
      <c r="I50" s="515"/>
      <c r="J50" s="515">
        <v>0</v>
      </c>
      <c r="K50" s="515">
        <v>0</v>
      </c>
      <c r="L50" s="515">
        <v>0</v>
      </c>
      <c r="M50" s="515">
        <f>M46+M48</f>
        <v>0</v>
      </c>
      <c r="N50" s="397" t="str">
        <f t="shared" si="3"/>
        <v>OK</v>
      </c>
      <c r="O50" s="411"/>
    </row>
    <row r="51" spans="1:15" ht="17.25" customHeight="1">
      <c r="A51" s="401"/>
      <c r="B51" s="407" t="s">
        <v>16</v>
      </c>
      <c r="C51" s="154" t="s">
        <v>163</v>
      </c>
      <c r="D51" s="404">
        <f t="shared" si="2"/>
        <v>0</v>
      </c>
      <c r="E51" s="515">
        <v>0</v>
      </c>
      <c r="F51" s="515">
        <v>0</v>
      </c>
      <c r="G51" s="515">
        <v>0</v>
      </c>
      <c r="H51" s="515">
        <v>0</v>
      </c>
      <c r="I51" s="515"/>
      <c r="J51" s="515">
        <v>0</v>
      </c>
      <c r="K51" s="515">
        <v>0</v>
      </c>
      <c r="L51" s="515">
        <v>0</v>
      </c>
      <c r="M51" s="515">
        <f>M47+M49</f>
        <v>0</v>
      </c>
      <c r="N51" s="397" t="str">
        <f t="shared" si="3"/>
        <v>OK</v>
      </c>
      <c r="O51" s="411"/>
    </row>
    <row r="52" spans="1:15" ht="17.25" customHeight="1">
      <c r="A52" s="399"/>
      <c r="B52" s="144"/>
      <c r="C52" s="154" t="s">
        <v>161</v>
      </c>
      <c r="D52" s="404">
        <f t="shared" si="2"/>
        <v>2</v>
      </c>
      <c r="E52" s="405">
        <v>0</v>
      </c>
      <c r="F52" s="405">
        <v>0</v>
      </c>
      <c r="G52" s="405">
        <v>0</v>
      </c>
      <c r="H52" s="522">
        <v>0</v>
      </c>
      <c r="I52" s="522"/>
      <c r="J52" s="522">
        <v>0</v>
      </c>
      <c r="K52" s="521">
        <v>2</v>
      </c>
      <c r="L52" s="521">
        <v>0</v>
      </c>
      <c r="M52" s="405">
        <v>0</v>
      </c>
      <c r="N52" s="397" t="str">
        <f t="shared" si="3"/>
        <v>OK</v>
      </c>
      <c r="O52" s="411"/>
    </row>
    <row r="53" spans="1:15" ht="17.25" customHeight="1">
      <c r="A53" s="403"/>
      <c r="B53" s="407" t="s">
        <v>162</v>
      </c>
      <c r="C53" s="154" t="s">
        <v>163</v>
      </c>
      <c r="D53" s="404">
        <f t="shared" si="2"/>
        <v>1953900</v>
      </c>
      <c r="E53" s="405">
        <v>0</v>
      </c>
      <c r="F53" s="405">
        <v>0</v>
      </c>
      <c r="G53" s="405">
        <v>0</v>
      </c>
      <c r="H53" s="522">
        <v>0</v>
      </c>
      <c r="I53" s="522"/>
      <c r="J53" s="522">
        <v>0</v>
      </c>
      <c r="K53" s="521">
        <v>1953900</v>
      </c>
      <c r="L53" s="521">
        <v>0</v>
      </c>
      <c r="M53" s="405">
        <v>0</v>
      </c>
      <c r="N53" s="397" t="str">
        <f t="shared" si="3"/>
        <v>OK</v>
      </c>
      <c r="O53" s="411"/>
    </row>
    <row r="54" spans="1:15" ht="17.25" customHeight="1">
      <c r="A54" s="403" t="s">
        <v>50</v>
      </c>
      <c r="B54" s="408"/>
      <c r="C54" s="154" t="s">
        <v>161</v>
      </c>
      <c r="D54" s="404">
        <f t="shared" si="2"/>
        <v>42</v>
      </c>
      <c r="E54" s="405">
        <v>1</v>
      </c>
      <c r="F54" s="405">
        <v>0</v>
      </c>
      <c r="G54" s="405">
        <v>0</v>
      </c>
      <c r="H54" s="522">
        <v>41</v>
      </c>
      <c r="I54" s="522"/>
      <c r="J54" s="522">
        <v>0</v>
      </c>
      <c r="K54" s="521">
        <v>0</v>
      </c>
      <c r="L54" s="521">
        <v>0</v>
      </c>
      <c r="M54" s="405">
        <v>0</v>
      </c>
      <c r="N54" s="397" t="str">
        <f t="shared" si="3"/>
        <v>OK</v>
      </c>
      <c r="O54" s="411"/>
    </row>
    <row r="55" spans="1:15" ht="17.25" customHeight="1">
      <c r="A55" s="403"/>
      <c r="B55" s="407" t="s">
        <v>164</v>
      </c>
      <c r="C55" s="154" t="s">
        <v>163</v>
      </c>
      <c r="D55" s="404">
        <f t="shared" si="2"/>
        <v>1418220</v>
      </c>
      <c r="E55" s="405">
        <v>345000</v>
      </c>
      <c r="F55" s="405">
        <v>0</v>
      </c>
      <c r="G55" s="405">
        <v>0</v>
      </c>
      <c r="H55" s="522">
        <v>1073220</v>
      </c>
      <c r="I55" s="522"/>
      <c r="J55" s="522">
        <v>0</v>
      </c>
      <c r="K55" s="521">
        <v>0</v>
      </c>
      <c r="L55" s="521">
        <v>0</v>
      </c>
      <c r="M55" s="405">
        <v>0</v>
      </c>
      <c r="N55" s="397" t="str">
        <f t="shared" si="3"/>
        <v>OK</v>
      </c>
      <c r="O55" s="411"/>
    </row>
    <row r="56" spans="1:15" ht="17.25" customHeight="1">
      <c r="A56" s="403"/>
      <c r="B56" s="408"/>
      <c r="C56" s="154" t="s">
        <v>161</v>
      </c>
      <c r="D56" s="404">
        <f>SUM(E56:M56)</f>
        <v>44</v>
      </c>
      <c r="E56" s="515">
        <v>1</v>
      </c>
      <c r="F56" s="515">
        <v>0</v>
      </c>
      <c r="G56" s="515">
        <v>0</v>
      </c>
      <c r="H56" s="515">
        <v>41</v>
      </c>
      <c r="I56" s="515"/>
      <c r="J56" s="515">
        <v>0</v>
      </c>
      <c r="K56" s="515">
        <v>2</v>
      </c>
      <c r="L56" s="515">
        <v>0</v>
      </c>
      <c r="M56" s="515">
        <f>M52+M54</f>
        <v>0</v>
      </c>
      <c r="N56" s="397" t="str">
        <f t="shared" si="3"/>
        <v>OK</v>
      </c>
      <c r="O56" s="411"/>
    </row>
    <row r="57" spans="1:15" ht="17.25" customHeight="1">
      <c r="A57" s="401"/>
      <c r="B57" s="407" t="s">
        <v>16</v>
      </c>
      <c r="C57" s="154" t="s">
        <v>163</v>
      </c>
      <c r="D57" s="404">
        <f>SUM(E57:M57)</f>
        <v>3372120</v>
      </c>
      <c r="E57" s="515">
        <v>345000</v>
      </c>
      <c r="F57" s="515">
        <v>0</v>
      </c>
      <c r="G57" s="515">
        <v>0</v>
      </c>
      <c r="H57" s="515">
        <v>1073220</v>
      </c>
      <c r="I57" s="515"/>
      <c r="J57" s="515">
        <v>0</v>
      </c>
      <c r="K57" s="515">
        <v>1953900</v>
      </c>
      <c r="L57" s="515">
        <v>0</v>
      </c>
      <c r="M57" s="515">
        <f>M53+M55</f>
        <v>0</v>
      </c>
      <c r="N57" s="397" t="str">
        <f t="shared" si="3"/>
        <v>OK</v>
      </c>
      <c r="O57" s="411"/>
    </row>
    <row r="58" spans="1:15" ht="17.25" customHeight="1">
      <c r="A58" s="399"/>
      <c r="B58" s="144"/>
      <c r="C58" s="154" t="s">
        <v>161</v>
      </c>
      <c r="D58" s="404">
        <f t="shared" si="2"/>
        <v>0</v>
      </c>
      <c r="E58" s="405">
        <v>0</v>
      </c>
      <c r="F58" s="405">
        <v>0</v>
      </c>
      <c r="G58" s="405">
        <v>0</v>
      </c>
      <c r="H58" s="405">
        <v>0</v>
      </c>
      <c r="I58" s="405"/>
      <c r="J58" s="405">
        <v>0</v>
      </c>
      <c r="K58" s="405">
        <v>0</v>
      </c>
      <c r="L58" s="405">
        <v>0</v>
      </c>
      <c r="M58" s="405">
        <v>0</v>
      </c>
      <c r="N58" s="397" t="str">
        <f t="shared" si="3"/>
        <v>OK</v>
      </c>
      <c r="O58" s="411"/>
    </row>
    <row r="59" spans="1:15" ht="17.25" customHeight="1">
      <c r="A59" s="403"/>
      <c r="B59" s="407" t="s">
        <v>162</v>
      </c>
      <c r="C59" s="154" t="s">
        <v>163</v>
      </c>
      <c r="D59" s="404">
        <f t="shared" si="2"/>
        <v>0</v>
      </c>
      <c r="E59" s="405">
        <v>0</v>
      </c>
      <c r="F59" s="405">
        <v>0</v>
      </c>
      <c r="G59" s="405">
        <v>0</v>
      </c>
      <c r="H59" s="405">
        <v>0</v>
      </c>
      <c r="I59" s="405"/>
      <c r="J59" s="405">
        <v>0</v>
      </c>
      <c r="K59" s="405">
        <v>0</v>
      </c>
      <c r="L59" s="405">
        <v>0</v>
      </c>
      <c r="M59" s="405">
        <v>0</v>
      </c>
      <c r="N59" s="397" t="str">
        <f t="shared" si="3"/>
        <v>OK</v>
      </c>
      <c r="O59" s="411"/>
    </row>
    <row r="60" spans="1:15" ht="17.25" customHeight="1">
      <c r="A60" s="403" t="s">
        <v>51</v>
      </c>
      <c r="B60" s="408"/>
      <c r="C60" s="154" t="s">
        <v>161</v>
      </c>
      <c r="D60" s="404">
        <f t="shared" si="2"/>
        <v>0</v>
      </c>
      <c r="E60" s="405">
        <v>0</v>
      </c>
      <c r="F60" s="405">
        <v>0</v>
      </c>
      <c r="G60" s="405">
        <v>0</v>
      </c>
      <c r="H60" s="405">
        <v>0</v>
      </c>
      <c r="I60" s="405"/>
      <c r="J60" s="405">
        <v>0</v>
      </c>
      <c r="K60" s="405">
        <v>0</v>
      </c>
      <c r="L60" s="405">
        <v>0</v>
      </c>
      <c r="M60" s="405">
        <v>0</v>
      </c>
      <c r="N60" s="397" t="str">
        <f t="shared" si="3"/>
        <v>OK</v>
      </c>
      <c r="O60" s="411"/>
    </row>
    <row r="61" spans="1:15" ht="17.25" customHeight="1">
      <c r="A61" s="403"/>
      <c r="B61" s="407" t="s">
        <v>164</v>
      </c>
      <c r="C61" s="154" t="s">
        <v>163</v>
      </c>
      <c r="D61" s="404">
        <f t="shared" si="2"/>
        <v>0</v>
      </c>
      <c r="E61" s="405">
        <v>0</v>
      </c>
      <c r="F61" s="405">
        <v>0</v>
      </c>
      <c r="G61" s="405">
        <v>0</v>
      </c>
      <c r="H61" s="405">
        <v>0</v>
      </c>
      <c r="I61" s="405"/>
      <c r="J61" s="405">
        <v>0</v>
      </c>
      <c r="K61" s="405">
        <v>0</v>
      </c>
      <c r="L61" s="405">
        <v>0</v>
      </c>
      <c r="M61" s="405">
        <v>0</v>
      </c>
      <c r="N61" s="397" t="str">
        <f t="shared" si="3"/>
        <v>OK</v>
      </c>
      <c r="O61" s="411"/>
    </row>
    <row r="62" spans="1:15" ht="17.25" customHeight="1">
      <c r="A62" s="403"/>
      <c r="B62" s="408"/>
      <c r="C62" s="154" t="s">
        <v>161</v>
      </c>
      <c r="D62" s="404">
        <f t="shared" si="2"/>
        <v>0</v>
      </c>
      <c r="E62" s="515">
        <v>0</v>
      </c>
      <c r="F62" s="515">
        <v>0</v>
      </c>
      <c r="G62" s="515">
        <v>0</v>
      </c>
      <c r="H62" s="515">
        <v>0</v>
      </c>
      <c r="I62" s="515"/>
      <c r="J62" s="515">
        <v>0</v>
      </c>
      <c r="K62" s="515">
        <v>0</v>
      </c>
      <c r="L62" s="515">
        <v>0</v>
      </c>
      <c r="M62" s="515">
        <f>M58+M60</f>
        <v>0</v>
      </c>
      <c r="N62" s="397" t="str">
        <f t="shared" si="3"/>
        <v>OK</v>
      </c>
      <c r="O62" s="411"/>
    </row>
    <row r="63" spans="1:15" ht="17.25" customHeight="1">
      <c r="A63" s="401"/>
      <c r="B63" s="407" t="s">
        <v>16</v>
      </c>
      <c r="C63" s="144" t="s">
        <v>163</v>
      </c>
      <c r="D63" s="404">
        <f t="shared" si="2"/>
        <v>0</v>
      </c>
      <c r="E63" s="515">
        <v>0</v>
      </c>
      <c r="F63" s="515">
        <v>0</v>
      </c>
      <c r="G63" s="515">
        <v>0</v>
      </c>
      <c r="H63" s="515">
        <v>0</v>
      </c>
      <c r="I63" s="515"/>
      <c r="J63" s="515">
        <v>0</v>
      </c>
      <c r="K63" s="515">
        <v>0</v>
      </c>
      <c r="L63" s="515">
        <v>0</v>
      </c>
      <c r="M63" s="515">
        <f>M59+M61</f>
        <v>0</v>
      </c>
      <c r="N63" s="397" t="str">
        <f t="shared" si="3"/>
        <v>OK</v>
      </c>
      <c r="O63" s="411"/>
    </row>
    <row r="64" spans="1:15" ht="17.25" customHeight="1">
      <c r="A64" s="399"/>
      <c r="B64" s="144"/>
      <c r="C64" s="154" t="s">
        <v>161</v>
      </c>
      <c r="D64" s="404">
        <f t="shared" si="2"/>
        <v>0</v>
      </c>
      <c r="E64" s="405">
        <v>0</v>
      </c>
      <c r="F64" s="405">
        <v>0</v>
      </c>
      <c r="G64" s="405">
        <v>0</v>
      </c>
      <c r="H64" s="405">
        <v>0</v>
      </c>
      <c r="I64" s="405"/>
      <c r="J64" s="405">
        <v>0</v>
      </c>
      <c r="K64" s="405">
        <v>0</v>
      </c>
      <c r="L64" s="405">
        <v>0</v>
      </c>
      <c r="M64" s="405">
        <v>0</v>
      </c>
      <c r="N64" s="397" t="str">
        <f t="shared" si="3"/>
        <v>OK</v>
      </c>
      <c r="O64" s="411"/>
    </row>
    <row r="65" spans="1:15" ht="17.25" customHeight="1">
      <c r="A65" s="403"/>
      <c r="B65" s="407" t="s">
        <v>162</v>
      </c>
      <c r="C65" s="154" t="s">
        <v>163</v>
      </c>
      <c r="D65" s="404">
        <f t="shared" si="2"/>
        <v>0</v>
      </c>
      <c r="E65" s="405">
        <v>0</v>
      </c>
      <c r="F65" s="405">
        <v>0</v>
      </c>
      <c r="G65" s="405">
        <v>0</v>
      </c>
      <c r="H65" s="405">
        <v>0</v>
      </c>
      <c r="I65" s="405"/>
      <c r="J65" s="405">
        <v>0</v>
      </c>
      <c r="K65" s="405">
        <v>0</v>
      </c>
      <c r="L65" s="405">
        <v>0</v>
      </c>
      <c r="M65" s="405">
        <v>0</v>
      </c>
      <c r="N65" s="397" t="str">
        <f t="shared" si="3"/>
        <v>OK</v>
      </c>
      <c r="O65" s="411"/>
    </row>
    <row r="66" spans="1:15" ht="17.25" customHeight="1">
      <c r="A66" s="403" t="s">
        <v>172</v>
      </c>
      <c r="B66" s="408"/>
      <c r="C66" s="154" t="s">
        <v>161</v>
      </c>
      <c r="D66" s="404">
        <f t="shared" si="2"/>
        <v>0</v>
      </c>
      <c r="E66" s="405">
        <v>0</v>
      </c>
      <c r="F66" s="405">
        <v>0</v>
      </c>
      <c r="G66" s="405">
        <v>0</v>
      </c>
      <c r="H66" s="405">
        <v>0</v>
      </c>
      <c r="I66" s="405"/>
      <c r="J66" s="405">
        <v>0</v>
      </c>
      <c r="K66" s="405">
        <v>0</v>
      </c>
      <c r="L66" s="405">
        <v>0</v>
      </c>
      <c r="M66" s="405">
        <v>0</v>
      </c>
      <c r="N66" s="397" t="str">
        <f t="shared" si="3"/>
        <v>OK</v>
      </c>
      <c r="O66" s="411"/>
    </row>
    <row r="67" spans="1:15" ht="17.25" customHeight="1">
      <c r="A67" s="403"/>
      <c r="B67" s="407" t="s">
        <v>164</v>
      </c>
      <c r="C67" s="154" t="s">
        <v>163</v>
      </c>
      <c r="D67" s="404">
        <f t="shared" si="2"/>
        <v>0</v>
      </c>
      <c r="E67" s="405">
        <v>0</v>
      </c>
      <c r="F67" s="405">
        <v>0</v>
      </c>
      <c r="G67" s="405">
        <v>0</v>
      </c>
      <c r="H67" s="405">
        <v>0</v>
      </c>
      <c r="I67" s="405"/>
      <c r="J67" s="405">
        <v>0</v>
      </c>
      <c r="K67" s="405">
        <v>0</v>
      </c>
      <c r="L67" s="405">
        <v>0</v>
      </c>
      <c r="M67" s="405">
        <v>0</v>
      </c>
      <c r="N67" s="397" t="str">
        <f t="shared" si="3"/>
        <v>OK</v>
      </c>
      <c r="O67" s="411"/>
    </row>
    <row r="68" spans="1:15" ht="17.25" customHeight="1">
      <c r="A68" s="403"/>
      <c r="B68" s="408"/>
      <c r="C68" s="154" t="s">
        <v>161</v>
      </c>
      <c r="D68" s="404">
        <f t="shared" si="2"/>
        <v>0</v>
      </c>
      <c r="E68" s="515">
        <v>0</v>
      </c>
      <c r="F68" s="515">
        <v>0</v>
      </c>
      <c r="G68" s="515">
        <v>0</v>
      </c>
      <c r="H68" s="515">
        <v>0</v>
      </c>
      <c r="I68" s="515"/>
      <c r="J68" s="515">
        <v>0</v>
      </c>
      <c r="K68" s="515">
        <v>0</v>
      </c>
      <c r="L68" s="515">
        <v>0</v>
      </c>
      <c r="M68" s="515">
        <f>M64+M66</f>
        <v>0</v>
      </c>
      <c r="N68" s="397" t="str">
        <f t="shared" si="3"/>
        <v>OK</v>
      </c>
      <c r="O68" s="411"/>
    </row>
    <row r="69" spans="1:15" ht="17.25" customHeight="1">
      <c r="A69" s="401"/>
      <c r="B69" s="407" t="s">
        <v>16</v>
      </c>
      <c r="C69" s="144" t="s">
        <v>163</v>
      </c>
      <c r="D69" s="404">
        <f t="shared" si="2"/>
        <v>0</v>
      </c>
      <c r="E69" s="515">
        <v>0</v>
      </c>
      <c r="F69" s="515">
        <v>0</v>
      </c>
      <c r="G69" s="515">
        <v>0</v>
      </c>
      <c r="H69" s="515">
        <v>0</v>
      </c>
      <c r="I69" s="515"/>
      <c r="J69" s="515">
        <v>0</v>
      </c>
      <c r="K69" s="515">
        <v>0</v>
      </c>
      <c r="L69" s="515">
        <v>0</v>
      </c>
      <c r="M69" s="515">
        <f>M65+M67</f>
        <v>0</v>
      </c>
      <c r="N69" s="397" t="str">
        <f t="shared" si="3"/>
        <v>OK</v>
      </c>
      <c r="O69" s="411"/>
    </row>
    <row r="70" spans="1:15" ht="17.25" hidden="1" customHeight="1">
      <c r="A70" s="399"/>
      <c r="B70" s="144"/>
      <c r="C70" s="154" t="s">
        <v>161</v>
      </c>
      <c r="D70" s="404">
        <f t="shared" si="2"/>
        <v>0</v>
      </c>
      <c r="E70" s="405">
        <v>0</v>
      </c>
      <c r="F70" s="405">
        <v>0</v>
      </c>
      <c r="G70" s="405">
        <v>0</v>
      </c>
      <c r="H70" s="405">
        <v>0</v>
      </c>
      <c r="I70" s="405"/>
      <c r="J70" s="405">
        <v>0</v>
      </c>
      <c r="K70" s="405">
        <v>0</v>
      </c>
      <c r="L70" s="405">
        <v>0</v>
      </c>
      <c r="M70" s="405"/>
      <c r="N70" s="397" t="str">
        <f t="shared" si="3"/>
        <v>OK</v>
      </c>
      <c r="O70" s="411"/>
    </row>
    <row r="71" spans="1:15" ht="17.25" hidden="1" customHeight="1">
      <c r="A71" s="403"/>
      <c r="B71" s="407" t="s">
        <v>162</v>
      </c>
      <c r="C71" s="154" t="s">
        <v>163</v>
      </c>
      <c r="D71" s="404">
        <f t="shared" si="2"/>
        <v>0</v>
      </c>
      <c r="E71" s="405">
        <v>0</v>
      </c>
      <c r="F71" s="405">
        <v>0</v>
      </c>
      <c r="G71" s="405">
        <v>0</v>
      </c>
      <c r="H71" s="405">
        <v>0</v>
      </c>
      <c r="I71" s="405"/>
      <c r="J71" s="405">
        <v>0</v>
      </c>
      <c r="K71" s="405">
        <v>0</v>
      </c>
      <c r="L71" s="405">
        <v>0</v>
      </c>
      <c r="M71" s="405"/>
      <c r="N71" s="397" t="str">
        <f t="shared" si="3"/>
        <v>OK</v>
      </c>
      <c r="O71" s="411"/>
    </row>
    <row r="72" spans="1:15" ht="17.25" hidden="1" customHeight="1">
      <c r="A72" s="403" t="s">
        <v>258</v>
      </c>
      <c r="B72" s="408"/>
      <c r="C72" s="154" t="s">
        <v>161</v>
      </c>
      <c r="D72" s="404">
        <f t="shared" si="2"/>
        <v>0</v>
      </c>
      <c r="E72" s="405">
        <v>0</v>
      </c>
      <c r="F72" s="405">
        <v>0</v>
      </c>
      <c r="G72" s="405">
        <v>0</v>
      </c>
      <c r="H72" s="405">
        <v>0</v>
      </c>
      <c r="I72" s="405"/>
      <c r="J72" s="405">
        <v>0</v>
      </c>
      <c r="K72" s="405">
        <v>0</v>
      </c>
      <c r="L72" s="405">
        <v>0</v>
      </c>
      <c r="M72" s="405"/>
      <c r="N72" s="397" t="str">
        <f t="shared" si="3"/>
        <v>OK</v>
      </c>
      <c r="O72" s="411"/>
    </row>
    <row r="73" spans="1:15" ht="17.25" hidden="1" customHeight="1">
      <c r="A73" s="403"/>
      <c r="B73" s="407" t="s">
        <v>164</v>
      </c>
      <c r="C73" s="154" t="s">
        <v>163</v>
      </c>
      <c r="D73" s="404">
        <f t="shared" si="2"/>
        <v>0</v>
      </c>
      <c r="E73" s="405">
        <v>0</v>
      </c>
      <c r="F73" s="405">
        <v>0</v>
      </c>
      <c r="G73" s="405">
        <v>0</v>
      </c>
      <c r="H73" s="405">
        <v>0</v>
      </c>
      <c r="I73" s="405"/>
      <c r="J73" s="405">
        <v>0</v>
      </c>
      <c r="K73" s="405">
        <v>0</v>
      </c>
      <c r="L73" s="405">
        <v>0</v>
      </c>
      <c r="M73" s="405"/>
      <c r="N73" s="397" t="str">
        <f t="shared" si="3"/>
        <v>OK</v>
      </c>
      <c r="O73" s="411"/>
    </row>
    <row r="74" spans="1:15" ht="17.25" hidden="1" customHeight="1">
      <c r="A74" s="403"/>
      <c r="B74" s="408"/>
      <c r="C74" s="154" t="s">
        <v>161</v>
      </c>
      <c r="D74" s="404">
        <f t="shared" si="2"/>
        <v>0</v>
      </c>
      <c r="E74" s="515">
        <v>0</v>
      </c>
      <c r="F74" s="515">
        <v>0</v>
      </c>
      <c r="G74" s="515">
        <v>0</v>
      </c>
      <c r="H74" s="515">
        <v>0</v>
      </c>
      <c r="I74" s="515"/>
      <c r="J74" s="515">
        <v>0</v>
      </c>
      <c r="K74" s="515">
        <v>0</v>
      </c>
      <c r="L74" s="515">
        <v>0</v>
      </c>
      <c r="M74" s="515">
        <f>M70+M72</f>
        <v>0</v>
      </c>
      <c r="N74" s="397" t="str">
        <f t="shared" si="3"/>
        <v>OK</v>
      </c>
      <c r="O74" s="411"/>
    </row>
    <row r="75" spans="1:15" ht="17.25" hidden="1" customHeight="1">
      <c r="A75" s="401"/>
      <c r="B75" s="407" t="s">
        <v>16</v>
      </c>
      <c r="C75" s="144" t="s">
        <v>163</v>
      </c>
      <c r="D75" s="404">
        <f t="shared" si="2"/>
        <v>0</v>
      </c>
      <c r="E75" s="515">
        <v>0</v>
      </c>
      <c r="F75" s="515">
        <v>0</v>
      </c>
      <c r="G75" s="515">
        <v>0</v>
      </c>
      <c r="H75" s="515">
        <v>0</v>
      </c>
      <c r="I75" s="515"/>
      <c r="J75" s="515">
        <v>0</v>
      </c>
      <c r="K75" s="515">
        <v>0</v>
      </c>
      <c r="L75" s="515">
        <v>0</v>
      </c>
      <c r="M75" s="515">
        <f>M71+M73</f>
        <v>0</v>
      </c>
      <c r="N75" s="397" t="str">
        <f t="shared" si="3"/>
        <v>OK</v>
      </c>
      <c r="O75" s="411"/>
    </row>
    <row r="76" spans="1:15" ht="17.25" customHeight="1">
      <c r="A76" s="399"/>
      <c r="B76" s="144"/>
      <c r="C76" s="154" t="s">
        <v>161</v>
      </c>
      <c r="D76" s="404">
        <f t="shared" si="2"/>
        <v>1</v>
      </c>
      <c r="E76" s="516">
        <v>0</v>
      </c>
      <c r="F76" s="516">
        <v>0</v>
      </c>
      <c r="G76" s="516">
        <v>0</v>
      </c>
      <c r="H76" s="516">
        <v>0</v>
      </c>
      <c r="I76" s="516"/>
      <c r="J76" s="516">
        <v>0</v>
      </c>
      <c r="K76" s="516">
        <v>0</v>
      </c>
      <c r="L76" s="516">
        <v>1</v>
      </c>
      <c r="M76" s="516">
        <v>0</v>
      </c>
      <c r="N76" s="397" t="str">
        <f t="shared" si="3"/>
        <v>OK</v>
      </c>
      <c r="O76" s="412"/>
    </row>
    <row r="77" spans="1:15" ht="17.25" customHeight="1">
      <c r="A77" s="403"/>
      <c r="B77" s="407" t="s">
        <v>162</v>
      </c>
      <c r="C77" s="154" t="s">
        <v>163</v>
      </c>
      <c r="D77" s="404">
        <f t="shared" si="2"/>
        <v>30500</v>
      </c>
      <c r="E77" s="516">
        <v>0</v>
      </c>
      <c r="F77" s="516">
        <v>0</v>
      </c>
      <c r="G77" s="516">
        <v>0</v>
      </c>
      <c r="H77" s="516">
        <v>0</v>
      </c>
      <c r="I77" s="516"/>
      <c r="J77" s="516">
        <v>0</v>
      </c>
      <c r="K77" s="516">
        <v>0</v>
      </c>
      <c r="L77" s="516">
        <v>30500</v>
      </c>
      <c r="M77" s="516">
        <v>0</v>
      </c>
      <c r="N77" s="397" t="str">
        <f t="shared" si="3"/>
        <v>OK</v>
      </c>
      <c r="O77" s="412"/>
    </row>
    <row r="78" spans="1:15" ht="17.25" customHeight="1">
      <c r="A78" s="403" t="s">
        <v>53</v>
      </c>
      <c r="B78" s="408"/>
      <c r="C78" s="154" t="s">
        <v>161</v>
      </c>
      <c r="D78" s="404">
        <f t="shared" si="2"/>
        <v>0</v>
      </c>
      <c r="E78" s="516">
        <v>0</v>
      </c>
      <c r="F78" s="516">
        <v>0</v>
      </c>
      <c r="G78" s="516">
        <v>0</v>
      </c>
      <c r="H78" s="516">
        <v>0</v>
      </c>
      <c r="I78" s="516"/>
      <c r="J78" s="516">
        <v>0</v>
      </c>
      <c r="K78" s="526">
        <v>0</v>
      </c>
      <c r="L78" s="526">
        <v>0</v>
      </c>
      <c r="M78" s="516">
        <v>0</v>
      </c>
      <c r="N78" s="397" t="str">
        <f t="shared" si="3"/>
        <v>OK</v>
      </c>
      <c r="O78" s="412"/>
    </row>
    <row r="79" spans="1:15" ht="17.25" customHeight="1">
      <c r="A79" s="403" t="s">
        <v>44</v>
      </c>
      <c r="B79" s="407" t="s">
        <v>164</v>
      </c>
      <c r="C79" s="154" t="s">
        <v>163</v>
      </c>
      <c r="D79" s="404">
        <f t="shared" si="2"/>
        <v>0</v>
      </c>
      <c r="E79" s="516">
        <v>0</v>
      </c>
      <c r="F79" s="516">
        <v>0</v>
      </c>
      <c r="G79" s="516">
        <v>0</v>
      </c>
      <c r="H79" s="516">
        <v>0</v>
      </c>
      <c r="I79" s="516"/>
      <c r="J79" s="516">
        <v>0</v>
      </c>
      <c r="K79" s="526">
        <v>0</v>
      </c>
      <c r="L79" s="526">
        <v>0</v>
      </c>
      <c r="M79" s="516">
        <v>0</v>
      </c>
      <c r="N79" s="397" t="str">
        <f t="shared" si="3"/>
        <v>OK</v>
      </c>
      <c r="O79" s="412"/>
    </row>
    <row r="80" spans="1:15" ht="17.25" customHeight="1">
      <c r="A80" s="403"/>
      <c r="B80" s="408"/>
      <c r="C80" s="154" t="s">
        <v>161</v>
      </c>
      <c r="D80" s="404">
        <f t="shared" si="2"/>
        <v>1</v>
      </c>
      <c r="E80" s="515">
        <v>0</v>
      </c>
      <c r="F80" s="515">
        <v>0</v>
      </c>
      <c r="G80" s="515">
        <v>0</v>
      </c>
      <c r="H80" s="515">
        <v>0</v>
      </c>
      <c r="I80" s="515"/>
      <c r="J80" s="515">
        <v>0</v>
      </c>
      <c r="K80" s="515">
        <v>0</v>
      </c>
      <c r="L80" s="515">
        <v>1</v>
      </c>
      <c r="M80" s="515">
        <f>M76+M78</f>
        <v>0</v>
      </c>
      <c r="N80" s="397" t="str">
        <f t="shared" si="3"/>
        <v>OK</v>
      </c>
      <c r="O80" s="412"/>
    </row>
    <row r="81" spans="1:18" ht="17.25" customHeight="1">
      <c r="A81" s="401"/>
      <c r="B81" s="407" t="s">
        <v>16</v>
      </c>
      <c r="C81" s="154" t="s">
        <v>163</v>
      </c>
      <c r="D81" s="404">
        <f t="shared" si="2"/>
        <v>30500</v>
      </c>
      <c r="E81" s="515">
        <v>0</v>
      </c>
      <c r="F81" s="515">
        <v>0</v>
      </c>
      <c r="G81" s="515">
        <v>0</v>
      </c>
      <c r="H81" s="515">
        <v>0</v>
      </c>
      <c r="I81" s="515"/>
      <c r="J81" s="515">
        <v>0</v>
      </c>
      <c r="K81" s="515">
        <v>0</v>
      </c>
      <c r="L81" s="515">
        <v>30500</v>
      </c>
      <c r="M81" s="515">
        <f>M77+M79</f>
        <v>0</v>
      </c>
      <c r="N81" s="397" t="str">
        <f t="shared" si="3"/>
        <v>OK</v>
      </c>
      <c r="O81" s="412"/>
    </row>
    <row r="82" spans="1:18" ht="15.9" customHeight="1">
      <c r="A82" s="399"/>
      <c r="B82" s="144"/>
      <c r="C82" s="154" t="s">
        <v>161</v>
      </c>
      <c r="D82" s="404">
        <f t="shared" si="2"/>
        <v>0</v>
      </c>
      <c r="E82" s="405">
        <v>0</v>
      </c>
      <c r="F82" s="405">
        <v>0</v>
      </c>
      <c r="G82" s="405">
        <v>0</v>
      </c>
      <c r="H82" s="405">
        <v>0</v>
      </c>
      <c r="I82" s="405"/>
      <c r="J82" s="405">
        <v>0</v>
      </c>
      <c r="K82" s="405">
        <v>0</v>
      </c>
      <c r="L82" s="405">
        <v>0</v>
      </c>
      <c r="M82" s="405">
        <v>0</v>
      </c>
      <c r="N82" s="397" t="str">
        <f t="shared" si="3"/>
        <v>OK</v>
      </c>
    </row>
    <row r="83" spans="1:18" ht="15.9" customHeight="1">
      <c r="A83" s="403"/>
      <c r="B83" s="407" t="s">
        <v>162</v>
      </c>
      <c r="C83" s="154" t="s">
        <v>163</v>
      </c>
      <c r="D83" s="404">
        <f t="shared" si="2"/>
        <v>0</v>
      </c>
      <c r="E83" s="405">
        <v>0</v>
      </c>
      <c r="F83" s="405">
        <v>0</v>
      </c>
      <c r="G83" s="405">
        <v>0</v>
      </c>
      <c r="H83" s="405">
        <v>0</v>
      </c>
      <c r="I83" s="405"/>
      <c r="J83" s="405">
        <v>0</v>
      </c>
      <c r="K83" s="405">
        <v>0</v>
      </c>
      <c r="L83" s="405">
        <v>0</v>
      </c>
      <c r="M83" s="405">
        <v>0</v>
      </c>
      <c r="N83" s="397" t="str">
        <f t="shared" si="3"/>
        <v>OK</v>
      </c>
    </row>
    <row r="84" spans="1:18" ht="15.9" customHeight="1">
      <c r="A84" s="403" t="s">
        <v>54</v>
      </c>
      <c r="B84" s="408"/>
      <c r="C84" s="154" t="s">
        <v>161</v>
      </c>
      <c r="D84" s="404">
        <f t="shared" si="2"/>
        <v>0</v>
      </c>
      <c r="E84" s="405">
        <v>0</v>
      </c>
      <c r="F84" s="405">
        <v>0</v>
      </c>
      <c r="G84" s="405">
        <v>0</v>
      </c>
      <c r="H84" s="405">
        <v>0</v>
      </c>
      <c r="I84" s="405"/>
      <c r="J84" s="405">
        <v>0</v>
      </c>
      <c r="K84" s="405">
        <v>0</v>
      </c>
      <c r="L84" s="405">
        <v>0</v>
      </c>
      <c r="M84" s="405">
        <v>0</v>
      </c>
      <c r="N84" s="397" t="str">
        <f t="shared" si="3"/>
        <v>OK</v>
      </c>
    </row>
    <row r="85" spans="1:18" ht="15.9" customHeight="1">
      <c r="A85" s="403"/>
      <c r="B85" s="407" t="s">
        <v>164</v>
      </c>
      <c r="C85" s="154" t="s">
        <v>163</v>
      </c>
      <c r="D85" s="404">
        <f t="shared" si="2"/>
        <v>0</v>
      </c>
      <c r="E85" s="405">
        <v>0</v>
      </c>
      <c r="F85" s="405">
        <v>0</v>
      </c>
      <c r="G85" s="405">
        <v>0</v>
      </c>
      <c r="H85" s="405">
        <v>0</v>
      </c>
      <c r="I85" s="405"/>
      <c r="J85" s="405">
        <v>0</v>
      </c>
      <c r="K85" s="405">
        <v>0</v>
      </c>
      <c r="L85" s="405">
        <v>0</v>
      </c>
      <c r="M85" s="405">
        <v>0</v>
      </c>
      <c r="N85" s="397" t="str">
        <f t="shared" si="3"/>
        <v>OK</v>
      </c>
    </row>
    <row r="86" spans="1:18" ht="15.9" customHeight="1">
      <c r="A86" s="403"/>
      <c r="B86" s="408"/>
      <c r="C86" s="154" t="s">
        <v>161</v>
      </c>
      <c r="D86" s="404">
        <f t="shared" si="2"/>
        <v>0</v>
      </c>
      <c r="E86" s="515">
        <v>0</v>
      </c>
      <c r="F86" s="515">
        <v>0</v>
      </c>
      <c r="G86" s="515">
        <v>0</v>
      </c>
      <c r="H86" s="515">
        <v>0</v>
      </c>
      <c r="I86" s="515"/>
      <c r="J86" s="515">
        <v>0</v>
      </c>
      <c r="K86" s="515">
        <v>0</v>
      </c>
      <c r="L86" s="515">
        <v>0</v>
      </c>
      <c r="M86" s="515">
        <f>M82+M84</f>
        <v>0</v>
      </c>
      <c r="N86" s="397" t="str">
        <f t="shared" si="3"/>
        <v>OK</v>
      </c>
    </row>
    <row r="87" spans="1:18" ht="15.9" customHeight="1">
      <c r="A87" s="401"/>
      <c r="B87" s="407" t="s">
        <v>16</v>
      </c>
      <c r="C87" s="154" t="s">
        <v>163</v>
      </c>
      <c r="D87" s="404">
        <f t="shared" si="2"/>
        <v>0</v>
      </c>
      <c r="E87" s="515">
        <v>0</v>
      </c>
      <c r="F87" s="515">
        <v>0</v>
      </c>
      <c r="G87" s="515">
        <v>0</v>
      </c>
      <c r="H87" s="515">
        <v>0</v>
      </c>
      <c r="I87" s="515"/>
      <c r="J87" s="515">
        <v>0</v>
      </c>
      <c r="K87" s="515">
        <v>0</v>
      </c>
      <c r="L87" s="515">
        <v>0</v>
      </c>
      <c r="M87" s="515">
        <f>M83+M85</f>
        <v>0</v>
      </c>
      <c r="N87" s="397" t="str">
        <f t="shared" si="3"/>
        <v>OK</v>
      </c>
    </row>
    <row r="88" spans="1:18" ht="15.9" customHeight="1"/>
    <row r="89" spans="1:18" ht="15.9" customHeight="1">
      <c r="A89" s="397"/>
      <c r="B89" s="397"/>
      <c r="C89" s="397"/>
      <c r="F89" s="554" t="s">
        <v>256</v>
      </c>
      <c r="G89" s="554"/>
      <c r="H89" s="554"/>
      <c r="I89" s="554"/>
      <c r="J89" s="397"/>
      <c r="K89" s="513" t="s">
        <v>304</v>
      </c>
      <c r="L89" s="397"/>
      <c r="M89" s="397"/>
      <c r="P89" s="397"/>
      <c r="Q89" s="397"/>
      <c r="R89" s="397"/>
    </row>
    <row r="90" spans="1:18" ht="15.9" customHeight="1">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f t="shared" ref="D93:D151" si="4">SUM(E93:M93)</f>
        <v>0</v>
      </c>
      <c r="E93" s="405"/>
      <c r="F93" s="405"/>
      <c r="G93" s="405"/>
      <c r="H93" s="405"/>
      <c r="I93" s="405"/>
      <c r="J93" s="405"/>
      <c r="K93" s="405"/>
      <c r="L93" s="405"/>
      <c r="M93" s="405"/>
      <c r="N93" s="397" t="str">
        <f t="shared" ref="N93:N151" si="5">IF(SUM(E93:M93)=D93,"OK","NG")</f>
        <v>OK</v>
      </c>
    </row>
    <row r="94" spans="1:18" ht="15.9" hidden="1" customHeight="1">
      <c r="A94" s="403"/>
      <c r="B94" s="407" t="s">
        <v>162</v>
      </c>
      <c r="C94" s="154" t="s">
        <v>163</v>
      </c>
      <c r="D94" s="404">
        <f t="shared" si="4"/>
        <v>0</v>
      </c>
      <c r="E94" s="405"/>
      <c r="F94" s="405"/>
      <c r="G94" s="405"/>
      <c r="H94" s="405"/>
      <c r="I94" s="405"/>
      <c r="J94" s="405"/>
      <c r="K94" s="405"/>
      <c r="L94" s="405"/>
      <c r="M94" s="405"/>
      <c r="N94" s="397" t="str">
        <f t="shared" si="5"/>
        <v>OK</v>
      </c>
    </row>
    <row r="95" spans="1:18" ht="15.9" hidden="1" customHeight="1">
      <c r="A95" s="403" t="s">
        <v>54</v>
      </c>
      <c r="B95" s="408"/>
      <c r="C95" s="154" t="s">
        <v>161</v>
      </c>
      <c r="D95" s="404">
        <f t="shared" si="4"/>
        <v>0</v>
      </c>
      <c r="E95" s="405"/>
      <c r="F95" s="405"/>
      <c r="G95" s="405"/>
      <c r="H95" s="405"/>
      <c r="I95" s="405"/>
      <c r="J95" s="405"/>
      <c r="K95" s="405"/>
      <c r="L95" s="405"/>
      <c r="M95" s="405"/>
      <c r="N95" s="397" t="str">
        <f t="shared" si="5"/>
        <v>OK</v>
      </c>
    </row>
    <row r="96" spans="1:18" ht="15.9" hidden="1" customHeight="1">
      <c r="A96" s="403"/>
      <c r="B96" s="407" t="s">
        <v>164</v>
      </c>
      <c r="C96" s="154" t="s">
        <v>163</v>
      </c>
      <c r="D96" s="404">
        <f t="shared" si="4"/>
        <v>0</v>
      </c>
      <c r="E96" s="405"/>
      <c r="F96" s="405"/>
      <c r="G96" s="405"/>
      <c r="H96" s="405"/>
      <c r="I96" s="405"/>
      <c r="J96" s="405"/>
      <c r="K96" s="405"/>
      <c r="L96" s="405"/>
      <c r="M96" s="405"/>
      <c r="N96" s="397" t="str">
        <f t="shared" si="5"/>
        <v>OK</v>
      </c>
    </row>
    <row r="97" spans="1:14" ht="15.9" hidden="1" customHeight="1">
      <c r="A97" s="403"/>
      <c r="B97" s="408"/>
      <c r="C97" s="154" t="s">
        <v>161</v>
      </c>
      <c r="D97" s="404">
        <f t="shared" si="4"/>
        <v>0</v>
      </c>
      <c r="E97" s="515">
        <f t="shared" ref="E97:M98" si="6">E93+E95</f>
        <v>0</v>
      </c>
      <c r="F97" s="515">
        <f t="shared" si="6"/>
        <v>0</v>
      </c>
      <c r="G97" s="515">
        <f t="shared" si="6"/>
        <v>0</v>
      </c>
      <c r="H97" s="515">
        <f t="shared" si="6"/>
        <v>0</v>
      </c>
      <c r="I97" s="515">
        <f t="shared" si="6"/>
        <v>0</v>
      </c>
      <c r="J97" s="515">
        <f t="shared" si="6"/>
        <v>0</v>
      </c>
      <c r="K97" s="515">
        <f t="shared" si="6"/>
        <v>0</v>
      </c>
      <c r="L97" s="515">
        <f t="shared" si="6"/>
        <v>0</v>
      </c>
      <c r="M97" s="515">
        <f t="shared" si="6"/>
        <v>0</v>
      </c>
      <c r="N97" s="397" t="str">
        <f t="shared" si="5"/>
        <v>OK</v>
      </c>
    </row>
    <row r="98" spans="1:14" ht="15.9" hidden="1" customHeight="1">
      <c r="A98" s="401"/>
      <c r="B98" s="407" t="s">
        <v>16</v>
      </c>
      <c r="C98" s="154" t="s">
        <v>163</v>
      </c>
      <c r="D98" s="404">
        <f t="shared" si="4"/>
        <v>0</v>
      </c>
      <c r="E98" s="515">
        <f t="shared" si="6"/>
        <v>0</v>
      </c>
      <c r="F98" s="515">
        <f t="shared" si="6"/>
        <v>0</v>
      </c>
      <c r="G98" s="515">
        <f t="shared" si="6"/>
        <v>0</v>
      </c>
      <c r="H98" s="515">
        <f t="shared" si="6"/>
        <v>0</v>
      </c>
      <c r="I98" s="515">
        <f t="shared" si="6"/>
        <v>0</v>
      </c>
      <c r="J98" s="515">
        <f t="shared" si="6"/>
        <v>0</v>
      </c>
      <c r="K98" s="515">
        <f t="shared" si="6"/>
        <v>0</v>
      </c>
      <c r="L98" s="515">
        <f t="shared" si="6"/>
        <v>0</v>
      </c>
      <c r="M98" s="515">
        <f t="shared" si="6"/>
        <v>0</v>
      </c>
      <c r="N98" s="397" t="str">
        <f t="shared" si="5"/>
        <v>OK</v>
      </c>
    </row>
    <row r="99" spans="1:14" ht="15.9" customHeight="1">
      <c r="A99" s="399"/>
      <c r="B99" s="144"/>
      <c r="C99" s="154" t="s">
        <v>161</v>
      </c>
      <c r="D99" s="404">
        <f t="shared" si="4"/>
        <v>0</v>
      </c>
      <c r="E99" s="405">
        <v>0</v>
      </c>
      <c r="F99" s="405">
        <v>0</v>
      </c>
      <c r="G99" s="405">
        <v>0</v>
      </c>
      <c r="H99" s="405">
        <v>0</v>
      </c>
      <c r="I99" s="405"/>
      <c r="J99" s="405">
        <v>0</v>
      </c>
      <c r="K99" s="405">
        <v>0</v>
      </c>
      <c r="L99" s="405">
        <v>0</v>
      </c>
      <c r="M99" s="405">
        <v>0</v>
      </c>
      <c r="N99" s="397" t="str">
        <f t="shared" si="5"/>
        <v>OK</v>
      </c>
    </row>
    <row r="100" spans="1:14" ht="15.9" customHeight="1">
      <c r="A100" s="403"/>
      <c r="B100" s="407" t="s">
        <v>162</v>
      </c>
      <c r="C100" s="154" t="s">
        <v>163</v>
      </c>
      <c r="D100" s="404">
        <f t="shared" si="4"/>
        <v>0</v>
      </c>
      <c r="E100" s="405">
        <v>0</v>
      </c>
      <c r="F100" s="405">
        <v>0</v>
      </c>
      <c r="G100" s="405">
        <v>0</v>
      </c>
      <c r="H100" s="405">
        <v>0</v>
      </c>
      <c r="I100" s="405"/>
      <c r="J100" s="405">
        <v>0</v>
      </c>
      <c r="K100" s="405">
        <v>0</v>
      </c>
      <c r="L100" s="405">
        <v>0</v>
      </c>
      <c r="M100" s="405">
        <v>0</v>
      </c>
      <c r="N100" s="397" t="str">
        <f t="shared" si="5"/>
        <v>OK</v>
      </c>
    </row>
    <row r="101" spans="1:14" ht="15.9" customHeight="1">
      <c r="A101" s="403" t="s">
        <v>176</v>
      </c>
      <c r="B101" s="408"/>
      <c r="C101" s="154" t="s">
        <v>161</v>
      </c>
      <c r="D101" s="404">
        <f t="shared" si="4"/>
        <v>0</v>
      </c>
      <c r="E101" s="405">
        <v>0</v>
      </c>
      <c r="F101" s="405">
        <v>0</v>
      </c>
      <c r="G101" s="405">
        <v>0</v>
      </c>
      <c r="H101" s="405">
        <v>0</v>
      </c>
      <c r="I101" s="405"/>
      <c r="J101" s="405">
        <v>0</v>
      </c>
      <c r="K101" s="405">
        <v>0</v>
      </c>
      <c r="L101" s="405">
        <v>0</v>
      </c>
      <c r="M101" s="405">
        <v>0</v>
      </c>
      <c r="N101" s="397" t="str">
        <f t="shared" si="5"/>
        <v>OK</v>
      </c>
    </row>
    <row r="102" spans="1:14" ht="15.9" customHeight="1">
      <c r="A102" s="403" t="s">
        <v>43</v>
      </c>
      <c r="B102" s="407" t="s">
        <v>164</v>
      </c>
      <c r="C102" s="154" t="s">
        <v>163</v>
      </c>
      <c r="D102" s="404">
        <f t="shared" si="4"/>
        <v>0</v>
      </c>
      <c r="E102" s="405">
        <v>0</v>
      </c>
      <c r="F102" s="405">
        <v>0</v>
      </c>
      <c r="G102" s="405">
        <v>0</v>
      </c>
      <c r="H102" s="405">
        <v>0</v>
      </c>
      <c r="I102" s="405"/>
      <c r="J102" s="405">
        <v>0</v>
      </c>
      <c r="K102" s="405">
        <v>0</v>
      </c>
      <c r="L102" s="405">
        <v>0</v>
      </c>
      <c r="M102" s="405">
        <v>0</v>
      </c>
      <c r="N102" s="397" t="str">
        <f t="shared" si="5"/>
        <v>OK</v>
      </c>
    </row>
    <row r="103" spans="1:14" ht="15.9" customHeight="1">
      <c r="A103" s="403"/>
      <c r="B103" s="408"/>
      <c r="C103" s="154" t="s">
        <v>161</v>
      </c>
      <c r="D103" s="404">
        <f t="shared" si="4"/>
        <v>0</v>
      </c>
      <c r="E103" s="515">
        <v>0</v>
      </c>
      <c r="F103" s="515">
        <v>0</v>
      </c>
      <c r="G103" s="515">
        <v>0</v>
      </c>
      <c r="H103" s="515">
        <v>0</v>
      </c>
      <c r="I103" s="515"/>
      <c r="J103" s="515">
        <v>0</v>
      </c>
      <c r="K103" s="515">
        <v>0</v>
      </c>
      <c r="L103" s="515">
        <v>0</v>
      </c>
      <c r="M103" s="515">
        <f>M99+M101</f>
        <v>0</v>
      </c>
      <c r="N103" s="397" t="str">
        <f t="shared" si="5"/>
        <v>OK</v>
      </c>
    </row>
    <row r="104" spans="1:14" ht="15.9" customHeight="1">
      <c r="A104" s="401"/>
      <c r="B104" s="407" t="s">
        <v>16</v>
      </c>
      <c r="C104" s="144" t="s">
        <v>163</v>
      </c>
      <c r="D104" s="404">
        <f t="shared" si="4"/>
        <v>0</v>
      </c>
      <c r="E104" s="515">
        <v>0</v>
      </c>
      <c r="F104" s="515">
        <v>0</v>
      </c>
      <c r="G104" s="515">
        <v>0</v>
      </c>
      <c r="H104" s="515">
        <v>0</v>
      </c>
      <c r="I104" s="515"/>
      <c r="J104" s="515">
        <v>0</v>
      </c>
      <c r="K104" s="515">
        <v>0</v>
      </c>
      <c r="L104" s="515">
        <v>0</v>
      </c>
      <c r="M104" s="515">
        <f>M100+M102</f>
        <v>0</v>
      </c>
      <c r="N104" s="397" t="str">
        <f t="shared" si="5"/>
        <v>OK</v>
      </c>
    </row>
    <row r="105" spans="1:14" ht="15.9" customHeight="1">
      <c r="A105" s="399"/>
      <c r="B105" s="144"/>
      <c r="C105" s="154" t="s">
        <v>161</v>
      </c>
      <c r="D105" s="404">
        <f t="shared" si="4"/>
        <v>0</v>
      </c>
      <c r="E105" s="405">
        <v>0</v>
      </c>
      <c r="F105" s="405">
        <v>0</v>
      </c>
      <c r="G105" s="405">
        <v>0</v>
      </c>
      <c r="H105" s="405">
        <v>0</v>
      </c>
      <c r="I105" s="405"/>
      <c r="J105" s="405">
        <v>0</v>
      </c>
      <c r="K105" s="405">
        <v>0</v>
      </c>
      <c r="L105" s="405">
        <v>0</v>
      </c>
      <c r="M105" s="405">
        <v>0</v>
      </c>
      <c r="N105" s="397" t="str">
        <f t="shared" si="5"/>
        <v>OK</v>
      </c>
    </row>
    <row r="106" spans="1:14" ht="15.9" customHeight="1">
      <c r="A106" s="403"/>
      <c r="B106" s="407" t="s">
        <v>162</v>
      </c>
      <c r="C106" s="154" t="s">
        <v>163</v>
      </c>
      <c r="D106" s="404">
        <f t="shared" si="4"/>
        <v>0</v>
      </c>
      <c r="E106" s="405">
        <v>0</v>
      </c>
      <c r="F106" s="405">
        <v>0</v>
      </c>
      <c r="G106" s="405">
        <v>0</v>
      </c>
      <c r="H106" s="405">
        <v>0</v>
      </c>
      <c r="I106" s="405"/>
      <c r="J106" s="405">
        <v>0</v>
      </c>
      <c r="K106" s="405">
        <v>0</v>
      </c>
      <c r="L106" s="405">
        <v>0</v>
      </c>
      <c r="M106" s="405">
        <v>0</v>
      </c>
      <c r="N106" s="397" t="str">
        <f t="shared" si="5"/>
        <v>OK</v>
      </c>
    </row>
    <row r="107" spans="1:14" ht="15.9" customHeight="1">
      <c r="A107" s="403" t="s">
        <v>52</v>
      </c>
      <c r="B107" s="408"/>
      <c r="C107" s="154" t="s">
        <v>161</v>
      </c>
      <c r="D107" s="404">
        <f t="shared" si="4"/>
        <v>0</v>
      </c>
      <c r="E107" s="405">
        <v>0</v>
      </c>
      <c r="F107" s="405">
        <v>0</v>
      </c>
      <c r="G107" s="405">
        <v>0</v>
      </c>
      <c r="H107" s="405">
        <v>0</v>
      </c>
      <c r="I107" s="405"/>
      <c r="J107" s="405">
        <v>0</v>
      </c>
      <c r="K107" s="405">
        <v>0</v>
      </c>
      <c r="L107" s="405">
        <v>0</v>
      </c>
      <c r="M107" s="405">
        <v>0</v>
      </c>
      <c r="N107" s="397" t="str">
        <f t="shared" si="5"/>
        <v>OK</v>
      </c>
    </row>
    <row r="108" spans="1:14" ht="15.9" customHeight="1">
      <c r="A108" s="403"/>
      <c r="B108" s="407" t="s">
        <v>164</v>
      </c>
      <c r="C108" s="154" t="s">
        <v>163</v>
      </c>
      <c r="D108" s="404">
        <f t="shared" si="4"/>
        <v>0</v>
      </c>
      <c r="E108" s="405">
        <v>0</v>
      </c>
      <c r="F108" s="405">
        <v>0</v>
      </c>
      <c r="G108" s="405">
        <v>0</v>
      </c>
      <c r="H108" s="405">
        <v>0</v>
      </c>
      <c r="I108" s="405"/>
      <c r="J108" s="405">
        <v>0</v>
      </c>
      <c r="K108" s="405">
        <v>0</v>
      </c>
      <c r="L108" s="405">
        <v>0</v>
      </c>
      <c r="M108" s="405">
        <v>0</v>
      </c>
      <c r="N108" s="397" t="str">
        <f t="shared" si="5"/>
        <v>OK</v>
      </c>
    </row>
    <row r="109" spans="1:14" ht="15.9" customHeight="1">
      <c r="A109" s="403"/>
      <c r="B109" s="408"/>
      <c r="C109" s="154" t="s">
        <v>161</v>
      </c>
      <c r="D109" s="404">
        <f t="shared" si="4"/>
        <v>0</v>
      </c>
      <c r="E109" s="515">
        <v>0</v>
      </c>
      <c r="F109" s="515">
        <v>0</v>
      </c>
      <c r="G109" s="515">
        <v>0</v>
      </c>
      <c r="H109" s="515">
        <v>0</v>
      </c>
      <c r="I109" s="515"/>
      <c r="J109" s="515">
        <v>0</v>
      </c>
      <c r="K109" s="515">
        <v>0</v>
      </c>
      <c r="L109" s="515">
        <v>0</v>
      </c>
      <c r="M109" s="515">
        <f>M105+M107</f>
        <v>0</v>
      </c>
      <c r="N109" s="397" t="str">
        <f t="shared" si="5"/>
        <v>OK</v>
      </c>
    </row>
    <row r="110" spans="1:14" ht="15.9" customHeight="1">
      <c r="A110" s="401"/>
      <c r="B110" s="407" t="s">
        <v>16</v>
      </c>
      <c r="C110" s="144" t="s">
        <v>163</v>
      </c>
      <c r="D110" s="404">
        <f t="shared" si="4"/>
        <v>0</v>
      </c>
      <c r="E110" s="515">
        <v>0</v>
      </c>
      <c r="F110" s="515">
        <v>0</v>
      </c>
      <c r="G110" s="515">
        <v>0</v>
      </c>
      <c r="H110" s="515">
        <v>0</v>
      </c>
      <c r="I110" s="515"/>
      <c r="J110" s="515">
        <v>0</v>
      </c>
      <c r="K110" s="515">
        <v>0</v>
      </c>
      <c r="L110" s="515">
        <v>0</v>
      </c>
      <c r="M110" s="515">
        <f>M106+M108</f>
        <v>0</v>
      </c>
      <c r="N110" s="397" t="str">
        <f t="shared" si="5"/>
        <v>OK</v>
      </c>
    </row>
    <row r="111" spans="1:14" ht="15.9" customHeight="1">
      <c r="A111" s="399"/>
      <c r="B111" s="144"/>
      <c r="C111" s="154" t="s">
        <v>161</v>
      </c>
      <c r="D111" s="404">
        <f t="shared" si="4"/>
        <v>0</v>
      </c>
      <c r="E111" s="405">
        <v>0</v>
      </c>
      <c r="F111" s="405">
        <v>0</v>
      </c>
      <c r="G111" s="405">
        <v>0</v>
      </c>
      <c r="H111" s="405">
        <v>0</v>
      </c>
      <c r="I111" s="405"/>
      <c r="J111" s="405">
        <v>0</v>
      </c>
      <c r="K111" s="405">
        <v>0</v>
      </c>
      <c r="L111" s="405">
        <v>0</v>
      </c>
      <c r="M111" s="405">
        <v>0</v>
      </c>
      <c r="N111" s="397" t="str">
        <f t="shared" si="5"/>
        <v>OK</v>
      </c>
    </row>
    <row r="112" spans="1:14" ht="15.9" customHeight="1">
      <c r="A112" s="403"/>
      <c r="B112" s="407" t="s">
        <v>162</v>
      </c>
      <c r="C112" s="154" t="s">
        <v>163</v>
      </c>
      <c r="D112" s="404">
        <f t="shared" si="4"/>
        <v>0</v>
      </c>
      <c r="E112" s="405">
        <v>0</v>
      </c>
      <c r="F112" s="405">
        <v>0</v>
      </c>
      <c r="G112" s="405">
        <v>0</v>
      </c>
      <c r="H112" s="405">
        <v>0</v>
      </c>
      <c r="I112" s="405"/>
      <c r="J112" s="405">
        <v>0</v>
      </c>
      <c r="K112" s="405">
        <v>0</v>
      </c>
      <c r="L112" s="405">
        <v>0</v>
      </c>
      <c r="M112" s="405">
        <v>0</v>
      </c>
      <c r="N112" s="397" t="str">
        <f t="shared" si="5"/>
        <v>OK</v>
      </c>
    </row>
    <row r="113" spans="1:14" ht="15.9" customHeight="1">
      <c r="A113" s="403" t="s">
        <v>177</v>
      </c>
      <c r="B113" s="408"/>
      <c r="C113" s="154" t="s">
        <v>161</v>
      </c>
      <c r="D113" s="404">
        <f t="shared" si="4"/>
        <v>0</v>
      </c>
      <c r="E113" s="405">
        <v>0</v>
      </c>
      <c r="F113" s="405">
        <v>0</v>
      </c>
      <c r="G113" s="405">
        <v>0</v>
      </c>
      <c r="H113" s="405">
        <v>0</v>
      </c>
      <c r="I113" s="405"/>
      <c r="J113" s="405">
        <v>0</v>
      </c>
      <c r="K113" s="405">
        <v>0</v>
      </c>
      <c r="L113" s="405">
        <v>0</v>
      </c>
      <c r="M113" s="405">
        <v>0</v>
      </c>
      <c r="N113" s="397" t="str">
        <f t="shared" si="5"/>
        <v>OK</v>
      </c>
    </row>
    <row r="114" spans="1:14" ht="15.9" customHeight="1">
      <c r="A114" s="403"/>
      <c r="B114" s="407" t="s">
        <v>164</v>
      </c>
      <c r="C114" s="154" t="s">
        <v>163</v>
      </c>
      <c r="D114" s="404">
        <f t="shared" si="4"/>
        <v>0</v>
      </c>
      <c r="E114" s="405">
        <v>0</v>
      </c>
      <c r="F114" s="405">
        <v>0</v>
      </c>
      <c r="G114" s="405">
        <v>0</v>
      </c>
      <c r="H114" s="405">
        <v>0</v>
      </c>
      <c r="I114" s="405"/>
      <c r="J114" s="405">
        <v>0</v>
      </c>
      <c r="K114" s="405">
        <v>0</v>
      </c>
      <c r="L114" s="405">
        <v>0</v>
      </c>
      <c r="M114" s="405">
        <v>0</v>
      </c>
      <c r="N114" s="397" t="str">
        <f t="shared" si="5"/>
        <v>OK</v>
      </c>
    </row>
    <row r="115" spans="1:14" ht="15.9" customHeight="1">
      <c r="A115" s="403"/>
      <c r="B115" s="408"/>
      <c r="C115" s="154" t="s">
        <v>161</v>
      </c>
      <c r="D115" s="404">
        <f t="shared" si="4"/>
        <v>0</v>
      </c>
      <c r="E115" s="515">
        <v>0</v>
      </c>
      <c r="F115" s="515">
        <v>0</v>
      </c>
      <c r="G115" s="515">
        <v>0</v>
      </c>
      <c r="H115" s="515">
        <v>0</v>
      </c>
      <c r="I115" s="515"/>
      <c r="J115" s="515">
        <v>0</v>
      </c>
      <c r="K115" s="515">
        <v>0</v>
      </c>
      <c r="L115" s="515">
        <v>0</v>
      </c>
      <c r="M115" s="515">
        <f>M111+M113</f>
        <v>0</v>
      </c>
      <c r="N115" s="397" t="str">
        <f t="shared" si="5"/>
        <v>OK</v>
      </c>
    </row>
    <row r="116" spans="1:14" ht="15.9" customHeight="1">
      <c r="A116" s="401"/>
      <c r="B116" s="407" t="s">
        <v>16</v>
      </c>
      <c r="C116" s="144" t="s">
        <v>163</v>
      </c>
      <c r="D116" s="404">
        <f t="shared" si="4"/>
        <v>0</v>
      </c>
      <c r="E116" s="515">
        <v>0</v>
      </c>
      <c r="F116" s="515">
        <v>0</v>
      </c>
      <c r="G116" s="515">
        <v>0</v>
      </c>
      <c r="H116" s="515">
        <v>0</v>
      </c>
      <c r="I116" s="515"/>
      <c r="J116" s="515">
        <v>0</v>
      </c>
      <c r="K116" s="515">
        <v>0</v>
      </c>
      <c r="L116" s="515">
        <v>0</v>
      </c>
      <c r="M116" s="515">
        <f>M112+M114</f>
        <v>0</v>
      </c>
      <c r="N116" s="397" t="str">
        <f t="shared" si="5"/>
        <v>OK</v>
      </c>
    </row>
    <row r="117" spans="1:14" ht="15.9" customHeight="1">
      <c r="A117" s="399"/>
      <c r="B117" s="144"/>
      <c r="C117" s="154" t="s">
        <v>161</v>
      </c>
      <c r="D117" s="404">
        <f t="shared" si="4"/>
        <v>0</v>
      </c>
      <c r="E117" s="405">
        <v>0</v>
      </c>
      <c r="F117" s="405">
        <v>0</v>
      </c>
      <c r="G117" s="405">
        <v>0</v>
      </c>
      <c r="H117" s="405">
        <v>0</v>
      </c>
      <c r="I117" s="405"/>
      <c r="J117" s="405">
        <v>0</v>
      </c>
      <c r="K117" s="405">
        <v>0</v>
      </c>
      <c r="L117" s="405">
        <v>0</v>
      </c>
      <c r="M117" s="405">
        <v>0</v>
      </c>
      <c r="N117" s="397" t="str">
        <f t="shared" si="5"/>
        <v>OK</v>
      </c>
    </row>
    <row r="118" spans="1:14" ht="15.9" customHeight="1">
      <c r="A118" s="403"/>
      <c r="B118" s="407" t="s">
        <v>162</v>
      </c>
      <c r="C118" s="154" t="s">
        <v>163</v>
      </c>
      <c r="D118" s="404">
        <f t="shared" si="4"/>
        <v>0</v>
      </c>
      <c r="E118" s="405">
        <v>0</v>
      </c>
      <c r="F118" s="405">
        <v>0</v>
      </c>
      <c r="G118" s="405">
        <v>0</v>
      </c>
      <c r="H118" s="405">
        <v>0</v>
      </c>
      <c r="I118" s="405"/>
      <c r="J118" s="405">
        <v>0</v>
      </c>
      <c r="K118" s="405">
        <v>0</v>
      </c>
      <c r="L118" s="405">
        <v>0</v>
      </c>
      <c r="M118" s="405">
        <v>0</v>
      </c>
      <c r="N118" s="397" t="str">
        <f t="shared" si="5"/>
        <v>OK</v>
      </c>
    </row>
    <row r="119" spans="1:14" ht="15.9" customHeight="1">
      <c r="A119" s="403" t="s">
        <v>179</v>
      </c>
      <c r="B119" s="408"/>
      <c r="C119" s="154" t="s">
        <v>161</v>
      </c>
      <c r="D119" s="404">
        <f t="shared" si="4"/>
        <v>0</v>
      </c>
      <c r="E119" s="405">
        <v>0</v>
      </c>
      <c r="F119" s="405">
        <v>0</v>
      </c>
      <c r="G119" s="405">
        <v>0</v>
      </c>
      <c r="H119" s="405">
        <v>0</v>
      </c>
      <c r="I119" s="405"/>
      <c r="J119" s="405">
        <v>0</v>
      </c>
      <c r="K119" s="405">
        <v>0</v>
      </c>
      <c r="L119" s="405">
        <v>0</v>
      </c>
      <c r="M119" s="405">
        <v>0</v>
      </c>
      <c r="N119" s="397" t="str">
        <f t="shared" si="5"/>
        <v>OK</v>
      </c>
    </row>
    <row r="120" spans="1:14" ht="15.9" customHeight="1">
      <c r="A120" s="403"/>
      <c r="B120" s="407" t="s">
        <v>164</v>
      </c>
      <c r="C120" s="154" t="s">
        <v>163</v>
      </c>
      <c r="D120" s="404">
        <f t="shared" si="4"/>
        <v>0</v>
      </c>
      <c r="E120" s="405">
        <v>0</v>
      </c>
      <c r="F120" s="405">
        <v>0</v>
      </c>
      <c r="G120" s="405">
        <v>0</v>
      </c>
      <c r="H120" s="405">
        <v>0</v>
      </c>
      <c r="I120" s="405"/>
      <c r="J120" s="405">
        <v>0</v>
      </c>
      <c r="K120" s="405">
        <v>0</v>
      </c>
      <c r="L120" s="405">
        <v>0</v>
      </c>
      <c r="M120" s="405">
        <v>0</v>
      </c>
      <c r="N120" s="397" t="str">
        <f t="shared" si="5"/>
        <v>OK</v>
      </c>
    </row>
    <row r="121" spans="1:14" ht="15.9" customHeight="1">
      <c r="A121" s="403"/>
      <c r="B121" s="408"/>
      <c r="C121" s="154" t="s">
        <v>161</v>
      </c>
      <c r="D121" s="404">
        <f t="shared" si="4"/>
        <v>0</v>
      </c>
      <c r="E121" s="515">
        <v>0</v>
      </c>
      <c r="F121" s="515">
        <v>0</v>
      </c>
      <c r="G121" s="515">
        <v>0</v>
      </c>
      <c r="H121" s="515">
        <v>0</v>
      </c>
      <c r="I121" s="515"/>
      <c r="J121" s="515">
        <v>0</v>
      </c>
      <c r="K121" s="515">
        <v>0</v>
      </c>
      <c r="L121" s="515">
        <v>0</v>
      </c>
      <c r="M121" s="515">
        <f>M117+M119</f>
        <v>0</v>
      </c>
      <c r="N121" s="397" t="str">
        <f t="shared" si="5"/>
        <v>OK</v>
      </c>
    </row>
    <row r="122" spans="1:14" ht="15.9" customHeight="1">
      <c r="A122" s="401"/>
      <c r="B122" s="407" t="s">
        <v>16</v>
      </c>
      <c r="C122" s="144" t="s">
        <v>163</v>
      </c>
      <c r="D122" s="404">
        <f t="shared" si="4"/>
        <v>0</v>
      </c>
      <c r="E122" s="515">
        <v>0</v>
      </c>
      <c r="F122" s="515">
        <v>0</v>
      </c>
      <c r="G122" s="515">
        <v>0</v>
      </c>
      <c r="H122" s="515">
        <v>0</v>
      </c>
      <c r="I122" s="515"/>
      <c r="J122" s="515">
        <v>0</v>
      </c>
      <c r="K122" s="515">
        <v>0</v>
      </c>
      <c r="L122" s="515">
        <v>0</v>
      </c>
      <c r="M122" s="515">
        <f>M118+M120</f>
        <v>0</v>
      </c>
      <c r="N122" s="397" t="str">
        <f t="shared" si="5"/>
        <v>OK</v>
      </c>
    </row>
    <row r="123" spans="1:14" ht="15.9" customHeight="1">
      <c r="A123" s="399"/>
      <c r="B123" s="144"/>
      <c r="C123" s="154" t="s">
        <v>161</v>
      </c>
      <c r="D123" s="404">
        <f t="shared" si="4"/>
        <v>0</v>
      </c>
      <c r="E123" s="405">
        <v>0</v>
      </c>
      <c r="F123" s="405">
        <v>0</v>
      </c>
      <c r="G123" s="405">
        <v>0</v>
      </c>
      <c r="H123" s="405">
        <v>0</v>
      </c>
      <c r="I123" s="405">
        <v>0</v>
      </c>
      <c r="J123" s="405">
        <v>0</v>
      </c>
      <c r="K123" s="405">
        <v>0</v>
      </c>
      <c r="L123" s="405">
        <v>0</v>
      </c>
      <c r="M123" s="405">
        <v>0</v>
      </c>
      <c r="N123" s="397" t="str">
        <f t="shared" si="5"/>
        <v>OK</v>
      </c>
    </row>
    <row r="124" spans="1:14" ht="15.9" customHeight="1">
      <c r="A124" s="403"/>
      <c r="B124" s="407" t="s">
        <v>162</v>
      </c>
      <c r="C124" s="154" t="s">
        <v>163</v>
      </c>
      <c r="D124" s="404">
        <f t="shared" si="4"/>
        <v>0</v>
      </c>
      <c r="E124" s="405">
        <v>0</v>
      </c>
      <c r="F124" s="405">
        <v>0</v>
      </c>
      <c r="G124" s="405">
        <v>0</v>
      </c>
      <c r="H124" s="405">
        <v>0</v>
      </c>
      <c r="I124" s="405">
        <v>0</v>
      </c>
      <c r="J124" s="405">
        <v>0</v>
      </c>
      <c r="K124" s="405">
        <v>0</v>
      </c>
      <c r="L124" s="405">
        <v>0</v>
      </c>
      <c r="M124" s="405">
        <v>0</v>
      </c>
      <c r="N124" s="397" t="str">
        <f t="shared" si="5"/>
        <v>OK</v>
      </c>
    </row>
    <row r="125" spans="1:14" ht="15.9" customHeight="1">
      <c r="A125" s="403" t="s">
        <v>260</v>
      </c>
      <c r="B125" s="408"/>
      <c r="C125" s="154" t="s">
        <v>161</v>
      </c>
      <c r="D125" s="404">
        <f t="shared" si="4"/>
        <v>0</v>
      </c>
      <c r="E125" s="405">
        <v>0</v>
      </c>
      <c r="F125" s="405">
        <v>0</v>
      </c>
      <c r="G125" s="405">
        <v>0</v>
      </c>
      <c r="H125" s="405">
        <v>0</v>
      </c>
      <c r="I125" s="405">
        <v>0</v>
      </c>
      <c r="J125" s="405">
        <v>0</v>
      </c>
      <c r="K125" s="405">
        <v>0</v>
      </c>
      <c r="L125" s="405">
        <v>0</v>
      </c>
      <c r="M125" s="405">
        <v>0</v>
      </c>
      <c r="N125" s="397" t="str">
        <f t="shared" si="5"/>
        <v>OK</v>
      </c>
    </row>
    <row r="126" spans="1:14" ht="15.9" customHeight="1">
      <c r="A126" s="403"/>
      <c r="B126" s="407" t="s">
        <v>164</v>
      </c>
      <c r="C126" s="154" t="s">
        <v>163</v>
      </c>
      <c r="D126" s="404">
        <f t="shared" si="4"/>
        <v>0</v>
      </c>
      <c r="E126" s="405">
        <v>0</v>
      </c>
      <c r="F126" s="405">
        <v>0</v>
      </c>
      <c r="G126" s="405">
        <v>0</v>
      </c>
      <c r="H126" s="405">
        <v>0</v>
      </c>
      <c r="I126" s="405">
        <v>0</v>
      </c>
      <c r="J126" s="405">
        <v>0</v>
      </c>
      <c r="K126" s="405">
        <v>0</v>
      </c>
      <c r="L126" s="405">
        <v>0</v>
      </c>
      <c r="M126" s="405">
        <v>0</v>
      </c>
      <c r="N126" s="397" t="str">
        <f t="shared" si="5"/>
        <v>OK</v>
      </c>
    </row>
    <row r="127" spans="1:14" ht="15.9" customHeight="1">
      <c r="A127" s="403"/>
      <c r="B127" s="408"/>
      <c r="C127" s="154" t="s">
        <v>161</v>
      </c>
      <c r="D127" s="404">
        <f t="shared" si="4"/>
        <v>0</v>
      </c>
      <c r="E127" s="515">
        <f t="shared" ref="E127:M128" si="7">E123+E125</f>
        <v>0</v>
      </c>
      <c r="F127" s="515">
        <f t="shared" si="7"/>
        <v>0</v>
      </c>
      <c r="G127" s="515">
        <f t="shared" si="7"/>
        <v>0</v>
      </c>
      <c r="H127" s="515">
        <f t="shared" si="7"/>
        <v>0</v>
      </c>
      <c r="I127" s="515">
        <f t="shared" si="7"/>
        <v>0</v>
      </c>
      <c r="J127" s="515">
        <f t="shared" si="7"/>
        <v>0</v>
      </c>
      <c r="K127" s="515">
        <f t="shared" si="7"/>
        <v>0</v>
      </c>
      <c r="L127" s="515">
        <f t="shared" si="7"/>
        <v>0</v>
      </c>
      <c r="M127" s="515">
        <f t="shared" si="7"/>
        <v>0</v>
      </c>
      <c r="N127" s="397" t="str">
        <f t="shared" si="5"/>
        <v>OK</v>
      </c>
    </row>
    <row r="128" spans="1:14" ht="15.9" customHeight="1">
      <c r="A128" s="401"/>
      <c r="B128" s="407" t="s">
        <v>16</v>
      </c>
      <c r="C128" s="144" t="s">
        <v>163</v>
      </c>
      <c r="D128" s="404">
        <f t="shared" si="4"/>
        <v>0</v>
      </c>
      <c r="E128" s="515">
        <f t="shared" si="7"/>
        <v>0</v>
      </c>
      <c r="F128" s="515">
        <f t="shared" si="7"/>
        <v>0</v>
      </c>
      <c r="G128" s="515">
        <f t="shared" si="7"/>
        <v>0</v>
      </c>
      <c r="H128" s="515">
        <f t="shared" si="7"/>
        <v>0</v>
      </c>
      <c r="I128" s="515">
        <f t="shared" si="7"/>
        <v>0</v>
      </c>
      <c r="J128" s="515">
        <f t="shared" si="7"/>
        <v>0</v>
      </c>
      <c r="K128" s="515">
        <f t="shared" si="7"/>
        <v>0</v>
      </c>
      <c r="L128" s="515">
        <f t="shared" si="7"/>
        <v>0</v>
      </c>
      <c r="M128" s="515">
        <f t="shared" si="7"/>
        <v>0</v>
      </c>
      <c r="N128" s="397" t="str">
        <f t="shared" si="5"/>
        <v>OK</v>
      </c>
    </row>
    <row r="129" spans="1:18" ht="15.9" customHeight="1">
      <c r="A129" s="399"/>
      <c r="B129" s="144"/>
      <c r="C129" s="154" t="s">
        <v>161</v>
      </c>
      <c r="D129" s="404">
        <f t="shared" si="4"/>
        <v>0</v>
      </c>
      <c r="E129" s="405">
        <v>0</v>
      </c>
      <c r="F129" s="405">
        <v>0</v>
      </c>
      <c r="G129" s="405">
        <v>0</v>
      </c>
      <c r="H129" s="405">
        <v>0</v>
      </c>
      <c r="I129" s="405">
        <v>0</v>
      </c>
      <c r="J129" s="405">
        <v>0</v>
      </c>
      <c r="K129" s="405">
        <v>0</v>
      </c>
      <c r="L129" s="405">
        <v>0</v>
      </c>
      <c r="M129" s="405">
        <v>0</v>
      </c>
      <c r="N129" s="397" t="str">
        <f t="shared" si="5"/>
        <v>OK</v>
      </c>
    </row>
    <row r="130" spans="1:18" ht="15.9" customHeight="1">
      <c r="A130" s="403"/>
      <c r="B130" s="407" t="s">
        <v>162</v>
      </c>
      <c r="C130" s="154" t="s">
        <v>163</v>
      </c>
      <c r="D130" s="404">
        <f t="shared" si="4"/>
        <v>0</v>
      </c>
      <c r="E130" s="405">
        <v>0</v>
      </c>
      <c r="F130" s="405">
        <v>0</v>
      </c>
      <c r="G130" s="405">
        <v>0</v>
      </c>
      <c r="H130" s="405">
        <v>0</v>
      </c>
      <c r="I130" s="405">
        <v>0</v>
      </c>
      <c r="J130" s="405">
        <v>0</v>
      </c>
      <c r="K130" s="405">
        <v>0</v>
      </c>
      <c r="L130" s="405">
        <v>0</v>
      </c>
      <c r="M130" s="405">
        <v>0</v>
      </c>
      <c r="N130" s="397" t="str">
        <f t="shared" si="5"/>
        <v>OK</v>
      </c>
    </row>
    <row r="131" spans="1:18" ht="15.9" customHeight="1">
      <c r="A131" s="403" t="s">
        <v>49</v>
      </c>
      <c r="B131" s="408"/>
      <c r="C131" s="154" t="s">
        <v>161</v>
      </c>
      <c r="D131" s="404">
        <f t="shared" si="4"/>
        <v>0</v>
      </c>
      <c r="E131" s="405">
        <v>0</v>
      </c>
      <c r="F131" s="405">
        <v>0</v>
      </c>
      <c r="G131" s="405">
        <v>0</v>
      </c>
      <c r="H131" s="405">
        <v>0</v>
      </c>
      <c r="I131" s="405">
        <v>0</v>
      </c>
      <c r="J131" s="405">
        <v>0</v>
      </c>
      <c r="K131" s="405">
        <v>0</v>
      </c>
      <c r="L131" s="405">
        <v>0</v>
      </c>
      <c r="M131" s="405">
        <v>0</v>
      </c>
      <c r="N131" s="397" t="str">
        <f t="shared" si="5"/>
        <v>OK</v>
      </c>
    </row>
    <row r="132" spans="1:18" ht="15.9" customHeight="1">
      <c r="A132" s="403"/>
      <c r="B132" s="407" t="s">
        <v>164</v>
      </c>
      <c r="C132" s="154" t="s">
        <v>163</v>
      </c>
      <c r="D132" s="404">
        <f t="shared" si="4"/>
        <v>0</v>
      </c>
      <c r="E132" s="405">
        <v>0</v>
      </c>
      <c r="F132" s="405">
        <v>0</v>
      </c>
      <c r="G132" s="405">
        <v>0</v>
      </c>
      <c r="H132" s="405">
        <v>0</v>
      </c>
      <c r="I132" s="405">
        <v>0</v>
      </c>
      <c r="J132" s="405">
        <v>0</v>
      </c>
      <c r="K132" s="405">
        <v>0</v>
      </c>
      <c r="L132" s="405">
        <v>0</v>
      </c>
      <c r="M132" s="405">
        <v>0</v>
      </c>
      <c r="N132" s="397" t="str">
        <f t="shared" si="5"/>
        <v>OK</v>
      </c>
    </row>
    <row r="133" spans="1:18" ht="15.9" customHeight="1">
      <c r="A133" s="403"/>
      <c r="B133" s="408"/>
      <c r="C133" s="154" t="s">
        <v>161</v>
      </c>
      <c r="D133" s="404">
        <f t="shared" si="4"/>
        <v>0</v>
      </c>
      <c r="E133" s="515">
        <f t="shared" ref="E133:M134" si="8">E129+E131</f>
        <v>0</v>
      </c>
      <c r="F133" s="515">
        <f t="shared" si="8"/>
        <v>0</v>
      </c>
      <c r="G133" s="515">
        <f t="shared" si="8"/>
        <v>0</v>
      </c>
      <c r="H133" s="515">
        <f t="shared" si="8"/>
        <v>0</v>
      </c>
      <c r="I133" s="515">
        <f t="shared" si="8"/>
        <v>0</v>
      </c>
      <c r="J133" s="515">
        <f t="shared" si="8"/>
        <v>0</v>
      </c>
      <c r="K133" s="515">
        <f t="shared" si="8"/>
        <v>0</v>
      </c>
      <c r="L133" s="515">
        <f t="shared" si="8"/>
        <v>0</v>
      </c>
      <c r="M133" s="515">
        <f t="shared" si="8"/>
        <v>0</v>
      </c>
      <c r="N133" s="397" t="str">
        <f t="shared" si="5"/>
        <v>OK</v>
      </c>
    </row>
    <row r="134" spans="1:18" ht="15.9" customHeight="1">
      <c r="A134" s="401"/>
      <c r="B134" s="407" t="s">
        <v>16</v>
      </c>
      <c r="C134" s="144" t="s">
        <v>163</v>
      </c>
      <c r="D134" s="404">
        <f t="shared" si="4"/>
        <v>0</v>
      </c>
      <c r="E134" s="515">
        <f t="shared" si="8"/>
        <v>0</v>
      </c>
      <c r="F134" s="515">
        <f t="shared" si="8"/>
        <v>0</v>
      </c>
      <c r="G134" s="515">
        <f t="shared" si="8"/>
        <v>0</v>
      </c>
      <c r="H134" s="515">
        <f t="shared" si="8"/>
        <v>0</v>
      </c>
      <c r="I134" s="515">
        <f t="shared" si="8"/>
        <v>0</v>
      </c>
      <c r="J134" s="515">
        <f t="shared" si="8"/>
        <v>0</v>
      </c>
      <c r="K134" s="515">
        <f t="shared" si="8"/>
        <v>0</v>
      </c>
      <c r="L134" s="515">
        <f t="shared" si="8"/>
        <v>0</v>
      </c>
      <c r="M134" s="515">
        <f t="shared" si="8"/>
        <v>0</v>
      </c>
      <c r="N134" s="397" t="str">
        <f t="shared" si="5"/>
        <v>OK</v>
      </c>
    </row>
    <row r="135" spans="1:18" ht="15.9" hidden="1" customHeight="1"/>
    <row r="136" spans="1:18" ht="15.9" hidden="1" customHeight="1">
      <c r="A136" s="397"/>
      <c r="B136" s="397"/>
      <c r="C136" s="397"/>
      <c r="F136" s="554" t="s">
        <v>256</v>
      </c>
      <c r="G136" s="554"/>
      <c r="H136" s="554"/>
      <c r="I136" s="554"/>
      <c r="J136" s="397"/>
      <c r="K136" s="513" t="s">
        <v>304</v>
      </c>
      <c r="L136" s="397"/>
      <c r="M136" s="397"/>
      <c r="P136" s="397"/>
      <c r="Q136" s="397"/>
      <c r="R136" s="397"/>
    </row>
    <row r="137" spans="1:18" ht="15.9" hidden="1" customHeight="1">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f t="shared" si="4"/>
        <v>0</v>
      </c>
      <c r="E140" s="405"/>
      <c r="F140" s="405"/>
      <c r="G140" s="405"/>
      <c r="H140" s="405"/>
      <c r="I140" s="405"/>
      <c r="J140" s="405"/>
      <c r="K140" s="405"/>
      <c r="L140" s="405"/>
      <c r="M140" s="405"/>
      <c r="N140" s="397" t="str">
        <f t="shared" si="5"/>
        <v>OK</v>
      </c>
    </row>
    <row r="141" spans="1:18" ht="15.9" hidden="1" customHeight="1">
      <c r="A141" s="403"/>
      <c r="B141" s="407" t="s">
        <v>162</v>
      </c>
      <c r="C141" s="154" t="s">
        <v>163</v>
      </c>
      <c r="D141" s="404">
        <f t="shared" si="4"/>
        <v>0</v>
      </c>
      <c r="E141" s="405"/>
      <c r="F141" s="405"/>
      <c r="G141" s="405"/>
      <c r="H141" s="405"/>
      <c r="I141" s="405"/>
      <c r="J141" s="405"/>
      <c r="K141" s="405"/>
      <c r="L141" s="405"/>
      <c r="M141" s="405"/>
      <c r="N141" s="397" t="str">
        <f t="shared" si="5"/>
        <v>OK</v>
      </c>
    </row>
    <row r="142" spans="1:18" ht="15.9" hidden="1" customHeight="1">
      <c r="A142" s="403" t="s">
        <v>180</v>
      </c>
      <c r="B142" s="408"/>
      <c r="C142" s="154" t="s">
        <v>161</v>
      </c>
      <c r="D142" s="404">
        <f t="shared" si="4"/>
        <v>0</v>
      </c>
      <c r="E142" s="405"/>
      <c r="F142" s="405"/>
      <c r="G142" s="405"/>
      <c r="H142" s="405"/>
      <c r="I142" s="405"/>
      <c r="J142" s="405"/>
      <c r="K142" s="405"/>
      <c r="L142" s="405"/>
      <c r="M142" s="405"/>
      <c r="N142" s="397" t="str">
        <f t="shared" si="5"/>
        <v>OK</v>
      </c>
    </row>
    <row r="143" spans="1:18" ht="15.9" hidden="1" customHeight="1">
      <c r="A143" s="403" t="s">
        <v>181</v>
      </c>
      <c r="B143" s="407" t="s">
        <v>164</v>
      </c>
      <c r="C143" s="154" t="s">
        <v>163</v>
      </c>
      <c r="D143" s="404">
        <f t="shared" si="4"/>
        <v>0</v>
      </c>
      <c r="E143" s="405"/>
      <c r="F143" s="405"/>
      <c r="G143" s="405"/>
      <c r="H143" s="405"/>
      <c r="I143" s="405"/>
      <c r="J143" s="405"/>
      <c r="K143" s="405"/>
      <c r="L143" s="405"/>
      <c r="M143" s="405"/>
      <c r="N143" s="397" t="str">
        <f t="shared" si="5"/>
        <v>OK</v>
      </c>
    </row>
    <row r="144" spans="1:18" ht="15.9" hidden="1" customHeight="1">
      <c r="A144" s="403"/>
      <c r="B144" s="408"/>
      <c r="C144" s="154" t="s">
        <v>161</v>
      </c>
      <c r="D144" s="404">
        <f t="shared" si="4"/>
        <v>0</v>
      </c>
      <c r="E144" s="515">
        <f t="shared" ref="E144:M145" si="9">E140+E142</f>
        <v>0</v>
      </c>
      <c r="F144" s="515">
        <f t="shared" si="9"/>
        <v>0</v>
      </c>
      <c r="G144" s="515">
        <f t="shared" si="9"/>
        <v>0</v>
      </c>
      <c r="H144" s="515">
        <f t="shared" si="9"/>
        <v>0</v>
      </c>
      <c r="I144" s="515">
        <f t="shared" si="9"/>
        <v>0</v>
      </c>
      <c r="J144" s="515">
        <f t="shared" si="9"/>
        <v>0</v>
      </c>
      <c r="K144" s="515">
        <f t="shared" si="9"/>
        <v>0</v>
      </c>
      <c r="L144" s="515">
        <f t="shared" si="9"/>
        <v>0</v>
      </c>
      <c r="M144" s="515">
        <f t="shared" si="9"/>
        <v>0</v>
      </c>
      <c r="N144" s="397" t="str">
        <f t="shared" si="5"/>
        <v>OK</v>
      </c>
    </row>
    <row r="145" spans="1:14" ht="15.9" hidden="1" customHeight="1">
      <c r="A145" s="401"/>
      <c r="B145" s="407" t="s">
        <v>16</v>
      </c>
      <c r="C145" s="144" t="s">
        <v>163</v>
      </c>
      <c r="D145" s="404">
        <f t="shared" si="4"/>
        <v>0</v>
      </c>
      <c r="E145" s="515">
        <f t="shared" si="9"/>
        <v>0</v>
      </c>
      <c r="F145" s="515">
        <f t="shared" si="9"/>
        <v>0</v>
      </c>
      <c r="G145" s="515">
        <f t="shared" si="9"/>
        <v>0</v>
      </c>
      <c r="H145" s="515">
        <f t="shared" si="9"/>
        <v>0</v>
      </c>
      <c r="I145" s="515">
        <f t="shared" si="9"/>
        <v>0</v>
      </c>
      <c r="J145" s="515">
        <f t="shared" si="9"/>
        <v>0</v>
      </c>
      <c r="K145" s="515">
        <f t="shared" si="9"/>
        <v>0</v>
      </c>
      <c r="L145" s="515">
        <f t="shared" si="9"/>
        <v>0</v>
      </c>
      <c r="M145" s="515">
        <f t="shared" si="9"/>
        <v>0</v>
      </c>
      <c r="N145" s="397" t="str">
        <f t="shared" si="5"/>
        <v>OK</v>
      </c>
    </row>
    <row r="146" spans="1:14" ht="15.9" customHeight="1">
      <c r="A146" s="399"/>
      <c r="B146" s="144"/>
      <c r="C146" s="154" t="s">
        <v>161</v>
      </c>
      <c r="D146" s="404">
        <f t="shared" si="4"/>
        <v>797</v>
      </c>
      <c r="E146" s="517">
        <f t="shared" ref="E146:M149" si="10">E5+E11+E17+E23+E29+E35+E46+E52+E58+E64+E70+E76+E93+E117+E99+E105+E111+E140</f>
        <v>0</v>
      </c>
      <c r="F146" s="517">
        <f t="shared" si="10"/>
        <v>0</v>
      </c>
      <c r="G146" s="517">
        <f t="shared" si="10"/>
        <v>0</v>
      </c>
      <c r="H146" s="517">
        <f t="shared" si="10"/>
        <v>0</v>
      </c>
      <c r="I146" s="517">
        <f t="shared" si="10"/>
        <v>0</v>
      </c>
      <c r="J146" s="517">
        <f t="shared" si="10"/>
        <v>0</v>
      </c>
      <c r="K146" s="517">
        <f t="shared" si="10"/>
        <v>2</v>
      </c>
      <c r="L146" s="517">
        <f t="shared" si="10"/>
        <v>3</v>
      </c>
      <c r="M146" s="517">
        <f t="shared" si="10"/>
        <v>792</v>
      </c>
      <c r="N146" s="397" t="str">
        <f t="shared" si="5"/>
        <v>OK</v>
      </c>
    </row>
    <row r="147" spans="1:14" ht="15.9" customHeight="1">
      <c r="A147" s="403"/>
      <c r="B147" s="407" t="s">
        <v>162</v>
      </c>
      <c r="C147" s="154" t="s">
        <v>163</v>
      </c>
      <c r="D147" s="404">
        <f t="shared" si="4"/>
        <v>13091841</v>
      </c>
      <c r="E147" s="517">
        <f t="shared" si="10"/>
        <v>0</v>
      </c>
      <c r="F147" s="517">
        <f t="shared" si="10"/>
        <v>0</v>
      </c>
      <c r="G147" s="517">
        <f t="shared" si="10"/>
        <v>0</v>
      </c>
      <c r="H147" s="517">
        <f t="shared" si="10"/>
        <v>0</v>
      </c>
      <c r="I147" s="517">
        <f t="shared" si="10"/>
        <v>0</v>
      </c>
      <c r="J147" s="517">
        <f t="shared" si="10"/>
        <v>0</v>
      </c>
      <c r="K147" s="517">
        <f t="shared" si="10"/>
        <v>1953900</v>
      </c>
      <c r="L147" s="517">
        <f t="shared" si="10"/>
        <v>268400</v>
      </c>
      <c r="M147" s="517">
        <f t="shared" si="10"/>
        <v>10869541</v>
      </c>
      <c r="N147" s="397" t="str">
        <f t="shared" si="5"/>
        <v>OK</v>
      </c>
    </row>
    <row r="148" spans="1:14" ht="15.9" customHeight="1">
      <c r="A148" s="403" t="s">
        <v>261</v>
      </c>
      <c r="B148" s="408"/>
      <c r="C148" s="154" t="s">
        <v>161</v>
      </c>
      <c r="D148" s="404">
        <f t="shared" si="4"/>
        <v>980</v>
      </c>
      <c r="E148" s="517">
        <f t="shared" si="10"/>
        <v>1</v>
      </c>
      <c r="F148" s="517">
        <f t="shared" si="10"/>
        <v>0</v>
      </c>
      <c r="G148" s="517">
        <f t="shared" si="10"/>
        <v>4</v>
      </c>
      <c r="H148" s="517">
        <f t="shared" si="10"/>
        <v>41</v>
      </c>
      <c r="I148" s="517">
        <f t="shared" si="10"/>
        <v>0</v>
      </c>
      <c r="J148" s="517">
        <f t="shared" si="10"/>
        <v>2</v>
      </c>
      <c r="K148" s="517">
        <f t="shared" si="10"/>
        <v>0</v>
      </c>
      <c r="L148" s="517">
        <f t="shared" si="10"/>
        <v>0</v>
      </c>
      <c r="M148" s="517">
        <f t="shared" si="10"/>
        <v>932</v>
      </c>
      <c r="N148" s="397" t="str">
        <f t="shared" si="5"/>
        <v>OK</v>
      </c>
    </row>
    <row r="149" spans="1:14" ht="15.9" customHeight="1">
      <c r="A149" s="403"/>
      <c r="B149" s="407" t="s">
        <v>164</v>
      </c>
      <c r="C149" s="154" t="s">
        <v>163</v>
      </c>
      <c r="D149" s="404">
        <f t="shared" si="4"/>
        <v>32657522</v>
      </c>
      <c r="E149" s="517">
        <f t="shared" si="10"/>
        <v>345000</v>
      </c>
      <c r="F149" s="517">
        <f t="shared" si="10"/>
        <v>0</v>
      </c>
      <c r="G149" s="517">
        <f t="shared" si="10"/>
        <v>2888300</v>
      </c>
      <c r="H149" s="517">
        <f t="shared" si="10"/>
        <v>1073220</v>
      </c>
      <c r="I149" s="517">
        <f t="shared" si="10"/>
        <v>0</v>
      </c>
      <c r="J149" s="517">
        <f t="shared" si="10"/>
        <v>17953</v>
      </c>
      <c r="K149" s="517">
        <f t="shared" si="10"/>
        <v>0</v>
      </c>
      <c r="L149" s="517">
        <f t="shared" si="10"/>
        <v>0</v>
      </c>
      <c r="M149" s="517">
        <f t="shared" si="10"/>
        <v>28333049</v>
      </c>
      <c r="N149" s="397" t="str">
        <f t="shared" si="5"/>
        <v>OK</v>
      </c>
    </row>
    <row r="150" spans="1:14" ht="15.9" customHeight="1">
      <c r="A150" s="403"/>
      <c r="B150" s="408"/>
      <c r="C150" s="154" t="s">
        <v>161</v>
      </c>
      <c r="D150" s="404">
        <f t="shared" si="4"/>
        <v>1777</v>
      </c>
      <c r="E150" s="515">
        <f t="shared" ref="E150:M151" si="11">E146+E148</f>
        <v>1</v>
      </c>
      <c r="F150" s="515">
        <f t="shared" si="11"/>
        <v>0</v>
      </c>
      <c r="G150" s="515">
        <f t="shared" si="11"/>
        <v>4</v>
      </c>
      <c r="H150" s="515">
        <f t="shared" si="11"/>
        <v>41</v>
      </c>
      <c r="I150" s="515">
        <f t="shared" si="11"/>
        <v>0</v>
      </c>
      <c r="J150" s="515">
        <f t="shared" si="11"/>
        <v>2</v>
      </c>
      <c r="K150" s="515">
        <f t="shared" si="11"/>
        <v>2</v>
      </c>
      <c r="L150" s="515">
        <f t="shared" si="11"/>
        <v>3</v>
      </c>
      <c r="M150" s="515">
        <f t="shared" si="11"/>
        <v>1724</v>
      </c>
      <c r="N150" s="397" t="str">
        <f t="shared" si="5"/>
        <v>OK</v>
      </c>
    </row>
    <row r="151" spans="1:14" ht="15.9" customHeight="1">
      <c r="A151" s="401"/>
      <c r="B151" s="407" t="s">
        <v>16</v>
      </c>
      <c r="C151" s="154" t="s">
        <v>163</v>
      </c>
      <c r="D151" s="404">
        <f t="shared" si="4"/>
        <v>45749363</v>
      </c>
      <c r="E151" s="515">
        <f t="shared" si="11"/>
        <v>345000</v>
      </c>
      <c r="F151" s="515">
        <f t="shared" si="11"/>
        <v>0</v>
      </c>
      <c r="G151" s="515">
        <f t="shared" si="11"/>
        <v>2888300</v>
      </c>
      <c r="H151" s="515">
        <f t="shared" si="11"/>
        <v>1073220</v>
      </c>
      <c r="I151" s="515">
        <f t="shared" si="11"/>
        <v>0</v>
      </c>
      <c r="J151" s="515">
        <f t="shared" si="11"/>
        <v>17953</v>
      </c>
      <c r="K151" s="515">
        <f t="shared" si="11"/>
        <v>1953900</v>
      </c>
      <c r="L151" s="515">
        <f t="shared" si="11"/>
        <v>268400</v>
      </c>
      <c r="M151" s="515">
        <f t="shared" si="11"/>
        <v>39202590</v>
      </c>
      <c r="N151" s="397" t="str">
        <f t="shared" si="5"/>
        <v>OK</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3" fitToHeight="0"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31746" r:id="rId4" name="CommandButton2">
          <controlPr defaultSize="0" print="0" autoLine="0" r:id="rId5">
            <anchor moveWithCells="1">
              <from>
                <xdr:col>1</xdr:col>
                <xdr:colOff>0</xdr:colOff>
                <xdr:row>0</xdr:row>
                <xdr:rowOff>0</xdr:rowOff>
              </from>
              <to>
                <xdr:col>3</xdr:col>
                <xdr:colOff>358140</xdr:colOff>
                <xdr:row>1</xdr:row>
                <xdr:rowOff>129540</xdr:rowOff>
              </to>
            </anchor>
          </controlPr>
        </control>
      </mc:Choice>
      <mc:Fallback>
        <control shapeId="31746" r:id="rId4" name="CommandButton2"/>
      </mc:Fallback>
    </mc:AlternateContent>
    <mc:AlternateContent xmlns:mc="http://schemas.openxmlformats.org/markup-compatibility/2006">
      <mc:Choice Requires="x14">
        <control shapeId="31745" r:id="rId6" name="CommandButton1">
          <controlPr defaultSize="0" print="0" autoLine="0" r:id="rId7">
            <anchor moveWithCells="1">
              <from>
                <xdr:col>0</xdr:col>
                <xdr:colOff>0</xdr:colOff>
                <xdr:row>0</xdr:row>
                <xdr:rowOff>0</xdr:rowOff>
              </from>
              <to>
                <xdr:col>1</xdr:col>
                <xdr:colOff>83820</xdr:colOff>
                <xdr:row>1</xdr:row>
                <xdr:rowOff>129540</xdr:rowOff>
              </to>
            </anchor>
          </controlPr>
        </control>
      </mc:Choice>
      <mc:Fallback>
        <control shapeId="31745" r:id="rId6" name="CommandButton1"/>
      </mc:Fallback>
    </mc:AlternateContent>
  </control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44341-F962-4237-8692-54C452DB1E2E}">
  <sheetPr codeName="Sheet14"/>
  <dimension ref="A1:R151"/>
  <sheetViews>
    <sheetView view="pageBreakPreview" zoomScaleNormal="60" zoomScaleSheetLayoutView="100" workbookViewId="0">
      <pane xSplit="4" ySplit="4" topLeftCell="E11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2" width="14.09765625" style="396"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8" width="14.09765625" style="396"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4" width="14.09765625" style="396"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80" width="14.09765625" style="396"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6" width="14.09765625" style="396"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2" width="14.09765625" style="396"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8" width="14.09765625" style="396"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4" width="14.09765625" style="396"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60" width="14.09765625" style="396"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6" width="14.09765625" style="396"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2" width="14.09765625" style="396"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8" width="14.09765625" style="396"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4" width="14.09765625" style="396"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40" width="14.09765625" style="396"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6" width="14.09765625" style="396"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2" width="14.09765625" style="396"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8" width="14.09765625" style="396"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4" width="14.09765625" style="396"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20" width="14.09765625" style="396"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6" width="14.09765625" style="396"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2" width="14.09765625" style="396"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8" width="14.09765625" style="396"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4" width="14.09765625" style="396"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900" width="14.09765625" style="396"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6" width="14.09765625" style="396"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2" width="14.09765625" style="396"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8" width="14.09765625" style="396"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4" width="14.09765625" style="396"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80" width="14.09765625" style="396"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6" width="14.09765625" style="396"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2" width="14.09765625" style="396"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8" width="14.09765625" style="396"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4" width="14.09765625" style="396"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60" width="14.09765625" style="396"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6" width="14.09765625" style="396"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2" width="14.09765625" style="396"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8" width="14.09765625" style="396"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4" width="14.09765625" style="396"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40" width="14.09765625" style="396"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6" width="14.09765625" style="396"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2" width="14.09765625" style="396"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8" width="14.09765625" style="396"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4" width="14.09765625" style="396"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20" width="14.09765625" style="396"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6" width="14.09765625" style="396"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2" width="14.09765625" style="396"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8" width="14.09765625" style="396"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4" width="14.09765625" style="396"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300" width="14.09765625" style="396"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6" width="14.09765625" style="396"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2" width="14.09765625" style="396"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8" width="14.09765625" style="396"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4" width="14.09765625" style="396"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80" width="14.09765625" style="396"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6" width="14.09765625" style="396"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2" width="14.09765625" style="396"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8" width="14.09765625" style="396"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4" width="14.09765625" style="396"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60" width="14.09765625" style="396"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6" width="14.09765625" style="396"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2" width="14.09765625" style="396"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8" width="14.09765625" style="396"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4" width="14.09765625" style="396"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40" width="14.09765625" style="396"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305</v>
      </c>
      <c r="L1" s="395"/>
      <c r="M1" s="395"/>
      <c r="P1" s="397"/>
      <c r="Q1" s="397"/>
      <c r="R1" s="397"/>
    </row>
    <row r="2" spans="1:18" ht="17.25" customHeight="1">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 t="shared" ref="D5:D40" si="0">SUM(E5:M5)</f>
        <v>189</v>
      </c>
      <c r="E5" s="405">
        <v>0</v>
      </c>
      <c r="F5" s="405">
        <v>0</v>
      </c>
      <c r="G5" s="405">
        <v>0</v>
      </c>
      <c r="H5" s="405">
        <v>0</v>
      </c>
      <c r="I5" s="405">
        <v>0</v>
      </c>
      <c r="J5" s="405">
        <v>0</v>
      </c>
      <c r="K5" s="405">
        <v>0</v>
      </c>
      <c r="L5" s="405">
        <v>0</v>
      </c>
      <c r="M5" s="405">
        <v>189</v>
      </c>
      <c r="N5" s="397" t="str">
        <f>IF(SUM(E5:M5)=D5,"OK","NG")</f>
        <v>OK</v>
      </c>
    </row>
    <row r="6" spans="1:18" ht="17.25" customHeight="1">
      <c r="A6" s="403"/>
      <c r="B6" s="407" t="s">
        <v>162</v>
      </c>
      <c r="C6" s="154" t="s">
        <v>163</v>
      </c>
      <c r="D6" s="404">
        <f t="shared" si="0"/>
        <v>3845444</v>
      </c>
      <c r="E6" s="405">
        <v>0</v>
      </c>
      <c r="F6" s="405">
        <v>0</v>
      </c>
      <c r="G6" s="405">
        <v>0</v>
      </c>
      <c r="H6" s="405">
        <v>0</v>
      </c>
      <c r="I6" s="405">
        <v>0</v>
      </c>
      <c r="J6" s="405">
        <v>0</v>
      </c>
      <c r="K6" s="405">
        <v>0</v>
      </c>
      <c r="L6" s="405">
        <v>0</v>
      </c>
      <c r="M6" s="405">
        <v>3845444</v>
      </c>
      <c r="N6" s="397" t="str">
        <f t="shared" ref="N6:N40" si="1">IF(SUM(E6:M6)=D6,"OK","NG")</f>
        <v>OK</v>
      </c>
    </row>
    <row r="7" spans="1:18" ht="17.25" customHeight="1">
      <c r="A7" s="403" t="s">
        <v>45</v>
      </c>
      <c r="B7" s="408"/>
      <c r="C7" s="154" t="s">
        <v>161</v>
      </c>
      <c r="D7" s="404">
        <f t="shared" si="0"/>
        <v>289</v>
      </c>
      <c r="E7" s="405">
        <v>0</v>
      </c>
      <c r="F7" s="405">
        <v>0</v>
      </c>
      <c r="G7" s="405">
        <v>0</v>
      </c>
      <c r="H7" s="405">
        <v>0</v>
      </c>
      <c r="I7" s="405">
        <v>0</v>
      </c>
      <c r="J7" s="405">
        <v>0</v>
      </c>
      <c r="K7" s="405">
        <v>0</v>
      </c>
      <c r="L7" s="405">
        <v>0</v>
      </c>
      <c r="M7" s="405">
        <v>289</v>
      </c>
      <c r="N7" s="397" t="str">
        <f t="shared" si="1"/>
        <v>OK</v>
      </c>
    </row>
    <row r="8" spans="1:18" ht="17.25" customHeight="1">
      <c r="A8" s="409"/>
      <c r="B8" s="407" t="s">
        <v>164</v>
      </c>
      <c r="C8" s="154" t="s">
        <v>163</v>
      </c>
      <c r="D8" s="404">
        <f t="shared" si="0"/>
        <v>18933625</v>
      </c>
      <c r="E8" s="405">
        <v>0</v>
      </c>
      <c r="F8" s="405">
        <v>0</v>
      </c>
      <c r="G8" s="405">
        <v>0</v>
      </c>
      <c r="H8" s="405">
        <v>0</v>
      </c>
      <c r="I8" s="405">
        <v>0</v>
      </c>
      <c r="J8" s="405">
        <v>0</v>
      </c>
      <c r="K8" s="405">
        <v>0</v>
      </c>
      <c r="L8" s="405">
        <v>0</v>
      </c>
      <c r="M8" s="405">
        <v>18933625</v>
      </c>
      <c r="N8" s="397" t="str">
        <f t="shared" si="1"/>
        <v>OK</v>
      </c>
    </row>
    <row r="9" spans="1:18" ht="17.25" customHeight="1">
      <c r="A9" s="403"/>
      <c r="B9" s="408"/>
      <c r="C9" s="154" t="s">
        <v>161</v>
      </c>
      <c r="D9" s="404">
        <f>SUM(E9:M9)</f>
        <v>478</v>
      </c>
      <c r="E9" s="515">
        <f t="shared" ref="E9:M10" si="2">E5+E7</f>
        <v>0</v>
      </c>
      <c r="F9" s="515">
        <f t="shared" si="2"/>
        <v>0</v>
      </c>
      <c r="G9" s="515">
        <f t="shared" si="2"/>
        <v>0</v>
      </c>
      <c r="H9" s="515">
        <f t="shared" si="2"/>
        <v>0</v>
      </c>
      <c r="I9" s="515">
        <f t="shared" si="2"/>
        <v>0</v>
      </c>
      <c r="J9" s="515">
        <f t="shared" si="2"/>
        <v>0</v>
      </c>
      <c r="K9" s="515">
        <f t="shared" si="2"/>
        <v>0</v>
      </c>
      <c r="L9" s="515">
        <f t="shared" si="2"/>
        <v>0</v>
      </c>
      <c r="M9" s="515">
        <f t="shared" si="2"/>
        <v>478</v>
      </c>
      <c r="N9" s="397" t="str">
        <f t="shared" si="1"/>
        <v>OK</v>
      </c>
    </row>
    <row r="10" spans="1:18" ht="17.25" customHeight="1">
      <c r="A10" s="401"/>
      <c r="B10" s="407" t="s">
        <v>16</v>
      </c>
      <c r="C10" s="154" t="s">
        <v>163</v>
      </c>
      <c r="D10" s="404">
        <f>SUM(E10:M10)</f>
        <v>22779069</v>
      </c>
      <c r="E10" s="515">
        <f t="shared" si="2"/>
        <v>0</v>
      </c>
      <c r="F10" s="515">
        <f t="shared" si="2"/>
        <v>0</v>
      </c>
      <c r="G10" s="515">
        <f t="shared" si="2"/>
        <v>0</v>
      </c>
      <c r="H10" s="515">
        <f t="shared" si="2"/>
        <v>0</v>
      </c>
      <c r="I10" s="515">
        <f t="shared" si="2"/>
        <v>0</v>
      </c>
      <c r="J10" s="515">
        <f t="shared" si="2"/>
        <v>0</v>
      </c>
      <c r="K10" s="515">
        <f t="shared" si="2"/>
        <v>0</v>
      </c>
      <c r="L10" s="515">
        <f t="shared" si="2"/>
        <v>0</v>
      </c>
      <c r="M10" s="515">
        <f t="shared" si="2"/>
        <v>22779069</v>
      </c>
      <c r="N10" s="397" t="str">
        <f t="shared" si="1"/>
        <v>OK</v>
      </c>
    </row>
    <row r="11" spans="1:18" ht="17.25" customHeight="1">
      <c r="A11" s="399"/>
      <c r="B11" s="144"/>
      <c r="C11" s="154" t="s">
        <v>161</v>
      </c>
      <c r="D11" s="404">
        <f t="shared" si="0"/>
        <v>1</v>
      </c>
      <c r="E11" s="405">
        <v>0</v>
      </c>
      <c r="F11" s="405">
        <v>0</v>
      </c>
      <c r="G11" s="405">
        <v>0</v>
      </c>
      <c r="H11" s="405">
        <v>0</v>
      </c>
      <c r="I11" s="405"/>
      <c r="J11" s="522">
        <v>0</v>
      </c>
      <c r="K11" s="522">
        <v>0</v>
      </c>
      <c r="L11" s="522">
        <v>1</v>
      </c>
      <c r="M11" s="405">
        <v>0</v>
      </c>
      <c r="N11" s="397" t="str">
        <f t="shared" si="1"/>
        <v>OK</v>
      </c>
    </row>
    <row r="12" spans="1:18" ht="17.25" customHeight="1">
      <c r="A12" s="403"/>
      <c r="B12" s="407" t="s">
        <v>162</v>
      </c>
      <c r="C12" s="154" t="s">
        <v>163</v>
      </c>
      <c r="D12" s="404">
        <f t="shared" si="0"/>
        <v>21000</v>
      </c>
      <c r="E12" s="405">
        <v>0</v>
      </c>
      <c r="F12" s="405">
        <v>0</v>
      </c>
      <c r="G12" s="405">
        <v>0</v>
      </c>
      <c r="H12" s="405">
        <v>0</v>
      </c>
      <c r="I12" s="405"/>
      <c r="J12" s="522">
        <v>0</v>
      </c>
      <c r="K12" s="522">
        <v>0</v>
      </c>
      <c r="L12" s="522">
        <v>21000</v>
      </c>
      <c r="M12" s="405">
        <v>0</v>
      </c>
      <c r="N12" s="397" t="str">
        <f t="shared" si="1"/>
        <v>OK</v>
      </c>
    </row>
    <row r="13" spans="1:18" ht="17.25" customHeight="1">
      <c r="A13" s="403" t="s">
        <v>46</v>
      </c>
      <c r="B13" s="408"/>
      <c r="C13" s="154" t="s">
        <v>161</v>
      </c>
      <c r="D13" s="404">
        <f t="shared" si="0"/>
        <v>0</v>
      </c>
      <c r="E13" s="405">
        <v>0</v>
      </c>
      <c r="F13" s="405">
        <v>0</v>
      </c>
      <c r="G13" s="405">
        <v>0</v>
      </c>
      <c r="H13" s="405">
        <v>0</v>
      </c>
      <c r="I13" s="405"/>
      <c r="J13" s="405">
        <v>0</v>
      </c>
      <c r="K13" s="405">
        <v>0</v>
      </c>
      <c r="L13" s="405">
        <v>0</v>
      </c>
      <c r="M13" s="405">
        <v>0</v>
      </c>
      <c r="N13" s="397" t="str">
        <f t="shared" si="1"/>
        <v>OK</v>
      </c>
    </row>
    <row r="14" spans="1:18" ht="17.25" customHeight="1">
      <c r="A14" s="403"/>
      <c r="B14" s="407" t="s">
        <v>164</v>
      </c>
      <c r="C14" s="154" t="s">
        <v>163</v>
      </c>
      <c r="D14" s="404">
        <f t="shared" si="0"/>
        <v>0</v>
      </c>
      <c r="E14" s="405">
        <v>0</v>
      </c>
      <c r="F14" s="405">
        <v>0</v>
      </c>
      <c r="G14" s="405">
        <v>0</v>
      </c>
      <c r="H14" s="405">
        <v>0</v>
      </c>
      <c r="I14" s="405"/>
      <c r="J14" s="405">
        <v>0</v>
      </c>
      <c r="K14" s="405">
        <v>0</v>
      </c>
      <c r="L14" s="405">
        <v>0</v>
      </c>
      <c r="M14" s="405">
        <v>0</v>
      </c>
      <c r="N14" s="397" t="str">
        <f t="shared" si="1"/>
        <v>OK</v>
      </c>
    </row>
    <row r="15" spans="1:18" ht="17.25" customHeight="1">
      <c r="A15" s="403"/>
      <c r="B15" s="408"/>
      <c r="C15" s="154" t="s">
        <v>161</v>
      </c>
      <c r="D15" s="404">
        <f t="shared" si="0"/>
        <v>1</v>
      </c>
      <c r="E15" s="515">
        <v>0</v>
      </c>
      <c r="F15" s="515">
        <v>0</v>
      </c>
      <c r="G15" s="515">
        <v>0</v>
      </c>
      <c r="H15" s="515">
        <v>0</v>
      </c>
      <c r="I15" s="515"/>
      <c r="J15" s="515">
        <v>0</v>
      </c>
      <c r="K15" s="515">
        <v>0</v>
      </c>
      <c r="L15" s="515">
        <v>1</v>
      </c>
      <c r="M15" s="515">
        <f>M11+M13</f>
        <v>0</v>
      </c>
      <c r="N15" s="397" t="str">
        <f t="shared" si="1"/>
        <v>OK</v>
      </c>
    </row>
    <row r="16" spans="1:18" ht="17.25" customHeight="1">
      <c r="A16" s="401"/>
      <c r="B16" s="407" t="s">
        <v>16</v>
      </c>
      <c r="C16" s="154" t="s">
        <v>163</v>
      </c>
      <c r="D16" s="404">
        <f t="shared" si="0"/>
        <v>21000</v>
      </c>
      <c r="E16" s="515">
        <v>0</v>
      </c>
      <c r="F16" s="515">
        <v>0</v>
      </c>
      <c r="G16" s="515">
        <v>0</v>
      </c>
      <c r="H16" s="515">
        <v>0</v>
      </c>
      <c r="I16" s="515"/>
      <c r="J16" s="515">
        <v>0</v>
      </c>
      <c r="K16" s="515">
        <v>0</v>
      </c>
      <c r="L16" s="515">
        <v>21000</v>
      </c>
      <c r="M16" s="515">
        <f>M12+M14</f>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v>0</v>
      </c>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v>0</v>
      </c>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v>0</v>
      </c>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v>0</v>
      </c>
      <c r="N20" s="397" t="str">
        <f t="shared" si="1"/>
        <v>OK</v>
      </c>
    </row>
    <row r="21" spans="1:14" ht="17.25" customHeight="1">
      <c r="A21" s="403"/>
      <c r="B21" s="408"/>
      <c r="C21" s="154" t="s">
        <v>161</v>
      </c>
      <c r="D21" s="404">
        <f t="shared" si="0"/>
        <v>0</v>
      </c>
      <c r="E21" s="515">
        <v>0</v>
      </c>
      <c r="F21" s="515">
        <v>0</v>
      </c>
      <c r="G21" s="515">
        <v>0</v>
      </c>
      <c r="H21" s="515">
        <v>0</v>
      </c>
      <c r="I21" s="515"/>
      <c r="J21" s="515">
        <v>0</v>
      </c>
      <c r="K21" s="515">
        <v>0</v>
      </c>
      <c r="L21" s="515">
        <v>0</v>
      </c>
      <c r="M21" s="515">
        <f>M17+M19</f>
        <v>0</v>
      </c>
      <c r="N21" s="397" t="str">
        <f t="shared" si="1"/>
        <v>OK</v>
      </c>
    </row>
    <row r="22" spans="1:14" ht="17.25" customHeight="1">
      <c r="A22" s="401"/>
      <c r="B22" s="407" t="s">
        <v>16</v>
      </c>
      <c r="C22" s="154" t="s">
        <v>163</v>
      </c>
      <c r="D22" s="404">
        <f t="shared" si="0"/>
        <v>0</v>
      </c>
      <c r="E22" s="515">
        <v>0</v>
      </c>
      <c r="F22" s="515">
        <v>0</v>
      </c>
      <c r="G22" s="515">
        <v>0</v>
      </c>
      <c r="H22" s="515">
        <v>0</v>
      </c>
      <c r="I22" s="515"/>
      <c r="J22" s="515">
        <v>0</v>
      </c>
      <c r="K22" s="515">
        <v>0</v>
      </c>
      <c r="L22" s="515">
        <v>0</v>
      </c>
      <c r="M22" s="515">
        <f>M18+M20</f>
        <v>0</v>
      </c>
      <c r="N22" s="397" t="str">
        <f t="shared" si="1"/>
        <v>OK</v>
      </c>
    </row>
    <row r="23" spans="1:14" ht="17.25" customHeight="1">
      <c r="A23" s="399"/>
      <c r="B23" s="144"/>
      <c r="C23" s="154" t="s">
        <v>161</v>
      </c>
      <c r="D23" s="404">
        <f t="shared" si="0"/>
        <v>0</v>
      </c>
      <c r="E23" s="405">
        <v>0</v>
      </c>
      <c r="F23" s="405">
        <v>0</v>
      </c>
      <c r="G23" s="405">
        <v>0</v>
      </c>
      <c r="H23" s="405">
        <v>0</v>
      </c>
      <c r="I23" s="405"/>
      <c r="J23" s="405">
        <v>0</v>
      </c>
      <c r="K23" s="405">
        <v>0</v>
      </c>
      <c r="L23" s="405">
        <v>0</v>
      </c>
      <c r="M23" s="405">
        <v>0</v>
      </c>
      <c r="N23" s="397" t="str">
        <f t="shared" si="1"/>
        <v>OK</v>
      </c>
    </row>
    <row r="24" spans="1:14" ht="17.25" customHeight="1">
      <c r="A24" s="403"/>
      <c r="B24" s="407" t="s">
        <v>162</v>
      </c>
      <c r="C24" s="154" t="s">
        <v>163</v>
      </c>
      <c r="D24" s="404">
        <f t="shared" si="0"/>
        <v>0</v>
      </c>
      <c r="E24" s="405">
        <v>0</v>
      </c>
      <c r="F24" s="405">
        <v>0</v>
      </c>
      <c r="G24" s="405">
        <v>0</v>
      </c>
      <c r="H24" s="405">
        <v>0</v>
      </c>
      <c r="I24" s="405"/>
      <c r="J24" s="405">
        <v>0</v>
      </c>
      <c r="K24" s="405">
        <v>0</v>
      </c>
      <c r="L24" s="405">
        <v>0</v>
      </c>
      <c r="M24" s="405">
        <v>0</v>
      </c>
      <c r="N24" s="397" t="str">
        <f t="shared" si="1"/>
        <v>OK</v>
      </c>
    </row>
    <row r="25" spans="1:14" ht="17.25" customHeight="1">
      <c r="A25" s="403" t="s">
        <v>166</v>
      </c>
      <c r="B25" s="408"/>
      <c r="C25" s="154" t="s">
        <v>161</v>
      </c>
      <c r="D25" s="404">
        <f t="shared" si="0"/>
        <v>0</v>
      </c>
      <c r="E25" s="405">
        <v>0</v>
      </c>
      <c r="F25" s="405">
        <v>0</v>
      </c>
      <c r="G25" s="405">
        <v>0</v>
      </c>
      <c r="H25" s="405">
        <v>0</v>
      </c>
      <c r="I25" s="405"/>
      <c r="J25" s="405">
        <v>0</v>
      </c>
      <c r="K25" s="405">
        <v>0</v>
      </c>
      <c r="L25" s="405">
        <v>0</v>
      </c>
      <c r="M25" s="405">
        <v>0</v>
      </c>
      <c r="N25" s="397" t="str">
        <f t="shared" si="1"/>
        <v>OK</v>
      </c>
    </row>
    <row r="26" spans="1:14" ht="17.25" customHeight="1">
      <c r="A26" s="403"/>
      <c r="B26" s="407" t="s">
        <v>164</v>
      </c>
      <c r="C26" s="154" t="s">
        <v>163</v>
      </c>
      <c r="D26" s="404">
        <f t="shared" si="0"/>
        <v>0</v>
      </c>
      <c r="E26" s="405">
        <v>0</v>
      </c>
      <c r="F26" s="405">
        <v>0</v>
      </c>
      <c r="G26" s="405">
        <v>0</v>
      </c>
      <c r="H26" s="405">
        <v>0</v>
      </c>
      <c r="I26" s="405"/>
      <c r="J26" s="405">
        <v>0</v>
      </c>
      <c r="K26" s="405">
        <v>0</v>
      </c>
      <c r="L26" s="405">
        <v>0</v>
      </c>
      <c r="M26" s="405">
        <v>0</v>
      </c>
      <c r="N26" s="397" t="str">
        <f t="shared" si="1"/>
        <v>OK</v>
      </c>
    </row>
    <row r="27" spans="1:14" ht="17.25" customHeight="1">
      <c r="A27" s="403"/>
      <c r="B27" s="408"/>
      <c r="C27" s="154" t="s">
        <v>161</v>
      </c>
      <c r="D27" s="404">
        <f t="shared" si="0"/>
        <v>0</v>
      </c>
      <c r="E27" s="515">
        <v>0</v>
      </c>
      <c r="F27" s="515">
        <v>0</v>
      </c>
      <c r="G27" s="515">
        <v>0</v>
      </c>
      <c r="H27" s="515">
        <v>0</v>
      </c>
      <c r="I27" s="515"/>
      <c r="J27" s="515">
        <v>0</v>
      </c>
      <c r="K27" s="515">
        <v>0</v>
      </c>
      <c r="L27" s="515">
        <v>0</v>
      </c>
      <c r="M27" s="515">
        <f>M23+M25</f>
        <v>0</v>
      </c>
      <c r="N27" s="397" t="str">
        <f t="shared" si="1"/>
        <v>OK</v>
      </c>
    </row>
    <row r="28" spans="1:14" ht="17.25" customHeight="1">
      <c r="A28" s="401"/>
      <c r="B28" s="407" t="s">
        <v>16</v>
      </c>
      <c r="C28" s="144" t="s">
        <v>163</v>
      </c>
      <c r="D28" s="404">
        <f t="shared" si="0"/>
        <v>0</v>
      </c>
      <c r="E28" s="515">
        <v>0</v>
      </c>
      <c r="F28" s="515">
        <v>0</v>
      </c>
      <c r="G28" s="515">
        <v>0</v>
      </c>
      <c r="H28" s="515">
        <v>0</v>
      </c>
      <c r="I28" s="515"/>
      <c r="J28" s="515">
        <v>0</v>
      </c>
      <c r="K28" s="515">
        <v>0</v>
      </c>
      <c r="L28" s="515">
        <v>0</v>
      </c>
      <c r="M28" s="515">
        <f>M24+M26</f>
        <v>0</v>
      </c>
      <c r="N28" s="397" t="str">
        <f t="shared" si="1"/>
        <v>OK</v>
      </c>
    </row>
    <row r="29" spans="1:14" ht="17.25" customHeight="1">
      <c r="A29" s="555" t="s">
        <v>255</v>
      </c>
      <c r="B29" s="144"/>
      <c r="C29" s="154" t="s">
        <v>161</v>
      </c>
      <c r="D29" s="404">
        <f t="shared" si="0"/>
        <v>0</v>
      </c>
      <c r="E29" s="405">
        <v>0</v>
      </c>
      <c r="F29" s="405">
        <v>0</v>
      </c>
      <c r="G29" s="405">
        <v>0</v>
      </c>
      <c r="H29" s="405">
        <v>0</v>
      </c>
      <c r="I29" s="405"/>
      <c r="J29" s="405">
        <v>0</v>
      </c>
      <c r="K29" s="405">
        <v>0</v>
      </c>
      <c r="L29" s="405">
        <v>0</v>
      </c>
      <c r="M29" s="405">
        <v>0</v>
      </c>
      <c r="N29" s="397" t="str">
        <f t="shared" si="1"/>
        <v>OK</v>
      </c>
    </row>
    <row r="30" spans="1:14" ht="17.25" customHeight="1">
      <c r="A30" s="556"/>
      <c r="B30" s="407" t="s">
        <v>162</v>
      </c>
      <c r="C30" s="154" t="s">
        <v>163</v>
      </c>
      <c r="D30" s="404">
        <f t="shared" si="0"/>
        <v>0</v>
      </c>
      <c r="E30" s="405">
        <v>0</v>
      </c>
      <c r="F30" s="405">
        <v>0</v>
      </c>
      <c r="G30" s="405">
        <v>0</v>
      </c>
      <c r="H30" s="405">
        <v>0</v>
      </c>
      <c r="I30" s="405"/>
      <c r="J30" s="405">
        <v>0</v>
      </c>
      <c r="K30" s="405">
        <v>0</v>
      </c>
      <c r="L30" s="405">
        <v>0</v>
      </c>
      <c r="M30" s="405">
        <v>0</v>
      </c>
      <c r="N30" s="397" t="str">
        <f t="shared" si="1"/>
        <v>OK</v>
      </c>
    </row>
    <row r="31" spans="1:14" ht="17.25" customHeight="1">
      <c r="A31" s="556"/>
      <c r="B31" s="408"/>
      <c r="C31" s="154" t="s">
        <v>161</v>
      </c>
      <c r="D31" s="404">
        <f t="shared" si="0"/>
        <v>0</v>
      </c>
      <c r="E31" s="405">
        <v>0</v>
      </c>
      <c r="F31" s="405">
        <v>0</v>
      </c>
      <c r="G31" s="405">
        <v>0</v>
      </c>
      <c r="H31" s="405">
        <v>0</v>
      </c>
      <c r="I31" s="405"/>
      <c r="J31" s="405">
        <v>0</v>
      </c>
      <c r="K31" s="405">
        <v>0</v>
      </c>
      <c r="L31" s="405">
        <v>0</v>
      </c>
      <c r="M31" s="405">
        <v>0</v>
      </c>
      <c r="N31" s="397" t="str">
        <f t="shared" si="1"/>
        <v>OK</v>
      </c>
    </row>
    <row r="32" spans="1:14" ht="17.25" customHeight="1">
      <c r="A32" s="556"/>
      <c r="B32" s="407" t="s">
        <v>164</v>
      </c>
      <c r="C32" s="154" t="s">
        <v>163</v>
      </c>
      <c r="D32" s="404">
        <f t="shared" si="0"/>
        <v>0</v>
      </c>
      <c r="E32" s="405">
        <v>0</v>
      </c>
      <c r="F32" s="405">
        <v>0</v>
      </c>
      <c r="G32" s="405">
        <v>0</v>
      </c>
      <c r="H32" s="405">
        <v>0</v>
      </c>
      <c r="I32" s="405"/>
      <c r="J32" s="405">
        <v>0</v>
      </c>
      <c r="K32" s="405">
        <v>0</v>
      </c>
      <c r="L32" s="405">
        <v>0</v>
      </c>
      <c r="M32" s="405">
        <v>0</v>
      </c>
      <c r="N32" s="397" t="str">
        <f t="shared" si="1"/>
        <v>OK</v>
      </c>
    </row>
    <row r="33" spans="1:18" ht="17.25" customHeight="1">
      <c r="A33" s="556"/>
      <c r="B33" s="408"/>
      <c r="C33" s="154" t="s">
        <v>161</v>
      </c>
      <c r="D33" s="404">
        <f t="shared" si="0"/>
        <v>0</v>
      </c>
      <c r="E33" s="515">
        <v>0</v>
      </c>
      <c r="F33" s="515">
        <v>0</v>
      </c>
      <c r="G33" s="515">
        <v>0</v>
      </c>
      <c r="H33" s="515">
        <v>0</v>
      </c>
      <c r="I33" s="515"/>
      <c r="J33" s="515">
        <v>0</v>
      </c>
      <c r="K33" s="515">
        <v>0</v>
      </c>
      <c r="L33" s="515">
        <v>0</v>
      </c>
      <c r="M33" s="515">
        <f>M29+M31</f>
        <v>0</v>
      </c>
      <c r="N33" s="397" t="str">
        <f t="shared" si="1"/>
        <v>OK</v>
      </c>
    </row>
    <row r="34" spans="1:18" ht="17.25" customHeight="1">
      <c r="A34" s="557"/>
      <c r="B34" s="407" t="s">
        <v>16</v>
      </c>
      <c r="C34" s="144" t="s">
        <v>163</v>
      </c>
      <c r="D34" s="404">
        <f t="shared" si="0"/>
        <v>0</v>
      </c>
      <c r="E34" s="515">
        <v>0</v>
      </c>
      <c r="F34" s="515">
        <v>0</v>
      </c>
      <c r="G34" s="515">
        <v>0</v>
      </c>
      <c r="H34" s="515">
        <v>0</v>
      </c>
      <c r="I34" s="515"/>
      <c r="J34" s="515">
        <v>0</v>
      </c>
      <c r="K34" s="515">
        <v>0</v>
      </c>
      <c r="L34" s="515">
        <v>0</v>
      </c>
      <c r="M34" s="515">
        <f>M30+M32</f>
        <v>0</v>
      </c>
      <c r="N34" s="397" t="str">
        <f t="shared" si="1"/>
        <v>OK</v>
      </c>
    </row>
    <row r="35" spans="1:18" s="410" customFormat="1" ht="17.25" customHeight="1">
      <c r="A35" s="399"/>
      <c r="B35" s="144"/>
      <c r="C35" s="154" t="s">
        <v>161</v>
      </c>
      <c r="D35" s="404">
        <f t="shared" si="0"/>
        <v>0</v>
      </c>
      <c r="E35" s="516">
        <v>0</v>
      </c>
      <c r="F35" s="516">
        <v>0</v>
      </c>
      <c r="G35" s="516">
        <v>0</v>
      </c>
      <c r="H35" s="516">
        <v>0</v>
      </c>
      <c r="I35" s="516"/>
      <c r="J35" s="516">
        <v>0</v>
      </c>
      <c r="K35" s="516">
        <v>0</v>
      </c>
      <c r="L35" s="516">
        <v>0</v>
      </c>
      <c r="M35" s="516">
        <v>0</v>
      </c>
      <c r="N35" s="397" t="str">
        <f t="shared" si="1"/>
        <v>OK</v>
      </c>
    </row>
    <row r="36" spans="1:18" s="410" customFormat="1" ht="17.25" customHeight="1">
      <c r="A36" s="403"/>
      <c r="B36" s="407" t="s">
        <v>162</v>
      </c>
      <c r="C36" s="154" t="s">
        <v>163</v>
      </c>
      <c r="D36" s="404">
        <f t="shared" si="0"/>
        <v>0</v>
      </c>
      <c r="E36" s="516">
        <v>0</v>
      </c>
      <c r="F36" s="516">
        <v>0</v>
      </c>
      <c r="G36" s="516">
        <v>0</v>
      </c>
      <c r="H36" s="516">
        <v>0</v>
      </c>
      <c r="I36" s="516"/>
      <c r="J36" s="516">
        <v>0</v>
      </c>
      <c r="K36" s="516">
        <v>0</v>
      </c>
      <c r="L36" s="516">
        <v>0</v>
      </c>
      <c r="M36" s="516">
        <v>0</v>
      </c>
      <c r="N36" s="397" t="str">
        <f t="shared" si="1"/>
        <v>OK</v>
      </c>
    </row>
    <row r="37" spans="1:18" ht="17.25" customHeight="1">
      <c r="A37" s="403" t="s">
        <v>47</v>
      </c>
      <c r="B37" s="408"/>
      <c r="C37" s="154" t="s">
        <v>161</v>
      </c>
      <c r="D37" s="404">
        <f t="shared" si="0"/>
        <v>5</v>
      </c>
      <c r="E37" s="516">
        <v>0</v>
      </c>
      <c r="F37" s="516">
        <v>0</v>
      </c>
      <c r="G37" s="516">
        <v>0</v>
      </c>
      <c r="H37" s="516">
        <v>0</v>
      </c>
      <c r="I37" s="516"/>
      <c r="J37" s="516">
        <v>0</v>
      </c>
      <c r="K37" s="526">
        <v>5</v>
      </c>
      <c r="L37" s="526">
        <v>0</v>
      </c>
      <c r="M37" s="516">
        <v>0</v>
      </c>
      <c r="N37" s="397" t="str">
        <f t="shared" si="1"/>
        <v>OK</v>
      </c>
    </row>
    <row r="38" spans="1:18" ht="17.25" customHeight="1">
      <c r="A38" s="403"/>
      <c r="B38" s="407" t="s">
        <v>164</v>
      </c>
      <c r="C38" s="154" t="s">
        <v>163</v>
      </c>
      <c r="D38" s="404">
        <f t="shared" si="0"/>
        <v>572200</v>
      </c>
      <c r="E38" s="516">
        <v>0</v>
      </c>
      <c r="F38" s="516">
        <v>0</v>
      </c>
      <c r="G38" s="516">
        <v>0</v>
      </c>
      <c r="H38" s="516">
        <v>0</v>
      </c>
      <c r="I38" s="516"/>
      <c r="J38" s="516">
        <v>0</v>
      </c>
      <c r="K38" s="526">
        <v>572200</v>
      </c>
      <c r="L38" s="526">
        <v>0</v>
      </c>
      <c r="M38" s="516">
        <v>0</v>
      </c>
      <c r="N38" s="397" t="str">
        <f t="shared" si="1"/>
        <v>OK</v>
      </c>
    </row>
    <row r="39" spans="1:18" ht="17.25" customHeight="1">
      <c r="A39" s="403"/>
      <c r="B39" s="408"/>
      <c r="C39" s="154" t="s">
        <v>161</v>
      </c>
      <c r="D39" s="404">
        <f t="shared" si="0"/>
        <v>5</v>
      </c>
      <c r="E39" s="515">
        <v>0</v>
      </c>
      <c r="F39" s="515">
        <v>0</v>
      </c>
      <c r="G39" s="515">
        <v>0</v>
      </c>
      <c r="H39" s="515">
        <v>0</v>
      </c>
      <c r="I39" s="515"/>
      <c r="J39" s="515">
        <v>0</v>
      </c>
      <c r="K39" s="527">
        <v>5</v>
      </c>
      <c r="L39" s="527">
        <v>0</v>
      </c>
      <c r="M39" s="515">
        <f>M35+M37</f>
        <v>0</v>
      </c>
      <c r="N39" s="397" t="str">
        <f t="shared" si="1"/>
        <v>OK</v>
      </c>
    </row>
    <row r="40" spans="1:18" ht="17.25" customHeight="1">
      <c r="A40" s="401"/>
      <c r="B40" s="407" t="s">
        <v>16</v>
      </c>
      <c r="C40" s="154" t="s">
        <v>163</v>
      </c>
      <c r="D40" s="404">
        <f t="shared" si="0"/>
        <v>572200</v>
      </c>
      <c r="E40" s="515">
        <v>0</v>
      </c>
      <c r="F40" s="515">
        <v>0</v>
      </c>
      <c r="G40" s="515">
        <v>0</v>
      </c>
      <c r="H40" s="515">
        <v>0</v>
      </c>
      <c r="I40" s="515"/>
      <c r="J40" s="515">
        <v>0</v>
      </c>
      <c r="K40" s="527">
        <v>572200</v>
      </c>
      <c r="L40" s="527">
        <v>0</v>
      </c>
      <c r="M40" s="515">
        <f>M36+M38</f>
        <v>0</v>
      </c>
      <c r="N40" s="397" t="str">
        <f t="shared" si="1"/>
        <v>OK</v>
      </c>
    </row>
    <row r="41" spans="1:18" ht="17.25" customHeight="1">
      <c r="A41" s="397"/>
      <c r="B41" s="505"/>
      <c r="C41" s="505"/>
    </row>
    <row r="42" spans="1:18" ht="17.25" customHeight="1">
      <c r="A42" s="397"/>
      <c r="B42" s="397"/>
      <c r="C42" s="397"/>
      <c r="F42" s="554" t="s">
        <v>256</v>
      </c>
      <c r="G42" s="554"/>
      <c r="H42" s="554"/>
      <c r="I42" s="554"/>
      <c r="J42" s="397"/>
      <c r="K42" s="513" t="s">
        <v>305</v>
      </c>
      <c r="L42" s="397"/>
      <c r="M42" s="397"/>
      <c r="P42" s="397"/>
      <c r="Q42" s="397"/>
      <c r="R42" s="397"/>
    </row>
    <row r="43" spans="1:18" ht="17.25" customHeight="1">
      <c r="C43" s="398"/>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404">
        <f t="shared" ref="D46:D87" si="3">SUM(E46:M46)</f>
        <v>0</v>
      </c>
      <c r="E46" s="405">
        <v>0</v>
      </c>
      <c r="F46" s="405">
        <v>0</v>
      </c>
      <c r="G46" s="405">
        <v>0</v>
      </c>
      <c r="H46" s="405">
        <v>0</v>
      </c>
      <c r="I46" s="405"/>
      <c r="J46" s="405">
        <v>0</v>
      </c>
      <c r="K46" s="405">
        <v>0</v>
      </c>
      <c r="L46" s="405">
        <v>0</v>
      </c>
      <c r="M46" s="405">
        <v>0</v>
      </c>
      <c r="N46" s="397" t="str">
        <f t="shared" ref="N46:N87" si="4">IF(SUM(E46:M46)=D46,"OK","NG")</f>
        <v>OK</v>
      </c>
      <c r="O46" s="411"/>
    </row>
    <row r="47" spans="1:18" ht="17.25" customHeight="1">
      <c r="A47" s="403"/>
      <c r="B47" s="407" t="s">
        <v>162</v>
      </c>
      <c r="C47" s="154" t="s">
        <v>163</v>
      </c>
      <c r="D47" s="404">
        <f t="shared" si="3"/>
        <v>0</v>
      </c>
      <c r="E47" s="405">
        <v>0</v>
      </c>
      <c r="F47" s="405">
        <v>0</v>
      </c>
      <c r="G47" s="405">
        <v>0</v>
      </c>
      <c r="H47" s="405">
        <v>0</v>
      </c>
      <c r="I47" s="405"/>
      <c r="J47" s="405">
        <v>0</v>
      </c>
      <c r="K47" s="405">
        <v>0</v>
      </c>
      <c r="L47" s="405">
        <v>0</v>
      </c>
      <c r="M47" s="405">
        <v>0</v>
      </c>
      <c r="N47" s="397" t="str">
        <f t="shared" si="4"/>
        <v>OK</v>
      </c>
      <c r="O47" s="411"/>
    </row>
    <row r="48" spans="1:18" ht="17.25" customHeight="1">
      <c r="A48" s="403" t="s">
        <v>48</v>
      </c>
      <c r="B48" s="408"/>
      <c r="C48" s="154" t="s">
        <v>161</v>
      </c>
      <c r="D48" s="404">
        <f t="shared" si="3"/>
        <v>0</v>
      </c>
      <c r="E48" s="405">
        <v>0</v>
      </c>
      <c r="F48" s="405">
        <v>0</v>
      </c>
      <c r="G48" s="405">
        <v>0</v>
      </c>
      <c r="H48" s="405">
        <v>0</v>
      </c>
      <c r="I48" s="405"/>
      <c r="J48" s="405">
        <v>0</v>
      </c>
      <c r="K48" s="405">
        <v>0</v>
      </c>
      <c r="L48" s="405">
        <v>0</v>
      </c>
      <c r="M48" s="405">
        <v>0</v>
      </c>
      <c r="N48" s="397" t="str">
        <f t="shared" si="4"/>
        <v>OK</v>
      </c>
      <c r="O48" s="411"/>
    </row>
    <row r="49" spans="1:15" ht="17.25" customHeight="1">
      <c r="A49" s="403"/>
      <c r="B49" s="407" t="s">
        <v>164</v>
      </c>
      <c r="C49" s="154" t="s">
        <v>163</v>
      </c>
      <c r="D49" s="404">
        <f t="shared" si="3"/>
        <v>0</v>
      </c>
      <c r="E49" s="405">
        <v>0</v>
      </c>
      <c r="F49" s="405">
        <v>0</v>
      </c>
      <c r="G49" s="405">
        <v>0</v>
      </c>
      <c r="H49" s="405">
        <v>0</v>
      </c>
      <c r="I49" s="405"/>
      <c r="J49" s="405">
        <v>0</v>
      </c>
      <c r="K49" s="405">
        <v>0</v>
      </c>
      <c r="L49" s="405">
        <v>0</v>
      </c>
      <c r="M49" s="405">
        <v>0</v>
      </c>
      <c r="N49" s="397" t="str">
        <f t="shared" si="4"/>
        <v>OK</v>
      </c>
      <c r="O49" s="411"/>
    </row>
    <row r="50" spans="1:15" ht="17.25" customHeight="1">
      <c r="A50" s="403"/>
      <c r="B50" s="408"/>
      <c r="C50" s="154" t="s">
        <v>161</v>
      </c>
      <c r="D50" s="404">
        <f t="shared" si="3"/>
        <v>0</v>
      </c>
      <c r="E50" s="515">
        <v>0</v>
      </c>
      <c r="F50" s="515">
        <v>0</v>
      </c>
      <c r="G50" s="515">
        <v>0</v>
      </c>
      <c r="H50" s="515">
        <v>0</v>
      </c>
      <c r="I50" s="515"/>
      <c r="J50" s="515">
        <v>0</v>
      </c>
      <c r="K50" s="515">
        <v>0</v>
      </c>
      <c r="L50" s="515">
        <v>0</v>
      </c>
      <c r="M50" s="515">
        <f>M46+M48</f>
        <v>0</v>
      </c>
      <c r="N50" s="397" t="str">
        <f t="shared" si="4"/>
        <v>OK</v>
      </c>
      <c r="O50" s="411"/>
    </row>
    <row r="51" spans="1:15" ht="17.25" customHeight="1">
      <c r="A51" s="401"/>
      <c r="B51" s="407" t="s">
        <v>16</v>
      </c>
      <c r="C51" s="154" t="s">
        <v>163</v>
      </c>
      <c r="D51" s="404">
        <f t="shared" si="3"/>
        <v>0</v>
      </c>
      <c r="E51" s="515">
        <v>0</v>
      </c>
      <c r="F51" s="515">
        <v>0</v>
      </c>
      <c r="G51" s="515">
        <v>0</v>
      </c>
      <c r="H51" s="515">
        <v>0</v>
      </c>
      <c r="I51" s="515"/>
      <c r="J51" s="515">
        <v>0</v>
      </c>
      <c r="K51" s="515">
        <v>0</v>
      </c>
      <c r="L51" s="515">
        <v>0</v>
      </c>
      <c r="M51" s="515">
        <f>M47+M49</f>
        <v>0</v>
      </c>
      <c r="N51" s="397" t="str">
        <f t="shared" si="4"/>
        <v>OK</v>
      </c>
      <c r="O51" s="411"/>
    </row>
    <row r="52" spans="1:15" ht="17.25" customHeight="1">
      <c r="A52" s="399"/>
      <c r="B52" s="144"/>
      <c r="C52" s="154" t="s">
        <v>161</v>
      </c>
      <c r="D52" s="404">
        <f t="shared" si="3"/>
        <v>5</v>
      </c>
      <c r="E52" s="405">
        <v>0</v>
      </c>
      <c r="F52" s="405">
        <v>0</v>
      </c>
      <c r="G52" s="405">
        <v>0</v>
      </c>
      <c r="H52" s="405">
        <v>0</v>
      </c>
      <c r="I52" s="405"/>
      <c r="J52" s="405">
        <v>0</v>
      </c>
      <c r="K52" s="405">
        <v>0</v>
      </c>
      <c r="L52" s="405">
        <v>5</v>
      </c>
      <c r="M52" s="405">
        <v>0</v>
      </c>
      <c r="N52" s="397" t="str">
        <f t="shared" si="4"/>
        <v>OK</v>
      </c>
      <c r="O52" s="411"/>
    </row>
    <row r="53" spans="1:15" ht="17.25" customHeight="1">
      <c r="A53" s="403"/>
      <c r="B53" s="407" t="s">
        <v>162</v>
      </c>
      <c r="C53" s="154" t="s">
        <v>163</v>
      </c>
      <c r="D53" s="404">
        <f t="shared" si="3"/>
        <v>288100</v>
      </c>
      <c r="E53" s="405">
        <v>0</v>
      </c>
      <c r="F53" s="405">
        <v>0</v>
      </c>
      <c r="G53" s="405">
        <v>0</v>
      </c>
      <c r="H53" s="405">
        <v>0</v>
      </c>
      <c r="I53" s="405"/>
      <c r="J53" s="405">
        <v>0</v>
      </c>
      <c r="K53" s="405">
        <v>0</v>
      </c>
      <c r="L53" s="405">
        <v>288100</v>
      </c>
      <c r="M53" s="405">
        <v>0</v>
      </c>
      <c r="N53" s="397" t="str">
        <f t="shared" si="4"/>
        <v>OK</v>
      </c>
      <c r="O53" s="411"/>
    </row>
    <row r="54" spans="1:15" ht="17.25" customHeight="1">
      <c r="A54" s="403" t="s">
        <v>50</v>
      </c>
      <c r="B54" s="408"/>
      <c r="C54" s="154" t="s">
        <v>161</v>
      </c>
      <c r="D54" s="404">
        <f t="shared" si="3"/>
        <v>44</v>
      </c>
      <c r="E54" s="405">
        <v>0</v>
      </c>
      <c r="F54" s="405">
        <v>0</v>
      </c>
      <c r="G54" s="405">
        <v>3</v>
      </c>
      <c r="H54" s="405">
        <v>41</v>
      </c>
      <c r="I54" s="405"/>
      <c r="J54" s="405">
        <v>0</v>
      </c>
      <c r="K54" s="405">
        <v>0</v>
      </c>
      <c r="L54" s="405">
        <v>0</v>
      </c>
      <c r="M54" s="405">
        <v>0</v>
      </c>
      <c r="N54" s="397" t="str">
        <f t="shared" si="4"/>
        <v>OK</v>
      </c>
      <c r="O54" s="411"/>
    </row>
    <row r="55" spans="1:15" ht="17.25" customHeight="1">
      <c r="A55" s="403"/>
      <c r="B55" s="407" t="s">
        <v>164</v>
      </c>
      <c r="C55" s="154" t="s">
        <v>163</v>
      </c>
      <c r="D55" s="404">
        <f t="shared" si="3"/>
        <v>1210200</v>
      </c>
      <c r="E55" s="405">
        <v>0</v>
      </c>
      <c r="F55" s="405">
        <v>0</v>
      </c>
      <c r="G55" s="405">
        <v>58000</v>
      </c>
      <c r="H55" s="405">
        <v>1152200</v>
      </c>
      <c r="I55" s="405"/>
      <c r="J55" s="405">
        <v>0</v>
      </c>
      <c r="K55" s="405">
        <v>0</v>
      </c>
      <c r="L55" s="405">
        <v>0</v>
      </c>
      <c r="M55" s="405">
        <v>0</v>
      </c>
      <c r="N55" s="397" t="str">
        <f t="shared" si="4"/>
        <v>OK</v>
      </c>
      <c r="O55" s="411"/>
    </row>
    <row r="56" spans="1:15" ht="17.25" customHeight="1">
      <c r="A56" s="403"/>
      <c r="B56" s="408"/>
      <c r="C56" s="154" t="s">
        <v>161</v>
      </c>
      <c r="D56" s="404">
        <f>SUM(E56:M56)</f>
        <v>49</v>
      </c>
      <c r="E56" s="515">
        <v>0</v>
      </c>
      <c r="F56" s="515">
        <v>0</v>
      </c>
      <c r="G56" s="515">
        <v>3</v>
      </c>
      <c r="H56" s="515">
        <v>41</v>
      </c>
      <c r="I56" s="515"/>
      <c r="J56" s="515">
        <v>0</v>
      </c>
      <c r="K56" s="515">
        <v>0</v>
      </c>
      <c r="L56" s="515">
        <v>5</v>
      </c>
      <c r="M56" s="515">
        <f>M52+M54</f>
        <v>0</v>
      </c>
      <c r="N56" s="397" t="str">
        <f t="shared" si="4"/>
        <v>OK</v>
      </c>
      <c r="O56" s="411"/>
    </row>
    <row r="57" spans="1:15" ht="17.25" customHeight="1">
      <c r="A57" s="401"/>
      <c r="B57" s="407" t="s">
        <v>16</v>
      </c>
      <c r="C57" s="154" t="s">
        <v>163</v>
      </c>
      <c r="D57" s="404">
        <f>SUM(E57:M57)</f>
        <v>1498300</v>
      </c>
      <c r="E57" s="515">
        <v>0</v>
      </c>
      <c r="F57" s="515">
        <v>0</v>
      </c>
      <c r="G57" s="515">
        <v>58000</v>
      </c>
      <c r="H57" s="515">
        <v>1152200</v>
      </c>
      <c r="I57" s="515"/>
      <c r="J57" s="515">
        <v>0</v>
      </c>
      <c r="K57" s="515">
        <v>0</v>
      </c>
      <c r="L57" s="515">
        <v>288100</v>
      </c>
      <c r="M57" s="515">
        <f>M53+M55</f>
        <v>0</v>
      </c>
      <c r="N57" s="397" t="str">
        <f t="shared" si="4"/>
        <v>OK</v>
      </c>
      <c r="O57" s="411"/>
    </row>
    <row r="58" spans="1:15" ht="17.25" customHeight="1">
      <c r="A58" s="399"/>
      <c r="B58" s="144"/>
      <c r="C58" s="154" t="s">
        <v>161</v>
      </c>
      <c r="D58" s="404">
        <f t="shared" si="3"/>
        <v>0</v>
      </c>
      <c r="E58" s="405">
        <v>0</v>
      </c>
      <c r="F58" s="405">
        <v>0</v>
      </c>
      <c r="G58" s="405">
        <v>0</v>
      </c>
      <c r="H58" s="405">
        <v>0</v>
      </c>
      <c r="I58" s="405"/>
      <c r="J58" s="405">
        <v>0</v>
      </c>
      <c r="K58" s="405">
        <v>0</v>
      </c>
      <c r="L58" s="405">
        <v>0</v>
      </c>
      <c r="M58" s="405">
        <v>0</v>
      </c>
      <c r="N58" s="397" t="str">
        <f t="shared" si="4"/>
        <v>OK</v>
      </c>
      <c r="O58" s="411"/>
    </row>
    <row r="59" spans="1:15" ht="17.25" customHeight="1">
      <c r="A59" s="403"/>
      <c r="B59" s="407" t="s">
        <v>162</v>
      </c>
      <c r="C59" s="154" t="s">
        <v>163</v>
      </c>
      <c r="D59" s="404">
        <f t="shared" si="3"/>
        <v>0</v>
      </c>
      <c r="E59" s="405">
        <v>0</v>
      </c>
      <c r="F59" s="405">
        <v>0</v>
      </c>
      <c r="G59" s="405">
        <v>0</v>
      </c>
      <c r="H59" s="405">
        <v>0</v>
      </c>
      <c r="I59" s="405"/>
      <c r="J59" s="405">
        <v>0</v>
      </c>
      <c r="K59" s="405">
        <v>0</v>
      </c>
      <c r="L59" s="405">
        <v>0</v>
      </c>
      <c r="M59" s="405">
        <v>0</v>
      </c>
      <c r="N59" s="397" t="str">
        <f t="shared" si="4"/>
        <v>OK</v>
      </c>
      <c r="O59" s="411"/>
    </row>
    <row r="60" spans="1:15" ht="17.25" customHeight="1">
      <c r="A60" s="403" t="s">
        <v>51</v>
      </c>
      <c r="B60" s="408"/>
      <c r="C60" s="154" t="s">
        <v>161</v>
      </c>
      <c r="D60" s="404">
        <f t="shared" si="3"/>
        <v>0</v>
      </c>
      <c r="E60" s="405">
        <v>0</v>
      </c>
      <c r="F60" s="405">
        <v>0</v>
      </c>
      <c r="G60" s="405">
        <v>0</v>
      </c>
      <c r="H60" s="405">
        <v>0</v>
      </c>
      <c r="I60" s="405"/>
      <c r="J60" s="405">
        <v>0</v>
      </c>
      <c r="K60" s="405">
        <v>0</v>
      </c>
      <c r="L60" s="405">
        <v>0</v>
      </c>
      <c r="M60" s="405">
        <v>0</v>
      </c>
      <c r="N60" s="397" t="str">
        <f t="shared" si="4"/>
        <v>OK</v>
      </c>
      <c r="O60" s="411"/>
    </row>
    <row r="61" spans="1:15" ht="17.25" customHeight="1">
      <c r="A61" s="403"/>
      <c r="B61" s="407" t="s">
        <v>164</v>
      </c>
      <c r="C61" s="154" t="s">
        <v>163</v>
      </c>
      <c r="D61" s="404">
        <f t="shared" si="3"/>
        <v>0</v>
      </c>
      <c r="E61" s="405">
        <v>0</v>
      </c>
      <c r="F61" s="405">
        <v>0</v>
      </c>
      <c r="G61" s="405">
        <v>0</v>
      </c>
      <c r="H61" s="405">
        <v>0</v>
      </c>
      <c r="I61" s="405"/>
      <c r="J61" s="405">
        <v>0</v>
      </c>
      <c r="K61" s="405">
        <v>0</v>
      </c>
      <c r="L61" s="405">
        <v>0</v>
      </c>
      <c r="M61" s="405">
        <v>0</v>
      </c>
      <c r="N61" s="397" t="str">
        <f t="shared" si="4"/>
        <v>OK</v>
      </c>
      <c r="O61" s="411"/>
    </row>
    <row r="62" spans="1:15" ht="17.25" customHeight="1">
      <c r="A62" s="403"/>
      <c r="B62" s="408"/>
      <c r="C62" s="154" t="s">
        <v>161</v>
      </c>
      <c r="D62" s="404">
        <f t="shared" si="3"/>
        <v>0</v>
      </c>
      <c r="E62" s="515">
        <v>0</v>
      </c>
      <c r="F62" s="515">
        <v>0</v>
      </c>
      <c r="G62" s="515">
        <v>0</v>
      </c>
      <c r="H62" s="515">
        <v>0</v>
      </c>
      <c r="I62" s="515"/>
      <c r="J62" s="515">
        <v>0</v>
      </c>
      <c r="K62" s="515">
        <v>0</v>
      </c>
      <c r="L62" s="515">
        <v>0</v>
      </c>
      <c r="M62" s="515">
        <f>M58+M60</f>
        <v>0</v>
      </c>
      <c r="N62" s="397" t="str">
        <f t="shared" si="4"/>
        <v>OK</v>
      </c>
      <c r="O62" s="411"/>
    </row>
    <row r="63" spans="1:15" ht="17.25" customHeight="1">
      <c r="A63" s="401"/>
      <c r="B63" s="407" t="s">
        <v>16</v>
      </c>
      <c r="C63" s="144" t="s">
        <v>163</v>
      </c>
      <c r="D63" s="404">
        <f t="shared" si="3"/>
        <v>0</v>
      </c>
      <c r="E63" s="515">
        <v>0</v>
      </c>
      <c r="F63" s="515">
        <v>0</v>
      </c>
      <c r="G63" s="515">
        <v>0</v>
      </c>
      <c r="H63" s="515">
        <v>0</v>
      </c>
      <c r="I63" s="515"/>
      <c r="J63" s="515">
        <v>0</v>
      </c>
      <c r="K63" s="515">
        <v>0</v>
      </c>
      <c r="L63" s="515">
        <v>0</v>
      </c>
      <c r="M63" s="515">
        <f>M59+M61</f>
        <v>0</v>
      </c>
      <c r="N63" s="397" t="str">
        <f t="shared" si="4"/>
        <v>OK</v>
      </c>
      <c r="O63" s="411"/>
    </row>
    <row r="64" spans="1:15" ht="17.25" customHeight="1">
      <c r="A64" s="399"/>
      <c r="B64" s="144"/>
      <c r="C64" s="154" t="s">
        <v>161</v>
      </c>
      <c r="D64" s="404">
        <f t="shared" si="3"/>
        <v>0</v>
      </c>
      <c r="E64" s="405">
        <v>0</v>
      </c>
      <c r="F64" s="405">
        <v>0</v>
      </c>
      <c r="G64" s="405">
        <v>0</v>
      </c>
      <c r="H64" s="405">
        <v>0</v>
      </c>
      <c r="I64" s="405"/>
      <c r="J64" s="405">
        <v>0</v>
      </c>
      <c r="K64" s="405">
        <v>0</v>
      </c>
      <c r="L64" s="405">
        <v>0</v>
      </c>
      <c r="M64" s="405">
        <v>0</v>
      </c>
      <c r="N64" s="397" t="str">
        <f t="shared" si="4"/>
        <v>OK</v>
      </c>
      <c r="O64" s="411"/>
    </row>
    <row r="65" spans="1:15" ht="17.25" customHeight="1">
      <c r="A65" s="403"/>
      <c r="B65" s="407" t="s">
        <v>162</v>
      </c>
      <c r="C65" s="154" t="s">
        <v>163</v>
      </c>
      <c r="D65" s="404">
        <f t="shared" si="3"/>
        <v>0</v>
      </c>
      <c r="E65" s="405">
        <v>0</v>
      </c>
      <c r="F65" s="405">
        <v>0</v>
      </c>
      <c r="G65" s="405">
        <v>0</v>
      </c>
      <c r="H65" s="405">
        <v>0</v>
      </c>
      <c r="I65" s="405"/>
      <c r="J65" s="405">
        <v>0</v>
      </c>
      <c r="K65" s="405">
        <v>0</v>
      </c>
      <c r="L65" s="405">
        <v>0</v>
      </c>
      <c r="M65" s="405">
        <v>0</v>
      </c>
      <c r="N65" s="397" t="str">
        <f t="shared" si="4"/>
        <v>OK</v>
      </c>
      <c r="O65" s="411"/>
    </row>
    <row r="66" spans="1:15" ht="17.25" customHeight="1">
      <c r="A66" s="403" t="s">
        <v>172</v>
      </c>
      <c r="B66" s="408"/>
      <c r="C66" s="154" t="s">
        <v>161</v>
      </c>
      <c r="D66" s="404">
        <f t="shared" si="3"/>
        <v>0</v>
      </c>
      <c r="E66" s="405">
        <v>0</v>
      </c>
      <c r="F66" s="405">
        <v>0</v>
      </c>
      <c r="G66" s="405">
        <v>0</v>
      </c>
      <c r="H66" s="405">
        <v>0</v>
      </c>
      <c r="I66" s="405"/>
      <c r="J66" s="405">
        <v>0</v>
      </c>
      <c r="K66" s="405">
        <v>0</v>
      </c>
      <c r="L66" s="405">
        <v>0</v>
      </c>
      <c r="M66" s="405">
        <v>0</v>
      </c>
      <c r="N66" s="397" t="str">
        <f t="shared" si="4"/>
        <v>OK</v>
      </c>
      <c r="O66" s="411"/>
    </row>
    <row r="67" spans="1:15" ht="17.25" customHeight="1">
      <c r="A67" s="403"/>
      <c r="B67" s="407" t="s">
        <v>164</v>
      </c>
      <c r="C67" s="154" t="s">
        <v>163</v>
      </c>
      <c r="D67" s="404">
        <f t="shared" si="3"/>
        <v>0</v>
      </c>
      <c r="E67" s="405">
        <v>0</v>
      </c>
      <c r="F67" s="405">
        <v>0</v>
      </c>
      <c r="G67" s="405">
        <v>0</v>
      </c>
      <c r="H67" s="405">
        <v>0</v>
      </c>
      <c r="I67" s="405"/>
      <c r="J67" s="405">
        <v>0</v>
      </c>
      <c r="K67" s="405">
        <v>0</v>
      </c>
      <c r="L67" s="405">
        <v>0</v>
      </c>
      <c r="M67" s="405">
        <v>0</v>
      </c>
      <c r="N67" s="397" t="str">
        <f t="shared" si="4"/>
        <v>OK</v>
      </c>
      <c r="O67" s="411"/>
    </row>
    <row r="68" spans="1:15" ht="17.25" customHeight="1">
      <c r="A68" s="403"/>
      <c r="B68" s="408"/>
      <c r="C68" s="154" t="s">
        <v>161</v>
      </c>
      <c r="D68" s="404">
        <f t="shared" si="3"/>
        <v>0</v>
      </c>
      <c r="E68" s="515">
        <v>0</v>
      </c>
      <c r="F68" s="515">
        <v>0</v>
      </c>
      <c r="G68" s="515">
        <v>0</v>
      </c>
      <c r="H68" s="515">
        <v>0</v>
      </c>
      <c r="I68" s="515"/>
      <c r="J68" s="515">
        <v>0</v>
      </c>
      <c r="K68" s="515">
        <v>0</v>
      </c>
      <c r="L68" s="515">
        <v>0</v>
      </c>
      <c r="M68" s="515">
        <f>M64+M66</f>
        <v>0</v>
      </c>
      <c r="N68" s="397" t="str">
        <f t="shared" si="4"/>
        <v>OK</v>
      </c>
      <c r="O68" s="411"/>
    </row>
    <row r="69" spans="1:15" ht="17.25" customHeight="1">
      <c r="A69" s="401"/>
      <c r="B69" s="407" t="s">
        <v>16</v>
      </c>
      <c r="C69" s="144" t="s">
        <v>163</v>
      </c>
      <c r="D69" s="404">
        <f t="shared" si="3"/>
        <v>0</v>
      </c>
      <c r="E69" s="515">
        <v>0</v>
      </c>
      <c r="F69" s="515">
        <v>0</v>
      </c>
      <c r="G69" s="515">
        <v>0</v>
      </c>
      <c r="H69" s="515">
        <v>0</v>
      </c>
      <c r="I69" s="515"/>
      <c r="J69" s="515">
        <v>0</v>
      </c>
      <c r="K69" s="515">
        <v>0</v>
      </c>
      <c r="L69" s="515">
        <v>0</v>
      </c>
      <c r="M69" s="515">
        <f>M65+M67</f>
        <v>0</v>
      </c>
      <c r="N69" s="397" t="str">
        <f t="shared" si="4"/>
        <v>OK</v>
      </c>
      <c r="O69" s="411"/>
    </row>
    <row r="70" spans="1:15" ht="17.25" hidden="1" customHeight="1">
      <c r="A70" s="399"/>
      <c r="B70" s="144"/>
      <c r="C70" s="154" t="s">
        <v>161</v>
      </c>
      <c r="D70" s="404">
        <f t="shared" si="3"/>
        <v>0</v>
      </c>
      <c r="E70" s="405">
        <v>0</v>
      </c>
      <c r="F70" s="405">
        <v>0</v>
      </c>
      <c r="G70" s="405">
        <v>0</v>
      </c>
      <c r="H70" s="405">
        <v>0</v>
      </c>
      <c r="I70" s="405"/>
      <c r="J70" s="405">
        <v>0</v>
      </c>
      <c r="K70" s="405">
        <v>0</v>
      </c>
      <c r="L70" s="405">
        <v>0</v>
      </c>
      <c r="M70" s="405"/>
      <c r="N70" s="397" t="str">
        <f t="shared" si="4"/>
        <v>OK</v>
      </c>
      <c r="O70" s="411"/>
    </row>
    <row r="71" spans="1:15" ht="17.25" hidden="1" customHeight="1">
      <c r="A71" s="403"/>
      <c r="B71" s="407" t="s">
        <v>162</v>
      </c>
      <c r="C71" s="154" t="s">
        <v>163</v>
      </c>
      <c r="D71" s="404">
        <f t="shared" si="3"/>
        <v>0</v>
      </c>
      <c r="E71" s="405">
        <v>0</v>
      </c>
      <c r="F71" s="405">
        <v>0</v>
      </c>
      <c r="G71" s="405">
        <v>0</v>
      </c>
      <c r="H71" s="405">
        <v>0</v>
      </c>
      <c r="I71" s="405"/>
      <c r="J71" s="405">
        <v>0</v>
      </c>
      <c r="K71" s="405">
        <v>0</v>
      </c>
      <c r="L71" s="405">
        <v>0</v>
      </c>
      <c r="M71" s="405"/>
      <c r="N71" s="397" t="str">
        <f t="shared" si="4"/>
        <v>OK</v>
      </c>
      <c r="O71" s="411"/>
    </row>
    <row r="72" spans="1:15" ht="17.25" hidden="1" customHeight="1">
      <c r="A72" s="403" t="s">
        <v>258</v>
      </c>
      <c r="B72" s="408"/>
      <c r="C72" s="154" t="s">
        <v>161</v>
      </c>
      <c r="D72" s="404">
        <f t="shared" si="3"/>
        <v>0</v>
      </c>
      <c r="E72" s="405">
        <v>0</v>
      </c>
      <c r="F72" s="405">
        <v>0</v>
      </c>
      <c r="G72" s="405">
        <v>0</v>
      </c>
      <c r="H72" s="405">
        <v>0</v>
      </c>
      <c r="I72" s="405"/>
      <c r="J72" s="405">
        <v>0</v>
      </c>
      <c r="K72" s="405">
        <v>0</v>
      </c>
      <c r="L72" s="405">
        <v>0</v>
      </c>
      <c r="M72" s="405"/>
      <c r="N72" s="397" t="str">
        <f t="shared" si="4"/>
        <v>OK</v>
      </c>
      <c r="O72" s="411"/>
    </row>
    <row r="73" spans="1:15" ht="17.25" hidden="1" customHeight="1">
      <c r="A73" s="403"/>
      <c r="B73" s="407" t="s">
        <v>164</v>
      </c>
      <c r="C73" s="154" t="s">
        <v>163</v>
      </c>
      <c r="D73" s="404">
        <f t="shared" si="3"/>
        <v>0</v>
      </c>
      <c r="E73" s="405">
        <v>0</v>
      </c>
      <c r="F73" s="405">
        <v>0</v>
      </c>
      <c r="G73" s="405">
        <v>0</v>
      </c>
      <c r="H73" s="405">
        <v>0</v>
      </c>
      <c r="I73" s="405"/>
      <c r="J73" s="405">
        <v>0</v>
      </c>
      <c r="K73" s="405">
        <v>0</v>
      </c>
      <c r="L73" s="405">
        <v>0</v>
      </c>
      <c r="M73" s="405"/>
      <c r="N73" s="397" t="str">
        <f t="shared" si="4"/>
        <v>OK</v>
      </c>
      <c r="O73" s="411"/>
    </row>
    <row r="74" spans="1:15" ht="17.25" hidden="1" customHeight="1">
      <c r="A74" s="403"/>
      <c r="B74" s="408"/>
      <c r="C74" s="154" t="s">
        <v>161</v>
      </c>
      <c r="D74" s="404">
        <f t="shared" si="3"/>
        <v>0</v>
      </c>
      <c r="E74" s="515">
        <v>0</v>
      </c>
      <c r="F74" s="515">
        <v>0</v>
      </c>
      <c r="G74" s="515">
        <v>0</v>
      </c>
      <c r="H74" s="515">
        <v>0</v>
      </c>
      <c r="I74" s="515"/>
      <c r="J74" s="515">
        <v>0</v>
      </c>
      <c r="K74" s="515">
        <v>0</v>
      </c>
      <c r="L74" s="515">
        <v>0</v>
      </c>
      <c r="M74" s="515">
        <f>M70+M72</f>
        <v>0</v>
      </c>
      <c r="N74" s="397" t="str">
        <f t="shared" si="4"/>
        <v>OK</v>
      </c>
      <c r="O74" s="411"/>
    </row>
    <row r="75" spans="1:15" ht="17.25" hidden="1" customHeight="1">
      <c r="A75" s="401"/>
      <c r="B75" s="407" t="s">
        <v>16</v>
      </c>
      <c r="C75" s="144" t="s">
        <v>163</v>
      </c>
      <c r="D75" s="404">
        <f t="shared" si="3"/>
        <v>0</v>
      </c>
      <c r="E75" s="515">
        <v>0</v>
      </c>
      <c r="F75" s="515">
        <v>0</v>
      </c>
      <c r="G75" s="515">
        <v>0</v>
      </c>
      <c r="H75" s="515">
        <v>0</v>
      </c>
      <c r="I75" s="515"/>
      <c r="J75" s="515">
        <v>0</v>
      </c>
      <c r="K75" s="515">
        <v>0</v>
      </c>
      <c r="L75" s="515">
        <v>0</v>
      </c>
      <c r="M75" s="515">
        <f>M71+M73</f>
        <v>0</v>
      </c>
      <c r="N75" s="397" t="str">
        <f t="shared" si="4"/>
        <v>OK</v>
      </c>
      <c r="O75" s="411"/>
    </row>
    <row r="76" spans="1:15" ht="17.25" customHeight="1">
      <c r="A76" s="399"/>
      <c r="B76" s="144"/>
      <c r="C76" s="154" t="s">
        <v>161</v>
      </c>
      <c r="D76" s="404">
        <f t="shared" si="3"/>
        <v>1</v>
      </c>
      <c r="E76" s="516">
        <v>0</v>
      </c>
      <c r="F76" s="516">
        <v>0</v>
      </c>
      <c r="G76" s="516">
        <v>0</v>
      </c>
      <c r="H76" s="516">
        <v>0</v>
      </c>
      <c r="I76" s="516"/>
      <c r="J76" s="516">
        <v>0</v>
      </c>
      <c r="K76" s="523">
        <v>0</v>
      </c>
      <c r="L76" s="523">
        <v>1</v>
      </c>
      <c r="M76" s="516">
        <v>0</v>
      </c>
      <c r="N76" s="397" t="str">
        <f t="shared" si="4"/>
        <v>OK</v>
      </c>
      <c r="O76" s="412"/>
    </row>
    <row r="77" spans="1:15" ht="17.25" customHeight="1">
      <c r="A77" s="403"/>
      <c r="B77" s="407" t="s">
        <v>162</v>
      </c>
      <c r="C77" s="154" t="s">
        <v>163</v>
      </c>
      <c r="D77" s="404">
        <f t="shared" si="3"/>
        <v>45400</v>
      </c>
      <c r="E77" s="516">
        <v>0</v>
      </c>
      <c r="F77" s="516">
        <v>0</v>
      </c>
      <c r="G77" s="516">
        <v>0</v>
      </c>
      <c r="H77" s="516">
        <v>0</v>
      </c>
      <c r="I77" s="516"/>
      <c r="J77" s="516">
        <v>0</v>
      </c>
      <c r="K77" s="523">
        <v>0</v>
      </c>
      <c r="L77" s="523">
        <v>45400</v>
      </c>
      <c r="M77" s="516">
        <v>0</v>
      </c>
      <c r="N77" s="397" t="str">
        <f t="shared" si="4"/>
        <v>OK</v>
      </c>
      <c r="O77" s="412"/>
    </row>
    <row r="78" spans="1:15" ht="17.25" customHeight="1">
      <c r="A78" s="403" t="s">
        <v>53</v>
      </c>
      <c r="B78" s="408"/>
      <c r="C78" s="154" t="s">
        <v>161</v>
      </c>
      <c r="D78" s="404">
        <f t="shared" si="3"/>
        <v>2</v>
      </c>
      <c r="E78" s="516">
        <v>0</v>
      </c>
      <c r="F78" s="516">
        <v>0</v>
      </c>
      <c r="G78" s="516">
        <v>2</v>
      </c>
      <c r="H78" s="516">
        <v>0</v>
      </c>
      <c r="I78" s="516"/>
      <c r="J78" s="516">
        <v>0</v>
      </c>
      <c r="K78" s="516">
        <v>0</v>
      </c>
      <c r="L78" s="516">
        <v>0</v>
      </c>
      <c r="M78" s="516">
        <v>0</v>
      </c>
      <c r="N78" s="397" t="str">
        <f t="shared" si="4"/>
        <v>OK</v>
      </c>
      <c r="O78" s="412"/>
    </row>
    <row r="79" spans="1:15" ht="17.25" customHeight="1">
      <c r="A79" s="403" t="s">
        <v>44</v>
      </c>
      <c r="B79" s="407" t="s">
        <v>164</v>
      </c>
      <c r="C79" s="154" t="s">
        <v>163</v>
      </c>
      <c r="D79" s="404">
        <f t="shared" si="3"/>
        <v>68200</v>
      </c>
      <c r="E79" s="516">
        <v>0</v>
      </c>
      <c r="F79" s="516">
        <v>0</v>
      </c>
      <c r="G79" s="516">
        <v>68200</v>
      </c>
      <c r="H79" s="516">
        <v>0</v>
      </c>
      <c r="I79" s="516"/>
      <c r="J79" s="516">
        <v>0</v>
      </c>
      <c r="K79" s="516">
        <v>0</v>
      </c>
      <c r="L79" s="516">
        <v>0</v>
      </c>
      <c r="M79" s="516">
        <v>0</v>
      </c>
      <c r="N79" s="397" t="str">
        <f t="shared" si="4"/>
        <v>OK</v>
      </c>
      <c r="O79" s="412"/>
    </row>
    <row r="80" spans="1:15" ht="17.25" customHeight="1">
      <c r="A80" s="403"/>
      <c r="B80" s="408"/>
      <c r="C80" s="154" t="s">
        <v>161</v>
      </c>
      <c r="D80" s="404">
        <f t="shared" si="3"/>
        <v>3</v>
      </c>
      <c r="E80" s="515">
        <v>0</v>
      </c>
      <c r="F80" s="515">
        <v>0</v>
      </c>
      <c r="G80" s="515">
        <v>2</v>
      </c>
      <c r="H80" s="515">
        <v>0</v>
      </c>
      <c r="I80" s="515"/>
      <c r="J80" s="515">
        <v>0</v>
      </c>
      <c r="K80" s="515">
        <v>0</v>
      </c>
      <c r="L80" s="515">
        <v>1</v>
      </c>
      <c r="M80" s="515">
        <f>M76+M78</f>
        <v>0</v>
      </c>
      <c r="N80" s="397" t="str">
        <f t="shared" si="4"/>
        <v>OK</v>
      </c>
      <c r="O80" s="412"/>
    </row>
    <row r="81" spans="1:18" ht="17.25" customHeight="1">
      <c r="A81" s="401"/>
      <c r="B81" s="407" t="s">
        <v>16</v>
      </c>
      <c r="C81" s="154" t="s">
        <v>163</v>
      </c>
      <c r="D81" s="404">
        <f t="shared" si="3"/>
        <v>113600</v>
      </c>
      <c r="E81" s="515">
        <v>0</v>
      </c>
      <c r="F81" s="515">
        <v>0</v>
      </c>
      <c r="G81" s="515">
        <v>68200</v>
      </c>
      <c r="H81" s="515">
        <v>0</v>
      </c>
      <c r="I81" s="515"/>
      <c r="J81" s="515">
        <v>0</v>
      </c>
      <c r="K81" s="515">
        <v>0</v>
      </c>
      <c r="L81" s="515">
        <v>45400</v>
      </c>
      <c r="M81" s="515">
        <f>M77+M79</f>
        <v>0</v>
      </c>
      <c r="N81" s="397" t="str">
        <f t="shared" si="4"/>
        <v>OK</v>
      </c>
      <c r="O81" s="412"/>
    </row>
    <row r="82" spans="1:18" ht="15.9" customHeight="1">
      <c r="A82" s="399"/>
      <c r="B82" s="144"/>
      <c r="C82" s="154" t="s">
        <v>161</v>
      </c>
      <c r="D82" s="404">
        <f t="shared" si="3"/>
        <v>0</v>
      </c>
      <c r="E82" s="405">
        <v>0</v>
      </c>
      <c r="F82" s="405">
        <v>0</v>
      </c>
      <c r="G82" s="405">
        <v>0</v>
      </c>
      <c r="H82" s="405">
        <v>0</v>
      </c>
      <c r="I82" s="405"/>
      <c r="J82" s="405">
        <v>0</v>
      </c>
      <c r="K82" s="405">
        <v>0</v>
      </c>
      <c r="L82" s="405">
        <v>0</v>
      </c>
      <c r="M82" s="405">
        <v>0</v>
      </c>
      <c r="N82" s="397" t="str">
        <f t="shared" si="4"/>
        <v>OK</v>
      </c>
    </row>
    <row r="83" spans="1:18" ht="15.9" customHeight="1">
      <c r="A83" s="403"/>
      <c r="B83" s="407" t="s">
        <v>162</v>
      </c>
      <c r="C83" s="154" t="s">
        <v>163</v>
      </c>
      <c r="D83" s="404">
        <f t="shared" si="3"/>
        <v>0</v>
      </c>
      <c r="E83" s="405">
        <v>0</v>
      </c>
      <c r="F83" s="405">
        <v>0</v>
      </c>
      <c r="G83" s="405">
        <v>0</v>
      </c>
      <c r="H83" s="405">
        <v>0</v>
      </c>
      <c r="I83" s="405"/>
      <c r="J83" s="405">
        <v>0</v>
      </c>
      <c r="K83" s="405">
        <v>0</v>
      </c>
      <c r="L83" s="405">
        <v>0</v>
      </c>
      <c r="M83" s="405">
        <v>0</v>
      </c>
      <c r="N83" s="397" t="str">
        <f t="shared" si="4"/>
        <v>OK</v>
      </c>
    </row>
    <row r="84" spans="1:18" ht="15.9" customHeight="1">
      <c r="A84" s="403" t="s">
        <v>54</v>
      </c>
      <c r="B84" s="408"/>
      <c r="C84" s="154" t="s">
        <v>161</v>
      </c>
      <c r="D84" s="404">
        <f t="shared" si="3"/>
        <v>0</v>
      </c>
      <c r="E84" s="405">
        <v>0</v>
      </c>
      <c r="F84" s="405">
        <v>0</v>
      </c>
      <c r="G84" s="405">
        <v>0</v>
      </c>
      <c r="H84" s="405">
        <v>0</v>
      </c>
      <c r="I84" s="405"/>
      <c r="J84" s="405">
        <v>0</v>
      </c>
      <c r="K84" s="405">
        <v>0</v>
      </c>
      <c r="L84" s="405">
        <v>0</v>
      </c>
      <c r="M84" s="405">
        <v>0</v>
      </c>
      <c r="N84" s="397" t="str">
        <f t="shared" si="4"/>
        <v>OK</v>
      </c>
    </row>
    <row r="85" spans="1:18" ht="15.9" customHeight="1">
      <c r="A85" s="403"/>
      <c r="B85" s="407" t="s">
        <v>164</v>
      </c>
      <c r="C85" s="154" t="s">
        <v>163</v>
      </c>
      <c r="D85" s="404">
        <f t="shared" si="3"/>
        <v>0</v>
      </c>
      <c r="E85" s="405">
        <v>0</v>
      </c>
      <c r="F85" s="405">
        <v>0</v>
      </c>
      <c r="G85" s="405">
        <v>0</v>
      </c>
      <c r="H85" s="405">
        <v>0</v>
      </c>
      <c r="I85" s="405"/>
      <c r="J85" s="405">
        <v>0</v>
      </c>
      <c r="K85" s="405">
        <v>0</v>
      </c>
      <c r="L85" s="405">
        <v>0</v>
      </c>
      <c r="M85" s="405">
        <v>0</v>
      </c>
      <c r="N85" s="397" t="str">
        <f t="shared" si="4"/>
        <v>OK</v>
      </c>
    </row>
    <row r="86" spans="1:18" ht="15.9" customHeight="1">
      <c r="A86" s="403"/>
      <c r="B86" s="408"/>
      <c r="C86" s="154" t="s">
        <v>161</v>
      </c>
      <c r="D86" s="404">
        <f t="shared" si="3"/>
        <v>0</v>
      </c>
      <c r="E86" s="515">
        <v>0</v>
      </c>
      <c r="F86" s="515">
        <v>0</v>
      </c>
      <c r="G86" s="515">
        <v>0</v>
      </c>
      <c r="H86" s="515">
        <v>0</v>
      </c>
      <c r="I86" s="515"/>
      <c r="J86" s="515">
        <v>0</v>
      </c>
      <c r="K86" s="515">
        <v>0</v>
      </c>
      <c r="L86" s="515">
        <v>0</v>
      </c>
      <c r="M86" s="515">
        <f>M82+M84</f>
        <v>0</v>
      </c>
      <c r="N86" s="397" t="str">
        <f t="shared" si="4"/>
        <v>OK</v>
      </c>
    </row>
    <row r="87" spans="1:18" ht="15.9" customHeight="1">
      <c r="A87" s="401"/>
      <c r="B87" s="407" t="s">
        <v>16</v>
      </c>
      <c r="C87" s="154" t="s">
        <v>163</v>
      </c>
      <c r="D87" s="404">
        <f t="shared" si="3"/>
        <v>0</v>
      </c>
      <c r="E87" s="515">
        <v>0</v>
      </c>
      <c r="F87" s="515">
        <v>0</v>
      </c>
      <c r="G87" s="515">
        <v>0</v>
      </c>
      <c r="H87" s="515">
        <v>0</v>
      </c>
      <c r="I87" s="515"/>
      <c r="J87" s="515">
        <v>0</v>
      </c>
      <c r="K87" s="515">
        <v>0</v>
      </c>
      <c r="L87" s="515">
        <v>0</v>
      </c>
      <c r="M87" s="515">
        <f>M83+M85</f>
        <v>0</v>
      </c>
      <c r="N87" s="397" t="str">
        <f t="shared" si="4"/>
        <v>OK</v>
      </c>
    </row>
    <row r="88" spans="1:18" ht="15.9" customHeight="1"/>
    <row r="89" spans="1:18" ht="15.9" customHeight="1">
      <c r="A89" s="397"/>
      <c r="B89" s="397"/>
      <c r="C89" s="397"/>
      <c r="F89" s="554" t="s">
        <v>256</v>
      </c>
      <c r="G89" s="554"/>
      <c r="H89" s="554"/>
      <c r="I89" s="554"/>
      <c r="J89" s="397"/>
      <c r="K89" s="513" t="s">
        <v>305</v>
      </c>
      <c r="L89" s="397"/>
      <c r="M89" s="397"/>
      <c r="P89" s="397"/>
      <c r="Q89" s="397"/>
      <c r="R89" s="397"/>
    </row>
    <row r="90" spans="1:18" ht="15.9" customHeight="1">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f t="shared" ref="D93:D151" si="5">SUM(E93:M93)</f>
        <v>0</v>
      </c>
      <c r="E93" s="405"/>
      <c r="F93" s="405"/>
      <c r="G93" s="405"/>
      <c r="H93" s="405"/>
      <c r="I93" s="405"/>
      <c r="J93" s="405"/>
      <c r="K93" s="405"/>
      <c r="L93" s="405"/>
      <c r="M93" s="405"/>
      <c r="N93" s="397" t="str">
        <f t="shared" ref="N93:N151" si="6">IF(SUM(E93:M93)=D93,"OK","NG")</f>
        <v>OK</v>
      </c>
    </row>
    <row r="94" spans="1:18" ht="15.9" hidden="1" customHeight="1">
      <c r="A94" s="403"/>
      <c r="B94" s="407" t="s">
        <v>162</v>
      </c>
      <c r="C94" s="154" t="s">
        <v>163</v>
      </c>
      <c r="D94" s="404">
        <f t="shared" si="5"/>
        <v>0</v>
      </c>
      <c r="E94" s="405"/>
      <c r="F94" s="405"/>
      <c r="G94" s="405"/>
      <c r="H94" s="405"/>
      <c r="I94" s="405"/>
      <c r="J94" s="405"/>
      <c r="K94" s="405"/>
      <c r="L94" s="405"/>
      <c r="M94" s="405"/>
      <c r="N94" s="397" t="str">
        <f t="shared" si="6"/>
        <v>OK</v>
      </c>
    </row>
    <row r="95" spans="1:18" ht="15.9" hidden="1" customHeight="1">
      <c r="A95" s="403" t="s">
        <v>54</v>
      </c>
      <c r="B95" s="408"/>
      <c r="C95" s="154" t="s">
        <v>161</v>
      </c>
      <c r="D95" s="404">
        <f t="shared" si="5"/>
        <v>0</v>
      </c>
      <c r="E95" s="405"/>
      <c r="F95" s="405"/>
      <c r="G95" s="405"/>
      <c r="H95" s="405"/>
      <c r="I95" s="405"/>
      <c r="J95" s="405"/>
      <c r="K95" s="405"/>
      <c r="L95" s="405"/>
      <c r="M95" s="405"/>
      <c r="N95" s="397" t="str">
        <f t="shared" si="6"/>
        <v>OK</v>
      </c>
    </row>
    <row r="96" spans="1:18" ht="15.9" hidden="1" customHeight="1">
      <c r="A96" s="403"/>
      <c r="B96" s="407" t="s">
        <v>164</v>
      </c>
      <c r="C96" s="154" t="s">
        <v>163</v>
      </c>
      <c r="D96" s="404">
        <f t="shared" si="5"/>
        <v>0</v>
      </c>
      <c r="E96" s="405"/>
      <c r="F96" s="405"/>
      <c r="G96" s="405"/>
      <c r="H96" s="405"/>
      <c r="I96" s="405"/>
      <c r="J96" s="405"/>
      <c r="K96" s="405"/>
      <c r="L96" s="405"/>
      <c r="M96" s="405"/>
      <c r="N96" s="397" t="str">
        <f t="shared" si="6"/>
        <v>OK</v>
      </c>
    </row>
    <row r="97" spans="1:14" ht="15.9" hidden="1" customHeight="1">
      <c r="A97" s="403"/>
      <c r="B97" s="408"/>
      <c r="C97" s="154" t="s">
        <v>161</v>
      </c>
      <c r="D97" s="404">
        <f t="shared" si="5"/>
        <v>0</v>
      </c>
      <c r="E97" s="515">
        <f t="shared" ref="E97:M98" si="7">E93+E95</f>
        <v>0</v>
      </c>
      <c r="F97" s="515">
        <f t="shared" si="7"/>
        <v>0</v>
      </c>
      <c r="G97" s="515">
        <f t="shared" si="7"/>
        <v>0</v>
      </c>
      <c r="H97" s="515">
        <f t="shared" si="7"/>
        <v>0</v>
      </c>
      <c r="I97" s="515">
        <f t="shared" si="7"/>
        <v>0</v>
      </c>
      <c r="J97" s="515">
        <f t="shared" si="7"/>
        <v>0</v>
      </c>
      <c r="K97" s="515">
        <f t="shared" si="7"/>
        <v>0</v>
      </c>
      <c r="L97" s="515">
        <f t="shared" si="7"/>
        <v>0</v>
      </c>
      <c r="M97" s="515">
        <f t="shared" si="7"/>
        <v>0</v>
      </c>
      <c r="N97" s="397" t="str">
        <f t="shared" si="6"/>
        <v>OK</v>
      </c>
    </row>
    <row r="98" spans="1:14" ht="15.9" hidden="1" customHeight="1">
      <c r="A98" s="401"/>
      <c r="B98" s="407" t="s">
        <v>16</v>
      </c>
      <c r="C98" s="154" t="s">
        <v>163</v>
      </c>
      <c r="D98" s="404">
        <f t="shared" si="5"/>
        <v>0</v>
      </c>
      <c r="E98" s="515">
        <f t="shared" si="7"/>
        <v>0</v>
      </c>
      <c r="F98" s="515">
        <f t="shared" si="7"/>
        <v>0</v>
      </c>
      <c r="G98" s="515">
        <f t="shared" si="7"/>
        <v>0</v>
      </c>
      <c r="H98" s="515">
        <f t="shared" si="7"/>
        <v>0</v>
      </c>
      <c r="I98" s="515">
        <f t="shared" si="7"/>
        <v>0</v>
      </c>
      <c r="J98" s="515">
        <f t="shared" si="7"/>
        <v>0</v>
      </c>
      <c r="K98" s="515">
        <f t="shared" si="7"/>
        <v>0</v>
      </c>
      <c r="L98" s="515">
        <f t="shared" si="7"/>
        <v>0</v>
      </c>
      <c r="M98" s="515">
        <f t="shared" si="7"/>
        <v>0</v>
      </c>
      <c r="N98" s="397" t="str">
        <f t="shared" si="6"/>
        <v>OK</v>
      </c>
    </row>
    <row r="99" spans="1:14" ht="15.9" customHeight="1">
      <c r="A99" s="399"/>
      <c r="B99" s="144"/>
      <c r="C99" s="154" t="s">
        <v>161</v>
      </c>
      <c r="D99" s="404">
        <f t="shared" si="5"/>
        <v>0</v>
      </c>
      <c r="E99" s="405">
        <v>0</v>
      </c>
      <c r="F99" s="405">
        <v>0</v>
      </c>
      <c r="G99" s="405">
        <v>0</v>
      </c>
      <c r="H99" s="405">
        <v>0</v>
      </c>
      <c r="I99" s="405"/>
      <c r="J99" s="405">
        <v>0</v>
      </c>
      <c r="K99" s="405">
        <v>0</v>
      </c>
      <c r="L99" s="405">
        <v>0</v>
      </c>
      <c r="M99" s="405">
        <v>0</v>
      </c>
      <c r="N99" s="397" t="str">
        <f t="shared" si="6"/>
        <v>OK</v>
      </c>
    </row>
    <row r="100" spans="1:14" ht="15.9" customHeight="1">
      <c r="A100" s="403"/>
      <c r="B100" s="407" t="s">
        <v>162</v>
      </c>
      <c r="C100" s="154" t="s">
        <v>163</v>
      </c>
      <c r="D100" s="404">
        <f t="shared" si="5"/>
        <v>0</v>
      </c>
      <c r="E100" s="405">
        <v>0</v>
      </c>
      <c r="F100" s="405">
        <v>0</v>
      </c>
      <c r="G100" s="405">
        <v>0</v>
      </c>
      <c r="H100" s="405">
        <v>0</v>
      </c>
      <c r="I100" s="405"/>
      <c r="J100" s="405">
        <v>0</v>
      </c>
      <c r="K100" s="405">
        <v>0</v>
      </c>
      <c r="L100" s="405">
        <v>0</v>
      </c>
      <c r="M100" s="405">
        <v>0</v>
      </c>
      <c r="N100" s="397" t="str">
        <f t="shared" si="6"/>
        <v>OK</v>
      </c>
    </row>
    <row r="101" spans="1:14" ht="15.9" customHeight="1">
      <c r="A101" s="403" t="s">
        <v>176</v>
      </c>
      <c r="B101" s="408"/>
      <c r="C101" s="154" t="s">
        <v>161</v>
      </c>
      <c r="D101" s="404">
        <f t="shared" si="5"/>
        <v>0</v>
      </c>
      <c r="E101" s="405">
        <v>0</v>
      </c>
      <c r="F101" s="405">
        <v>0</v>
      </c>
      <c r="G101" s="405">
        <v>0</v>
      </c>
      <c r="H101" s="405">
        <v>0</v>
      </c>
      <c r="I101" s="405"/>
      <c r="J101" s="405">
        <v>0</v>
      </c>
      <c r="K101" s="405">
        <v>0</v>
      </c>
      <c r="L101" s="405">
        <v>0</v>
      </c>
      <c r="M101" s="405">
        <v>0</v>
      </c>
      <c r="N101" s="397" t="str">
        <f t="shared" si="6"/>
        <v>OK</v>
      </c>
    </row>
    <row r="102" spans="1:14" ht="15.9" customHeight="1">
      <c r="A102" s="403" t="s">
        <v>43</v>
      </c>
      <c r="B102" s="407" t="s">
        <v>164</v>
      </c>
      <c r="C102" s="154" t="s">
        <v>163</v>
      </c>
      <c r="D102" s="404">
        <f t="shared" si="5"/>
        <v>0</v>
      </c>
      <c r="E102" s="405">
        <v>0</v>
      </c>
      <c r="F102" s="405">
        <v>0</v>
      </c>
      <c r="G102" s="405">
        <v>0</v>
      </c>
      <c r="H102" s="405">
        <v>0</v>
      </c>
      <c r="I102" s="405"/>
      <c r="J102" s="405">
        <v>0</v>
      </c>
      <c r="K102" s="405">
        <v>0</v>
      </c>
      <c r="L102" s="405">
        <v>0</v>
      </c>
      <c r="M102" s="405">
        <v>0</v>
      </c>
      <c r="N102" s="397" t="str">
        <f t="shared" si="6"/>
        <v>OK</v>
      </c>
    </row>
    <row r="103" spans="1:14" ht="15.9" customHeight="1">
      <c r="A103" s="403"/>
      <c r="B103" s="408"/>
      <c r="C103" s="154" t="s">
        <v>161</v>
      </c>
      <c r="D103" s="404">
        <f t="shared" si="5"/>
        <v>0</v>
      </c>
      <c r="E103" s="515">
        <v>0</v>
      </c>
      <c r="F103" s="515">
        <v>0</v>
      </c>
      <c r="G103" s="515">
        <v>0</v>
      </c>
      <c r="H103" s="515">
        <v>0</v>
      </c>
      <c r="I103" s="515"/>
      <c r="J103" s="515">
        <v>0</v>
      </c>
      <c r="K103" s="515">
        <v>0</v>
      </c>
      <c r="L103" s="515">
        <v>0</v>
      </c>
      <c r="M103" s="515">
        <f>M99+M101</f>
        <v>0</v>
      </c>
      <c r="N103" s="397" t="str">
        <f t="shared" si="6"/>
        <v>OK</v>
      </c>
    </row>
    <row r="104" spans="1:14" ht="15.9" customHeight="1">
      <c r="A104" s="401"/>
      <c r="B104" s="407" t="s">
        <v>16</v>
      </c>
      <c r="C104" s="144" t="s">
        <v>163</v>
      </c>
      <c r="D104" s="404">
        <f t="shared" si="5"/>
        <v>0</v>
      </c>
      <c r="E104" s="515">
        <v>0</v>
      </c>
      <c r="F104" s="515">
        <v>0</v>
      </c>
      <c r="G104" s="515">
        <v>0</v>
      </c>
      <c r="H104" s="515">
        <v>0</v>
      </c>
      <c r="I104" s="515"/>
      <c r="J104" s="515">
        <v>0</v>
      </c>
      <c r="K104" s="515">
        <v>0</v>
      </c>
      <c r="L104" s="515">
        <v>0</v>
      </c>
      <c r="M104" s="515">
        <f>M100+M102</f>
        <v>0</v>
      </c>
      <c r="N104" s="397" t="str">
        <f t="shared" si="6"/>
        <v>OK</v>
      </c>
    </row>
    <row r="105" spans="1:14" ht="15.9" customHeight="1">
      <c r="A105" s="399"/>
      <c r="B105" s="144"/>
      <c r="C105" s="154" t="s">
        <v>161</v>
      </c>
      <c r="D105" s="404">
        <f t="shared" si="5"/>
        <v>0</v>
      </c>
      <c r="E105" s="405">
        <v>0</v>
      </c>
      <c r="F105" s="405">
        <v>0</v>
      </c>
      <c r="G105" s="405">
        <v>0</v>
      </c>
      <c r="H105" s="405">
        <v>0</v>
      </c>
      <c r="I105" s="405"/>
      <c r="J105" s="405">
        <v>0</v>
      </c>
      <c r="K105" s="405">
        <v>0</v>
      </c>
      <c r="L105" s="405">
        <v>0</v>
      </c>
      <c r="M105" s="405">
        <v>0</v>
      </c>
      <c r="N105" s="397" t="str">
        <f t="shared" si="6"/>
        <v>OK</v>
      </c>
    </row>
    <row r="106" spans="1:14" ht="15.9" customHeight="1">
      <c r="A106" s="403"/>
      <c r="B106" s="407" t="s">
        <v>162</v>
      </c>
      <c r="C106" s="154" t="s">
        <v>163</v>
      </c>
      <c r="D106" s="404">
        <f t="shared" si="5"/>
        <v>0</v>
      </c>
      <c r="E106" s="405">
        <v>0</v>
      </c>
      <c r="F106" s="405">
        <v>0</v>
      </c>
      <c r="G106" s="405">
        <v>0</v>
      </c>
      <c r="H106" s="405">
        <v>0</v>
      </c>
      <c r="I106" s="405"/>
      <c r="J106" s="405">
        <v>0</v>
      </c>
      <c r="K106" s="405">
        <v>0</v>
      </c>
      <c r="L106" s="405">
        <v>0</v>
      </c>
      <c r="M106" s="405">
        <v>0</v>
      </c>
      <c r="N106" s="397" t="str">
        <f t="shared" si="6"/>
        <v>OK</v>
      </c>
    </row>
    <row r="107" spans="1:14" ht="15.9" customHeight="1">
      <c r="A107" s="403" t="s">
        <v>52</v>
      </c>
      <c r="B107" s="408"/>
      <c r="C107" s="154" t="s">
        <v>161</v>
      </c>
      <c r="D107" s="404">
        <f t="shared" si="5"/>
        <v>0</v>
      </c>
      <c r="E107" s="405">
        <v>0</v>
      </c>
      <c r="F107" s="405">
        <v>0</v>
      </c>
      <c r="G107" s="405">
        <v>0</v>
      </c>
      <c r="H107" s="405">
        <v>0</v>
      </c>
      <c r="I107" s="405"/>
      <c r="J107" s="405">
        <v>0</v>
      </c>
      <c r="K107" s="405">
        <v>0</v>
      </c>
      <c r="L107" s="405">
        <v>0</v>
      </c>
      <c r="M107" s="405">
        <v>0</v>
      </c>
      <c r="N107" s="397" t="str">
        <f t="shared" si="6"/>
        <v>OK</v>
      </c>
    </row>
    <row r="108" spans="1:14" ht="15.9" customHeight="1">
      <c r="A108" s="403"/>
      <c r="B108" s="407" t="s">
        <v>164</v>
      </c>
      <c r="C108" s="154" t="s">
        <v>163</v>
      </c>
      <c r="D108" s="404">
        <f t="shared" si="5"/>
        <v>0</v>
      </c>
      <c r="E108" s="405">
        <v>0</v>
      </c>
      <c r="F108" s="405">
        <v>0</v>
      </c>
      <c r="G108" s="405">
        <v>0</v>
      </c>
      <c r="H108" s="405">
        <v>0</v>
      </c>
      <c r="I108" s="405"/>
      <c r="J108" s="405">
        <v>0</v>
      </c>
      <c r="K108" s="405">
        <v>0</v>
      </c>
      <c r="L108" s="405">
        <v>0</v>
      </c>
      <c r="M108" s="405">
        <v>0</v>
      </c>
      <c r="N108" s="397" t="str">
        <f t="shared" si="6"/>
        <v>OK</v>
      </c>
    </row>
    <row r="109" spans="1:14" ht="15.9" customHeight="1">
      <c r="A109" s="403"/>
      <c r="B109" s="408"/>
      <c r="C109" s="154" t="s">
        <v>161</v>
      </c>
      <c r="D109" s="404">
        <f t="shared" si="5"/>
        <v>0</v>
      </c>
      <c r="E109" s="515">
        <v>0</v>
      </c>
      <c r="F109" s="515">
        <v>0</v>
      </c>
      <c r="G109" s="515">
        <v>0</v>
      </c>
      <c r="H109" s="515">
        <v>0</v>
      </c>
      <c r="I109" s="515"/>
      <c r="J109" s="515">
        <v>0</v>
      </c>
      <c r="K109" s="515">
        <v>0</v>
      </c>
      <c r="L109" s="515">
        <v>0</v>
      </c>
      <c r="M109" s="515">
        <f>M105+M107</f>
        <v>0</v>
      </c>
      <c r="N109" s="397" t="str">
        <f t="shared" si="6"/>
        <v>OK</v>
      </c>
    </row>
    <row r="110" spans="1:14" ht="15.9" customHeight="1">
      <c r="A110" s="401"/>
      <c r="B110" s="407" t="s">
        <v>16</v>
      </c>
      <c r="C110" s="144" t="s">
        <v>163</v>
      </c>
      <c r="D110" s="404">
        <f t="shared" si="5"/>
        <v>0</v>
      </c>
      <c r="E110" s="515">
        <v>0</v>
      </c>
      <c r="F110" s="515">
        <v>0</v>
      </c>
      <c r="G110" s="515">
        <v>0</v>
      </c>
      <c r="H110" s="515">
        <v>0</v>
      </c>
      <c r="I110" s="515"/>
      <c r="J110" s="515">
        <v>0</v>
      </c>
      <c r="K110" s="515">
        <v>0</v>
      </c>
      <c r="L110" s="515">
        <v>0</v>
      </c>
      <c r="M110" s="515">
        <f>M106+M108</f>
        <v>0</v>
      </c>
      <c r="N110" s="397" t="str">
        <f t="shared" si="6"/>
        <v>OK</v>
      </c>
    </row>
    <row r="111" spans="1:14" ht="15.9" customHeight="1">
      <c r="A111" s="399"/>
      <c r="B111" s="144"/>
      <c r="C111" s="154" t="s">
        <v>161</v>
      </c>
      <c r="D111" s="404">
        <f t="shared" si="5"/>
        <v>0</v>
      </c>
      <c r="E111" s="405">
        <v>0</v>
      </c>
      <c r="F111" s="405">
        <v>0</v>
      </c>
      <c r="G111" s="405">
        <v>0</v>
      </c>
      <c r="H111" s="405">
        <v>0</v>
      </c>
      <c r="I111" s="405"/>
      <c r="J111" s="405">
        <v>0</v>
      </c>
      <c r="K111" s="405">
        <v>0</v>
      </c>
      <c r="L111" s="405">
        <v>0</v>
      </c>
      <c r="M111" s="405">
        <v>0</v>
      </c>
      <c r="N111" s="397" t="str">
        <f t="shared" si="6"/>
        <v>OK</v>
      </c>
    </row>
    <row r="112" spans="1:14" ht="15.9" customHeight="1">
      <c r="A112" s="403"/>
      <c r="B112" s="407" t="s">
        <v>162</v>
      </c>
      <c r="C112" s="154" t="s">
        <v>163</v>
      </c>
      <c r="D112" s="404">
        <f t="shared" si="5"/>
        <v>0</v>
      </c>
      <c r="E112" s="405">
        <v>0</v>
      </c>
      <c r="F112" s="405">
        <v>0</v>
      </c>
      <c r="G112" s="405">
        <v>0</v>
      </c>
      <c r="H112" s="405">
        <v>0</v>
      </c>
      <c r="I112" s="405"/>
      <c r="J112" s="405">
        <v>0</v>
      </c>
      <c r="K112" s="405">
        <v>0</v>
      </c>
      <c r="L112" s="405">
        <v>0</v>
      </c>
      <c r="M112" s="405">
        <v>0</v>
      </c>
      <c r="N112" s="397" t="str">
        <f t="shared" si="6"/>
        <v>OK</v>
      </c>
    </row>
    <row r="113" spans="1:14" ht="15.9" customHeight="1">
      <c r="A113" s="403" t="s">
        <v>177</v>
      </c>
      <c r="B113" s="408"/>
      <c r="C113" s="154" t="s">
        <v>161</v>
      </c>
      <c r="D113" s="404">
        <f t="shared" si="5"/>
        <v>0</v>
      </c>
      <c r="E113" s="405">
        <v>0</v>
      </c>
      <c r="F113" s="405">
        <v>0</v>
      </c>
      <c r="G113" s="405">
        <v>0</v>
      </c>
      <c r="H113" s="405">
        <v>0</v>
      </c>
      <c r="I113" s="405"/>
      <c r="J113" s="405">
        <v>0</v>
      </c>
      <c r="K113" s="405">
        <v>0</v>
      </c>
      <c r="L113" s="405">
        <v>0</v>
      </c>
      <c r="M113" s="405">
        <v>0</v>
      </c>
      <c r="N113" s="397" t="str">
        <f t="shared" si="6"/>
        <v>OK</v>
      </c>
    </row>
    <row r="114" spans="1:14" ht="15.9" customHeight="1">
      <c r="A114" s="403"/>
      <c r="B114" s="407" t="s">
        <v>164</v>
      </c>
      <c r="C114" s="154" t="s">
        <v>163</v>
      </c>
      <c r="D114" s="404">
        <f t="shared" si="5"/>
        <v>0</v>
      </c>
      <c r="E114" s="405">
        <v>0</v>
      </c>
      <c r="F114" s="405">
        <v>0</v>
      </c>
      <c r="G114" s="405">
        <v>0</v>
      </c>
      <c r="H114" s="405">
        <v>0</v>
      </c>
      <c r="I114" s="405"/>
      <c r="J114" s="405">
        <v>0</v>
      </c>
      <c r="K114" s="405">
        <v>0</v>
      </c>
      <c r="L114" s="405">
        <v>0</v>
      </c>
      <c r="M114" s="405">
        <v>0</v>
      </c>
      <c r="N114" s="397" t="str">
        <f t="shared" si="6"/>
        <v>OK</v>
      </c>
    </row>
    <row r="115" spans="1:14" ht="15.9" customHeight="1">
      <c r="A115" s="403"/>
      <c r="B115" s="408"/>
      <c r="C115" s="154" t="s">
        <v>161</v>
      </c>
      <c r="D115" s="404">
        <f t="shared" si="5"/>
        <v>0</v>
      </c>
      <c r="E115" s="515">
        <v>0</v>
      </c>
      <c r="F115" s="515">
        <v>0</v>
      </c>
      <c r="G115" s="515">
        <v>0</v>
      </c>
      <c r="H115" s="515">
        <v>0</v>
      </c>
      <c r="I115" s="515"/>
      <c r="J115" s="515">
        <v>0</v>
      </c>
      <c r="K115" s="515">
        <v>0</v>
      </c>
      <c r="L115" s="515">
        <v>0</v>
      </c>
      <c r="M115" s="515">
        <f>M111+M113</f>
        <v>0</v>
      </c>
      <c r="N115" s="397" t="str">
        <f t="shared" si="6"/>
        <v>OK</v>
      </c>
    </row>
    <row r="116" spans="1:14" ht="15.9" customHeight="1">
      <c r="A116" s="401"/>
      <c r="B116" s="407" t="s">
        <v>16</v>
      </c>
      <c r="C116" s="144" t="s">
        <v>163</v>
      </c>
      <c r="D116" s="404">
        <f t="shared" si="5"/>
        <v>0</v>
      </c>
      <c r="E116" s="515">
        <v>0</v>
      </c>
      <c r="F116" s="515">
        <v>0</v>
      </c>
      <c r="G116" s="515">
        <v>0</v>
      </c>
      <c r="H116" s="515">
        <v>0</v>
      </c>
      <c r="I116" s="515"/>
      <c r="J116" s="515">
        <v>0</v>
      </c>
      <c r="K116" s="515">
        <v>0</v>
      </c>
      <c r="L116" s="515">
        <v>0</v>
      </c>
      <c r="M116" s="515">
        <f>M112+M114</f>
        <v>0</v>
      </c>
      <c r="N116" s="397" t="str">
        <f t="shared" si="6"/>
        <v>OK</v>
      </c>
    </row>
    <row r="117" spans="1:14" ht="15.9" customHeight="1">
      <c r="A117" s="399"/>
      <c r="B117" s="144"/>
      <c r="C117" s="154" t="s">
        <v>161</v>
      </c>
      <c r="D117" s="404">
        <f t="shared" si="5"/>
        <v>0</v>
      </c>
      <c r="E117" s="405">
        <v>0</v>
      </c>
      <c r="F117" s="405">
        <v>0</v>
      </c>
      <c r="G117" s="405">
        <v>0</v>
      </c>
      <c r="H117" s="405">
        <v>0</v>
      </c>
      <c r="I117" s="405"/>
      <c r="J117" s="405">
        <v>0</v>
      </c>
      <c r="K117" s="405">
        <v>0</v>
      </c>
      <c r="L117" s="405">
        <v>0</v>
      </c>
      <c r="M117" s="405">
        <v>0</v>
      </c>
      <c r="N117" s="397" t="str">
        <f t="shared" si="6"/>
        <v>OK</v>
      </c>
    </row>
    <row r="118" spans="1:14" ht="15.9" customHeight="1">
      <c r="A118" s="403"/>
      <c r="B118" s="407" t="s">
        <v>162</v>
      </c>
      <c r="C118" s="154" t="s">
        <v>163</v>
      </c>
      <c r="D118" s="404">
        <f t="shared" si="5"/>
        <v>0</v>
      </c>
      <c r="E118" s="405">
        <v>0</v>
      </c>
      <c r="F118" s="405">
        <v>0</v>
      </c>
      <c r="G118" s="405">
        <v>0</v>
      </c>
      <c r="H118" s="405">
        <v>0</v>
      </c>
      <c r="I118" s="405"/>
      <c r="J118" s="405">
        <v>0</v>
      </c>
      <c r="K118" s="405">
        <v>0</v>
      </c>
      <c r="L118" s="405">
        <v>0</v>
      </c>
      <c r="M118" s="405">
        <v>0</v>
      </c>
      <c r="N118" s="397" t="str">
        <f t="shared" si="6"/>
        <v>OK</v>
      </c>
    </row>
    <row r="119" spans="1:14" ht="15.9" customHeight="1">
      <c r="A119" s="403" t="s">
        <v>179</v>
      </c>
      <c r="B119" s="408"/>
      <c r="C119" s="154" t="s">
        <v>161</v>
      </c>
      <c r="D119" s="404">
        <f t="shared" si="5"/>
        <v>0</v>
      </c>
      <c r="E119" s="405">
        <v>0</v>
      </c>
      <c r="F119" s="405">
        <v>0</v>
      </c>
      <c r="G119" s="405">
        <v>0</v>
      </c>
      <c r="H119" s="405">
        <v>0</v>
      </c>
      <c r="I119" s="405"/>
      <c r="J119" s="405">
        <v>0</v>
      </c>
      <c r="K119" s="405">
        <v>0</v>
      </c>
      <c r="L119" s="405">
        <v>0</v>
      </c>
      <c r="M119" s="405">
        <v>0</v>
      </c>
      <c r="N119" s="397" t="str">
        <f t="shared" si="6"/>
        <v>OK</v>
      </c>
    </row>
    <row r="120" spans="1:14" ht="15.9" customHeight="1">
      <c r="A120" s="403"/>
      <c r="B120" s="407" t="s">
        <v>164</v>
      </c>
      <c r="C120" s="154" t="s">
        <v>163</v>
      </c>
      <c r="D120" s="404">
        <f t="shared" si="5"/>
        <v>0</v>
      </c>
      <c r="E120" s="405">
        <v>0</v>
      </c>
      <c r="F120" s="405">
        <v>0</v>
      </c>
      <c r="G120" s="405">
        <v>0</v>
      </c>
      <c r="H120" s="405">
        <v>0</v>
      </c>
      <c r="I120" s="405"/>
      <c r="J120" s="405">
        <v>0</v>
      </c>
      <c r="K120" s="405">
        <v>0</v>
      </c>
      <c r="L120" s="405">
        <v>0</v>
      </c>
      <c r="M120" s="405">
        <v>0</v>
      </c>
      <c r="N120" s="397" t="str">
        <f t="shared" si="6"/>
        <v>OK</v>
      </c>
    </row>
    <row r="121" spans="1:14" ht="15.9" customHeight="1">
      <c r="A121" s="403"/>
      <c r="B121" s="408"/>
      <c r="C121" s="154" t="s">
        <v>161</v>
      </c>
      <c r="D121" s="404">
        <f t="shared" si="5"/>
        <v>0</v>
      </c>
      <c r="E121" s="515">
        <v>0</v>
      </c>
      <c r="F121" s="515">
        <v>0</v>
      </c>
      <c r="G121" s="515">
        <v>0</v>
      </c>
      <c r="H121" s="515">
        <v>0</v>
      </c>
      <c r="I121" s="515"/>
      <c r="J121" s="515">
        <v>0</v>
      </c>
      <c r="K121" s="515">
        <v>0</v>
      </c>
      <c r="L121" s="515">
        <v>0</v>
      </c>
      <c r="M121" s="515">
        <f>M117+M119</f>
        <v>0</v>
      </c>
      <c r="N121" s="397" t="str">
        <f t="shared" si="6"/>
        <v>OK</v>
      </c>
    </row>
    <row r="122" spans="1:14" ht="15.9" customHeight="1">
      <c r="A122" s="401"/>
      <c r="B122" s="407" t="s">
        <v>16</v>
      </c>
      <c r="C122" s="144" t="s">
        <v>163</v>
      </c>
      <c r="D122" s="404">
        <f t="shared" si="5"/>
        <v>0</v>
      </c>
      <c r="E122" s="515">
        <v>0</v>
      </c>
      <c r="F122" s="515">
        <v>0</v>
      </c>
      <c r="G122" s="515">
        <v>0</v>
      </c>
      <c r="H122" s="515">
        <v>0</v>
      </c>
      <c r="I122" s="515"/>
      <c r="J122" s="515">
        <v>0</v>
      </c>
      <c r="K122" s="515">
        <v>0</v>
      </c>
      <c r="L122" s="515">
        <v>0</v>
      </c>
      <c r="M122" s="515">
        <f>M118+M120</f>
        <v>0</v>
      </c>
      <c r="N122" s="397" t="str">
        <f t="shared" si="6"/>
        <v>OK</v>
      </c>
    </row>
    <row r="123" spans="1:14" ht="15.9" customHeight="1">
      <c r="A123" s="399"/>
      <c r="B123" s="144"/>
      <c r="C123" s="154" t="s">
        <v>161</v>
      </c>
      <c r="D123" s="404">
        <f t="shared" si="5"/>
        <v>0</v>
      </c>
      <c r="E123" s="405">
        <v>0</v>
      </c>
      <c r="F123" s="405">
        <v>0</v>
      </c>
      <c r="G123" s="405">
        <v>0</v>
      </c>
      <c r="H123" s="405">
        <v>0</v>
      </c>
      <c r="I123" s="405">
        <v>0</v>
      </c>
      <c r="J123" s="405">
        <v>0</v>
      </c>
      <c r="K123" s="405">
        <v>0</v>
      </c>
      <c r="L123" s="405">
        <v>0</v>
      </c>
      <c r="M123" s="405">
        <v>0</v>
      </c>
      <c r="N123" s="397" t="str">
        <f t="shared" si="6"/>
        <v>OK</v>
      </c>
    </row>
    <row r="124" spans="1:14" ht="15.9" customHeight="1">
      <c r="A124" s="403"/>
      <c r="B124" s="407" t="s">
        <v>162</v>
      </c>
      <c r="C124" s="154" t="s">
        <v>163</v>
      </c>
      <c r="D124" s="404">
        <f t="shared" si="5"/>
        <v>0</v>
      </c>
      <c r="E124" s="405">
        <v>0</v>
      </c>
      <c r="F124" s="405">
        <v>0</v>
      </c>
      <c r="G124" s="405">
        <v>0</v>
      </c>
      <c r="H124" s="405">
        <v>0</v>
      </c>
      <c r="I124" s="405">
        <v>0</v>
      </c>
      <c r="J124" s="405">
        <v>0</v>
      </c>
      <c r="K124" s="405">
        <v>0</v>
      </c>
      <c r="L124" s="405">
        <v>0</v>
      </c>
      <c r="M124" s="405">
        <v>0</v>
      </c>
      <c r="N124" s="397" t="str">
        <f t="shared" si="6"/>
        <v>OK</v>
      </c>
    </row>
    <row r="125" spans="1:14" ht="15.9" customHeight="1">
      <c r="A125" s="403" t="s">
        <v>260</v>
      </c>
      <c r="B125" s="408"/>
      <c r="C125" s="154" t="s">
        <v>161</v>
      </c>
      <c r="D125" s="404">
        <f t="shared" si="5"/>
        <v>0</v>
      </c>
      <c r="E125" s="405">
        <v>0</v>
      </c>
      <c r="F125" s="405">
        <v>0</v>
      </c>
      <c r="G125" s="405">
        <v>0</v>
      </c>
      <c r="H125" s="405">
        <v>0</v>
      </c>
      <c r="I125" s="405">
        <v>0</v>
      </c>
      <c r="J125" s="405">
        <v>0</v>
      </c>
      <c r="K125" s="405">
        <v>0</v>
      </c>
      <c r="L125" s="405">
        <v>0</v>
      </c>
      <c r="M125" s="405">
        <v>0</v>
      </c>
      <c r="N125" s="397" t="str">
        <f t="shared" si="6"/>
        <v>OK</v>
      </c>
    </row>
    <row r="126" spans="1:14" ht="15.9" customHeight="1">
      <c r="A126" s="403"/>
      <c r="B126" s="407" t="s">
        <v>164</v>
      </c>
      <c r="C126" s="154" t="s">
        <v>163</v>
      </c>
      <c r="D126" s="404">
        <f t="shared" si="5"/>
        <v>0</v>
      </c>
      <c r="E126" s="405">
        <v>0</v>
      </c>
      <c r="F126" s="405">
        <v>0</v>
      </c>
      <c r="G126" s="405">
        <v>0</v>
      </c>
      <c r="H126" s="405">
        <v>0</v>
      </c>
      <c r="I126" s="405">
        <v>0</v>
      </c>
      <c r="J126" s="405">
        <v>0</v>
      </c>
      <c r="K126" s="405">
        <v>0</v>
      </c>
      <c r="L126" s="405">
        <v>0</v>
      </c>
      <c r="M126" s="405">
        <v>0</v>
      </c>
      <c r="N126" s="397" t="str">
        <f t="shared" si="6"/>
        <v>OK</v>
      </c>
    </row>
    <row r="127" spans="1:14" ht="15.9" customHeight="1">
      <c r="A127" s="403"/>
      <c r="B127" s="408"/>
      <c r="C127" s="154" t="s">
        <v>161</v>
      </c>
      <c r="D127" s="404">
        <f t="shared" si="5"/>
        <v>0</v>
      </c>
      <c r="E127" s="515">
        <f t="shared" ref="E127:M128" si="8">E123+E125</f>
        <v>0</v>
      </c>
      <c r="F127" s="515">
        <f t="shared" si="8"/>
        <v>0</v>
      </c>
      <c r="G127" s="515">
        <f t="shared" si="8"/>
        <v>0</v>
      </c>
      <c r="H127" s="515">
        <f t="shared" si="8"/>
        <v>0</v>
      </c>
      <c r="I127" s="515">
        <f t="shared" si="8"/>
        <v>0</v>
      </c>
      <c r="J127" s="515">
        <f t="shared" si="8"/>
        <v>0</v>
      </c>
      <c r="K127" s="515">
        <f t="shared" si="8"/>
        <v>0</v>
      </c>
      <c r="L127" s="515">
        <f t="shared" si="8"/>
        <v>0</v>
      </c>
      <c r="M127" s="515">
        <f t="shared" si="8"/>
        <v>0</v>
      </c>
      <c r="N127" s="397" t="str">
        <f t="shared" si="6"/>
        <v>OK</v>
      </c>
    </row>
    <row r="128" spans="1:14" ht="15.9" customHeight="1">
      <c r="A128" s="401"/>
      <c r="B128" s="407" t="s">
        <v>16</v>
      </c>
      <c r="C128" s="144" t="s">
        <v>163</v>
      </c>
      <c r="D128" s="404">
        <f t="shared" si="5"/>
        <v>0</v>
      </c>
      <c r="E128" s="515">
        <f t="shared" si="8"/>
        <v>0</v>
      </c>
      <c r="F128" s="515">
        <f t="shared" si="8"/>
        <v>0</v>
      </c>
      <c r="G128" s="515">
        <f t="shared" si="8"/>
        <v>0</v>
      </c>
      <c r="H128" s="515">
        <f t="shared" si="8"/>
        <v>0</v>
      </c>
      <c r="I128" s="515">
        <f t="shared" si="8"/>
        <v>0</v>
      </c>
      <c r="J128" s="515">
        <f t="shared" si="8"/>
        <v>0</v>
      </c>
      <c r="K128" s="515">
        <f t="shared" si="8"/>
        <v>0</v>
      </c>
      <c r="L128" s="515">
        <f t="shared" si="8"/>
        <v>0</v>
      </c>
      <c r="M128" s="515">
        <f t="shared" si="8"/>
        <v>0</v>
      </c>
      <c r="N128" s="397" t="str">
        <f t="shared" si="6"/>
        <v>OK</v>
      </c>
    </row>
    <row r="129" spans="1:18" ht="15.9" customHeight="1">
      <c r="A129" s="399"/>
      <c r="B129" s="144"/>
      <c r="C129" s="154" t="s">
        <v>161</v>
      </c>
      <c r="D129" s="404">
        <f t="shared" si="5"/>
        <v>0</v>
      </c>
      <c r="E129" s="405">
        <v>0</v>
      </c>
      <c r="F129" s="405">
        <v>0</v>
      </c>
      <c r="G129" s="405">
        <v>0</v>
      </c>
      <c r="H129" s="405">
        <v>0</v>
      </c>
      <c r="I129" s="405">
        <v>0</v>
      </c>
      <c r="J129" s="405">
        <v>0</v>
      </c>
      <c r="K129" s="405">
        <v>0</v>
      </c>
      <c r="L129" s="405">
        <v>0</v>
      </c>
      <c r="M129" s="405">
        <v>0</v>
      </c>
      <c r="N129" s="397" t="str">
        <f t="shared" si="6"/>
        <v>OK</v>
      </c>
    </row>
    <row r="130" spans="1:18" ht="15.9" customHeight="1">
      <c r="A130" s="403"/>
      <c r="B130" s="407" t="s">
        <v>162</v>
      </c>
      <c r="C130" s="154" t="s">
        <v>163</v>
      </c>
      <c r="D130" s="404">
        <f t="shared" si="5"/>
        <v>0</v>
      </c>
      <c r="E130" s="405">
        <v>0</v>
      </c>
      <c r="F130" s="405">
        <v>0</v>
      </c>
      <c r="G130" s="405">
        <v>0</v>
      </c>
      <c r="H130" s="405">
        <v>0</v>
      </c>
      <c r="I130" s="405">
        <v>0</v>
      </c>
      <c r="J130" s="405">
        <v>0</v>
      </c>
      <c r="K130" s="405">
        <v>0</v>
      </c>
      <c r="L130" s="405">
        <v>0</v>
      </c>
      <c r="M130" s="405">
        <v>0</v>
      </c>
      <c r="N130" s="397" t="str">
        <f t="shared" si="6"/>
        <v>OK</v>
      </c>
    </row>
    <row r="131" spans="1:18" ht="15.9" customHeight="1">
      <c r="A131" s="403" t="s">
        <v>49</v>
      </c>
      <c r="B131" s="408"/>
      <c r="C131" s="154" t="s">
        <v>161</v>
      </c>
      <c r="D131" s="404">
        <f t="shared" si="5"/>
        <v>0</v>
      </c>
      <c r="E131" s="405">
        <v>0</v>
      </c>
      <c r="F131" s="405">
        <v>0</v>
      </c>
      <c r="G131" s="405">
        <v>0</v>
      </c>
      <c r="H131" s="405">
        <v>0</v>
      </c>
      <c r="I131" s="405">
        <v>0</v>
      </c>
      <c r="J131" s="405">
        <v>0</v>
      </c>
      <c r="K131" s="405">
        <v>0</v>
      </c>
      <c r="L131" s="405">
        <v>0</v>
      </c>
      <c r="M131" s="405">
        <v>0</v>
      </c>
      <c r="N131" s="397" t="str">
        <f t="shared" si="6"/>
        <v>OK</v>
      </c>
    </row>
    <row r="132" spans="1:18" ht="15.9" customHeight="1">
      <c r="A132" s="403"/>
      <c r="B132" s="407" t="s">
        <v>164</v>
      </c>
      <c r="C132" s="154" t="s">
        <v>163</v>
      </c>
      <c r="D132" s="404">
        <f t="shared" si="5"/>
        <v>0</v>
      </c>
      <c r="E132" s="405">
        <v>0</v>
      </c>
      <c r="F132" s="405">
        <v>0</v>
      </c>
      <c r="G132" s="405">
        <v>0</v>
      </c>
      <c r="H132" s="405">
        <v>0</v>
      </c>
      <c r="I132" s="405">
        <v>0</v>
      </c>
      <c r="J132" s="405">
        <v>0</v>
      </c>
      <c r="K132" s="405">
        <v>0</v>
      </c>
      <c r="L132" s="405">
        <v>0</v>
      </c>
      <c r="M132" s="405">
        <v>0</v>
      </c>
      <c r="N132" s="397" t="str">
        <f t="shared" si="6"/>
        <v>OK</v>
      </c>
    </row>
    <row r="133" spans="1:18" ht="15.9" customHeight="1">
      <c r="A133" s="403"/>
      <c r="B133" s="408"/>
      <c r="C133" s="154" t="s">
        <v>161</v>
      </c>
      <c r="D133" s="404">
        <f t="shared" si="5"/>
        <v>0</v>
      </c>
      <c r="E133" s="515">
        <f t="shared" ref="E133:M134" si="9">E129+E131</f>
        <v>0</v>
      </c>
      <c r="F133" s="515">
        <f t="shared" si="9"/>
        <v>0</v>
      </c>
      <c r="G133" s="515">
        <f t="shared" si="9"/>
        <v>0</v>
      </c>
      <c r="H133" s="515">
        <f t="shared" si="9"/>
        <v>0</v>
      </c>
      <c r="I133" s="515">
        <f t="shared" si="9"/>
        <v>0</v>
      </c>
      <c r="J133" s="515">
        <f t="shared" si="9"/>
        <v>0</v>
      </c>
      <c r="K133" s="515">
        <f t="shared" si="9"/>
        <v>0</v>
      </c>
      <c r="L133" s="515">
        <f t="shared" si="9"/>
        <v>0</v>
      </c>
      <c r="M133" s="515">
        <f t="shared" si="9"/>
        <v>0</v>
      </c>
      <c r="N133" s="397" t="str">
        <f t="shared" si="6"/>
        <v>OK</v>
      </c>
    </row>
    <row r="134" spans="1:18" ht="15.9" customHeight="1">
      <c r="A134" s="401"/>
      <c r="B134" s="407" t="s">
        <v>16</v>
      </c>
      <c r="C134" s="144" t="s">
        <v>163</v>
      </c>
      <c r="D134" s="404">
        <f t="shared" si="5"/>
        <v>0</v>
      </c>
      <c r="E134" s="515">
        <f t="shared" si="9"/>
        <v>0</v>
      </c>
      <c r="F134" s="515">
        <f t="shared" si="9"/>
        <v>0</v>
      </c>
      <c r="G134" s="515">
        <f t="shared" si="9"/>
        <v>0</v>
      </c>
      <c r="H134" s="515">
        <f t="shared" si="9"/>
        <v>0</v>
      </c>
      <c r="I134" s="515">
        <f t="shared" si="9"/>
        <v>0</v>
      </c>
      <c r="J134" s="515">
        <f t="shared" si="9"/>
        <v>0</v>
      </c>
      <c r="K134" s="515">
        <f t="shared" si="9"/>
        <v>0</v>
      </c>
      <c r="L134" s="515">
        <f t="shared" si="9"/>
        <v>0</v>
      </c>
      <c r="M134" s="515">
        <f t="shared" si="9"/>
        <v>0</v>
      </c>
      <c r="N134" s="397" t="str">
        <f t="shared" si="6"/>
        <v>OK</v>
      </c>
    </row>
    <row r="135" spans="1:18" ht="15.9" hidden="1" customHeight="1"/>
    <row r="136" spans="1:18" ht="15.9" hidden="1" customHeight="1">
      <c r="A136" s="397"/>
      <c r="B136" s="397"/>
      <c r="C136" s="397"/>
      <c r="F136" s="554" t="s">
        <v>256</v>
      </c>
      <c r="G136" s="554"/>
      <c r="H136" s="554"/>
      <c r="I136" s="554"/>
      <c r="J136" s="397"/>
      <c r="K136" s="513" t="s">
        <v>305</v>
      </c>
      <c r="L136" s="397"/>
      <c r="M136" s="397"/>
      <c r="P136" s="397"/>
      <c r="Q136" s="397"/>
      <c r="R136" s="397"/>
    </row>
    <row r="137" spans="1:18" ht="15.9" hidden="1" customHeight="1">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f t="shared" si="5"/>
        <v>0</v>
      </c>
      <c r="E140" s="405"/>
      <c r="F140" s="405"/>
      <c r="G140" s="405"/>
      <c r="H140" s="405"/>
      <c r="I140" s="405"/>
      <c r="J140" s="405"/>
      <c r="K140" s="405"/>
      <c r="L140" s="405"/>
      <c r="M140" s="405"/>
      <c r="N140" s="397" t="str">
        <f t="shared" si="6"/>
        <v>OK</v>
      </c>
    </row>
    <row r="141" spans="1:18" ht="15.9" hidden="1" customHeight="1">
      <c r="A141" s="403"/>
      <c r="B141" s="407" t="s">
        <v>162</v>
      </c>
      <c r="C141" s="154" t="s">
        <v>163</v>
      </c>
      <c r="D141" s="404">
        <f t="shared" si="5"/>
        <v>0</v>
      </c>
      <c r="E141" s="405"/>
      <c r="F141" s="405"/>
      <c r="G141" s="405"/>
      <c r="H141" s="405"/>
      <c r="I141" s="405"/>
      <c r="J141" s="405"/>
      <c r="K141" s="405"/>
      <c r="L141" s="405"/>
      <c r="M141" s="405"/>
      <c r="N141" s="397" t="str">
        <f t="shared" si="6"/>
        <v>OK</v>
      </c>
    </row>
    <row r="142" spans="1:18" ht="15.9" hidden="1" customHeight="1">
      <c r="A142" s="403" t="s">
        <v>180</v>
      </c>
      <c r="B142" s="408"/>
      <c r="C142" s="154" t="s">
        <v>161</v>
      </c>
      <c r="D142" s="404">
        <f t="shared" si="5"/>
        <v>0</v>
      </c>
      <c r="E142" s="405"/>
      <c r="F142" s="405"/>
      <c r="G142" s="405"/>
      <c r="H142" s="405"/>
      <c r="I142" s="405"/>
      <c r="J142" s="405"/>
      <c r="K142" s="405"/>
      <c r="L142" s="405"/>
      <c r="M142" s="405"/>
      <c r="N142" s="397" t="str">
        <f t="shared" si="6"/>
        <v>OK</v>
      </c>
    </row>
    <row r="143" spans="1:18" ht="15.9" hidden="1" customHeight="1">
      <c r="A143" s="403" t="s">
        <v>181</v>
      </c>
      <c r="B143" s="407" t="s">
        <v>164</v>
      </c>
      <c r="C143" s="154" t="s">
        <v>163</v>
      </c>
      <c r="D143" s="404">
        <f t="shared" si="5"/>
        <v>0</v>
      </c>
      <c r="E143" s="405"/>
      <c r="F143" s="405"/>
      <c r="G143" s="405"/>
      <c r="H143" s="405"/>
      <c r="I143" s="405"/>
      <c r="J143" s="405"/>
      <c r="K143" s="405"/>
      <c r="L143" s="405"/>
      <c r="M143" s="405"/>
      <c r="N143" s="397" t="str">
        <f t="shared" si="6"/>
        <v>OK</v>
      </c>
    </row>
    <row r="144" spans="1:18" ht="15.9" hidden="1" customHeight="1">
      <c r="A144" s="403"/>
      <c r="B144" s="408"/>
      <c r="C144" s="154" t="s">
        <v>161</v>
      </c>
      <c r="D144" s="404">
        <f t="shared" si="5"/>
        <v>0</v>
      </c>
      <c r="E144" s="515">
        <f t="shared" ref="E144:M145" si="10">E140+E142</f>
        <v>0</v>
      </c>
      <c r="F144" s="515">
        <f t="shared" si="10"/>
        <v>0</v>
      </c>
      <c r="G144" s="515">
        <f t="shared" si="10"/>
        <v>0</v>
      </c>
      <c r="H144" s="515">
        <f t="shared" si="10"/>
        <v>0</v>
      </c>
      <c r="I144" s="515">
        <f t="shared" si="10"/>
        <v>0</v>
      </c>
      <c r="J144" s="515">
        <f t="shared" si="10"/>
        <v>0</v>
      </c>
      <c r="K144" s="515">
        <f t="shared" si="10"/>
        <v>0</v>
      </c>
      <c r="L144" s="515">
        <f t="shared" si="10"/>
        <v>0</v>
      </c>
      <c r="M144" s="515">
        <f t="shared" si="10"/>
        <v>0</v>
      </c>
      <c r="N144" s="397" t="str">
        <f t="shared" si="6"/>
        <v>OK</v>
      </c>
    </row>
    <row r="145" spans="1:14" ht="15.9" hidden="1" customHeight="1">
      <c r="A145" s="401"/>
      <c r="B145" s="407" t="s">
        <v>16</v>
      </c>
      <c r="C145" s="144" t="s">
        <v>163</v>
      </c>
      <c r="D145" s="404">
        <f t="shared" si="5"/>
        <v>0</v>
      </c>
      <c r="E145" s="515">
        <f t="shared" si="10"/>
        <v>0</v>
      </c>
      <c r="F145" s="515">
        <f t="shared" si="10"/>
        <v>0</v>
      </c>
      <c r="G145" s="515">
        <f t="shared" si="10"/>
        <v>0</v>
      </c>
      <c r="H145" s="515">
        <f t="shared" si="10"/>
        <v>0</v>
      </c>
      <c r="I145" s="515">
        <f t="shared" si="10"/>
        <v>0</v>
      </c>
      <c r="J145" s="515">
        <f t="shared" si="10"/>
        <v>0</v>
      </c>
      <c r="K145" s="515">
        <f t="shared" si="10"/>
        <v>0</v>
      </c>
      <c r="L145" s="515">
        <f t="shared" si="10"/>
        <v>0</v>
      </c>
      <c r="M145" s="515">
        <f t="shared" si="10"/>
        <v>0</v>
      </c>
      <c r="N145" s="397" t="str">
        <f t="shared" si="6"/>
        <v>OK</v>
      </c>
    </row>
    <row r="146" spans="1:14" ht="15.9" customHeight="1">
      <c r="A146" s="399"/>
      <c r="B146" s="144"/>
      <c r="C146" s="154" t="s">
        <v>161</v>
      </c>
      <c r="D146" s="404">
        <f t="shared" si="5"/>
        <v>196</v>
      </c>
      <c r="E146" s="517">
        <f t="shared" ref="E146:M149" si="11">E5+E11+E17+E23+E29+E35+E46+E52+E58+E64+E70+E76+E93+E117+E99+E105+E111+E140</f>
        <v>0</v>
      </c>
      <c r="F146" s="517">
        <f t="shared" si="11"/>
        <v>0</v>
      </c>
      <c r="G146" s="517">
        <f t="shared" si="11"/>
        <v>0</v>
      </c>
      <c r="H146" s="517">
        <f t="shared" si="11"/>
        <v>0</v>
      </c>
      <c r="I146" s="517">
        <f t="shared" si="11"/>
        <v>0</v>
      </c>
      <c r="J146" s="517">
        <f t="shared" si="11"/>
        <v>0</v>
      </c>
      <c r="K146" s="517">
        <f t="shared" si="11"/>
        <v>0</v>
      </c>
      <c r="L146" s="517">
        <f t="shared" si="11"/>
        <v>7</v>
      </c>
      <c r="M146" s="517">
        <f t="shared" si="11"/>
        <v>189</v>
      </c>
      <c r="N146" s="397" t="str">
        <f t="shared" si="6"/>
        <v>OK</v>
      </c>
    </row>
    <row r="147" spans="1:14" ht="15.9" customHeight="1">
      <c r="A147" s="403"/>
      <c r="B147" s="407" t="s">
        <v>162</v>
      </c>
      <c r="C147" s="154" t="s">
        <v>163</v>
      </c>
      <c r="D147" s="404">
        <f t="shared" si="5"/>
        <v>4199944</v>
      </c>
      <c r="E147" s="517">
        <f t="shared" si="11"/>
        <v>0</v>
      </c>
      <c r="F147" s="517">
        <f t="shared" si="11"/>
        <v>0</v>
      </c>
      <c r="G147" s="517">
        <f t="shared" si="11"/>
        <v>0</v>
      </c>
      <c r="H147" s="517">
        <f t="shared" si="11"/>
        <v>0</v>
      </c>
      <c r="I147" s="517">
        <f t="shared" si="11"/>
        <v>0</v>
      </c>
      <c r="J147" s="517">
        <f t="shared" si="11"/>
        <v>0</v>
      </c>
      <c r="K147" s="517">
        <f t="shared" si="11"/>
        <v>0</v>
      </c>
      <c r="L147" s="517">
        <f t="shared" si="11"/>
        <v>354500</v>
      </c>
      <c r="M147" s="517">
        <f t="shared" si="11"/>
        <v>3845444</v>
      </c>
      <c r="N147" s="397" t="str">
        <f t="shared" si="6"/>
        <v>OK</v>
      </c>
    </row>
    <row r="148" spans="1:14" ht="15.9" customHeight="1">
      <c r="A148" s="403" t="s">
        <v>261</v>
      </c>
      <c r="B148" s="408"/>
      <c r="C148" s="154" t="s">
        <v>161</v>
      </c>
      <c r="D148" s="404">
        <f t="shared" si="5"/>
        <v>340</v>
      </c>
      <c r="E148" s="517">
        <f t="shared" si="11"/>
        <v>0</v>
      </c>
      <c r="F148" s="517">
        <f t="shared" si="11"/>
        <v>0</v>
      </c>
      <c r="G148" s="517">
        <f t="shared" si="11"/>
        <v>5</v>
      </c>
      <c r="H148" s="517">
        <f t="shared" si="11"/>
        <v>41</v>
      </c>
      <c r="I148" s="517">
        <f t="shared" si="11"/>
        <v>0</v>
      </c>
      <c r="J148" s="517">
        <f t="shared" si="11"/>
        <v>0</v>
      </c>
      <c r="K148" s="517">
        <f t="shared" si="11"/>
        <v>5</v>
      </c>
      <c r="L148" s="517">
        <f t="shared" si="11"/>
        <v>0</v>
      </c>
      <c r="M148" s="517">
        <f t="shared" si="11"/>
        <v>289</v>
      </c>
      <c r="N148" s="397" t="str">
        <f t="shared" si="6"/>
        <v>OK</v>
      </c>
    </row>
    <row r="149" spans="1:14" ht="15.9" customHeight="1">
      <c r="A149" s="403"/>
      <c r="B149" s="407" t="s">
        <v>164</v>
      </c>
      <c r="C149" s="154" t="s">
        <v>163</v>
      </c>
      <c r="D149" s="404">
        <f t="shared" si="5"/>
        <v>20784225</v>
      </c>
      <c r="E149" s="517">
        <f t="shared" si="11"/>
        <v>0</v>
      </c>
      <c r="F149" s="517">
        <f t="shared" si="11"/>
        <v>0</v>
      </c>
      <c r="G149" s="517">
        <f t="shared" si="11"/>
        <v>126200</v>
      </c>
      <c r="H149" s="517">
        <f t="shared" si="11"/>
        <v>1152200</v>
      </c>
      <c r="I149" s="517">
        <f t="shared" si="11"/>
        <v>0</v>
      </c>
      <c r="J149" s="517">
        <f t="shared" si="11"/>
        <v>0</v>
      </c>
      <c r="K149" s="517">
        <f t="shared" si="11"/>
        <v>572200</v>
      </c>
      <c r="L149" s="517">
        <f t="shared" si="11"/>
        <v>0</v>
      </c>
      <c r="M149" s="517">
        <f t="shared" si="11"/>
        <v>18933625</v>
      </c>
      <c r="N149" s="397" t="str">
        <f t="shared" si="6"/>
        <v>OK</v>
      </c>
    </row>
    <row r="150" spans="1:14" ht="15.9" customHeight="1">
      <c r="A150" s="403"/>
      <c r="B150" s="408"/>
      <c r="C150" s="154" t="s">
        <v>161</v>
      </c>
      <c r="D150" s="404">
        <f t="shared" si="5"/>
        <v>536</v>
      </c>
      <c r="E150" s="515">
        <f t="shared" ref="E150:M151" si="12">E146+E148</f>
        <v>0</v>
      </c>
      <c r="F150" s="515">
        <f t="shared" si="12"/>
        <v>0</v>
      </c>
      <c r="G150" s="515">
        <f t="shared" si="12"/>
        <v>5</v>
      </c>
      <c r="H150" s="515">
        <f t="shared" si="12"/>
        <v>41</v>
      </c>
      <c r="I150" s="515">
        <f t="shared" si="12"/>
        <v>0</v>
      </c>
      <c r="J150" s="515">
        <f t="shared" si="12"/>
        <v>0</v>
      </c>
      <c r="K150" s="515">
        <f t="shared" si="12"/>
        <v>5</v>
      </c>
      <c r="L150" s="515">
        <f t="shared" si="12"/>
        <v>7</v>
      </c>
      <c r="M150" s="515">
        <f t="shared" si="12"/>
        <v>478</v>
      </c>
      <c r="N150" s="397" t="str">
        <f t="shared" si="6"/>
        <v>OK</v>
      </c>
    </row>
    <row r="151" spans="1:14" ht="15.9" customHeight="1">
      <c r="A151" s="401"/>
      <c r="B151" s="407" t="s">
        <v>16</v>
      </c>
      <c r="C151" s="154" t="s">
        <v>163</v>
      </c>
      <c r="D151" s="404">
        <f t="shared" si="5"/>
        <v>24984169</v>
      </c>
      <c r="E151" s="515">
        <f t="shared" si="12"/>
        <v>0</v>
      </c>
      <c r="F151" s="515">
        <f t="shared" si="12"/>
        <v>0</v>
      </c>
      <c r="G151" s="515">
        <f t="shared" si="12"/>
        <v>126200</v>
      </c>
      <c r="H151" s="515">
        <f t="shared" si="12"/>
        <v>1152200</v>
      </c>
      <c r="I151" s="515">
        <f t="shared" si="12"/>
        <v>0</v>
      </c>
      <c r="J151" s="515">
        <f t="shared" si="12"/>
        <v>0</v>
      </c>
      <c r="K151" s="515">
        <f t="shared" si="12"/>
        <v>572200</v>
      </c>
      <c r="L151" s="515">
        <f t="shared" si="12"/>
        <v>354500</v>
      </c>
      <c r="M151" s="515">
        <f t="shared" si="12"/>
        <v>22779069</v>
      </c>
      <c r="N151" s="397" t="str">
        <f t="shared" si="6"/>
        <v>OK</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3" fitToHeight="0"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32770" r:id="rId4" name="CommandButton2">
          <controlPr defaultSize="0" print="0" autoLine="0" r:id="rId5">
            <anchor moveWithCells="1">
              <from>
                <xdr:col>1</xdr:col>
                <xdr:colOff>0</xdr:colOff>
                <xdr:row>0</xdr:row>
                <xdr:rowOff>0</xdr:rowOff>
              </from>
              <to>
                <xdr:col>3</xdr:col>
                <xdr:colOff>358140</xdr:colOff>
                <xdr:row>1</xdr:row>
                <xdr:rowOff>137160</xdr:rowOff>
              </to>
            </anchor>
          </controlPr>
        </control>
      </mc:Choice>
      <mc:Fallback>
        <control shapeId="32770" r:id="rId4" name="CommandButton2"/>
      </mc:Fallback>
    </mc:AlternateContent>
    <mc:AlternateContent xmlns:mc="http://schemas.openxmlformats.org/markup-compatibility/2006">
      <mc:Choice Requires="x14">
        <control shapeId="32769" r:id="rId6" name="CommandButton1">
          <controlPr defaultSize="0" print="0" autoLine="0" r:id="rId7">
            <anchor moveWithCells="1">
              <from>
                <xdr:col>0</xdr:col>
                <xdr:colOff>0</xdr:colOff>
                <xdr:row>0</xdr:row>
                <xdr:rowOff>0</xdr:rowOff>
              </from>
              <to>
                <xdr:col>1</xdr:col>
                <xdr:colOff>83820</xdr:colOff>
                <xdr:row>1</xdr:row>
                <xdr:rowOff>137160</xdr:rowOff>
              </to>
            </anchor>
          </controlPr>
        </control>
      </mc:Choice>
      <mc:Fallback>
        <control shapeId="32769" r:id="rId6" name="CommandButton1"/>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1C5E8-523F-4C79-AFD9-0CEAE970AFCD}">
  <sheetPr codeName="Sheet3"/>
  <dimension ref="A1:R151"/>
  <sheetViews>
    <sheetView view="pageBreakPreview" zoomScaleNormal="60" zoomScaleSheetLayoutView="100" workbookViewId="0">
      <pane xSplit="4" ySplit="4" topLeftCell="E117" activePane="bottomRight" state="frozen"/>
      <selection activeCell="J150" sqref="J150"/>
      <selection pane="topRight" activeCell="J150" sqref="J150"/>
      <selection pane="bottomLeft" activeCell="J150" sqref="J150"/>
      <selection pane="bottomRight" activeCell="J150" sqref="J150"/>
    </sheetView>
  </sheetViews>
  <sheetFormatPr defaultRowHeight="17.25" customHeight="1"/>
  <cols>
    <col min="1" max="1" width="14.19921875" style="396" bestFit="1" customWidth="1"/>
    <col min="2" max="3" width="5.09765625" style="396" bestFit="1" customWidth="1"/>
    <col min="4" max="4" width="17.5" style="396" customWidth="1"/>
    <col min="5" max="12" width="14.09765625" style="396" customWidth="1"/>
    <col min="13" max="13" width="17.5" style="396" customWidth="1"/>
    <col min="14" max="15" width="15.69921875" style="396" customWidth="1"/>
    <col min="16" max="18" width="5.59765625" style="396" customWidth="1"/>
    <col min="19" max="19" width="7.69921875" style="396" customWidth="1"/>
    <col min="20" max="21" width="12.5" style="396" bestFit="1" customWidth="1"/>
    <col min="22" max="256" width="9" style="396"/>
    <col min="257" max="257" width="14.19921875" style="396" bestFit="1" customWidth="1"/>
    <col min="258" max="259" width="5.09765625" style="396" bestFit="1" customWidth="1"/>
    <col min="260" max="260" width="17.5" style="396" customWidth="1"/>
    <col min="261" max="268" width="14.09765625" style="396" customWidth="1"/>
    <col min="269" max="269" width="17.5" style="396" customWidth="1"/>
    <col min="270" max="271" width="15.69921875" style="396" customWidth="1"/>
    <col min="272" max="274" width="5.59765625" style="396" customWidth="1"/>
    <col min="275" max="275" width="7.69921875" style="396" customWidth="1"/>
    <col min="276" max="277" width="12.5" style="396" bestFit="1" customWidth="1"/>
    <col min="278" max="512" width="9" style="396"/>
    <col min="513" max="513" width="14.19921875" style="396" bestFit="1" customWidth="1"/>
    <col min="514" max="515" width="5.09765625" style="396" bestFit="1" customWidth="1"/>
    <col min="516" max="516" width="17.5" style="396" customWidth="1"/>
    <col min="517" max="524" width="14.09765625" style="396" customWidth="1"/>
    <col min="525" max="525" width="17.5" style="396" customWidth="1"/>
    <col min="526" max="527" width="15.69921875" style="396" customWidth="1"/>
    <col min="528" max="530" width="5.59765625" style="396" customWidth="1"/>
    <col min="531" max="531" width="7.69921875" style="396" customWidth="1"/>
    <col min="532" max="533" width="12.5" style="396" bestFit="1" customWidth="1"/>
    <col min="534" max="768" width="9" style="396"/>
    <col min="769" max="769" width="14.19921875" style="396" bestFit="1" customWidth="1"/>
    <col min="770" max="771" width="5.09765625" style="396" bestFit="1" customWidth="1"/>
    <col min="772" max="772" width="17.5" style="396" customWidth="1"/>
    <col min="773" max="780" width="14.09765625" style="396" customWidth="1"/>
    <col min="781" max="781" width="17.5" style="396" customWidth="1"/>
    <col min="782" max="783" width="15.69921875" style="396" customWidth="1"/>
    <col min="784" max="786" width="5.59765625" style="396" customWidth="1"/>
    <col min="787" max="787" width="7.69921875" style="396" customWidth="1"/>
    <col min="788" max="789" width="12.5" style="396" bestFit="1" customWidth="1"/>
    <col min="790" max="1024" width="9" style="396"/>
    <col min="1025" max="1025" width="14.19921875" style="396" bestFit="1" customWidth="1"/>
    <col min="1026" max="1027" width="5.09765625" style="396" bestFit="1" customWidth="1"/>
    <col min="1028" max="1028" width="17.5" style="396" customWidth="1"/>
    <col min="1029" max="1036" width="14.09765625" style="396" customWidth="1"/>
    <col min="1037" max="1037" width="17.5" style="396" customWidth="1"/>
    <col min="1038" max="1039" width="15.69921875" style="396" customWidth="1"/>
    <col min="1040" max="1042" width="5.59765625" style="396" customWidth="1"/>
    <col min="1043" max="1043" width="7.69921875" style="396" customWidth="1"/>
    <col min="1044" max="1045" width="12.5" style="396" bestFit="1" customWidth="1"/>
    <col min="1046" max="1280" width="9" style="396"/>
    <col min="1281" max="1281" width="14.19921875" style="396" bestFit="1" customWidth="1"/>
    <col min="1282" max="1283" width="5.09765625" style="396" bestFit="1" customWidth="1"/>
    <col min="1284" max="1284" width="17.5" style="396" customWidth="1"/>
    <col min="1285" max="1292" width="14.09765625" style="396" customWidth="1"/>
    <col min="1293" max="1293" width="17.5" style="396" customWidth="1"/>
    <col min="1294" max="1295" width="15.69921875" style="396" customWidth="1"/>
    <col min="1296" max="1298" width="5.59765625" style="396" customWidth="1"/>
    <col min="1299" max="1299" width="7.69921875" style="396" customWidth="1"/>
    <col min="1300" max="1301" width="12.5" style="396" bestFit="1" customWidth="1"/>
    <col min="1302" max="1536" width="9" style="396"/>
    <col min="1537" max="1537" width="14.19921875" style="396" bestFit="1" customWidth="1"/>
    <col min="1538" max="1539" width="5.09765625" style="396" bestFit="1" customWidth="1"/>
    <col min="1540" max="1540" width="17.5" style="396" customWidth="1"/>
    <col min="1541" max="1548" width="14.09765625" style="396" customWidth="1"/>
    <col min="1549" max="1549" width="17.5" style="396" customWidth="1"/>
    <col min="1550" max="1551" width="15.69921875" style="396" customWidth="1"/>
    <col min="1552" max="1554" width="5.59765625" style="396" customWidth="1"/>
    <col min="1555" max="1555" width="7.69921875" style="396" customWidth="1"/>
    <col min="1556" max="1557" width="12.5" style="396" bestFit="1" customWidth="1"/>
    <col min="1558" max="1792" width="9" style="396"/>
    <col min="1793" max="1793" width="14.19921875" style="396" bestFit="1" customWidth="1"/>
    <col min="1794" max="1795" width="5.09765625" style="396" bestFit="1" customWidth="1"/>
    <col min="1796" max="1796" width="17.5" style="396" customWidth="1"/>
    <col min="1797" max="1804" width="14.09765625" style="396" customWidth="1"/>
    <col min="1805" max="1805" width="17.5" style="396" customWidth="1"/>
    <col min="1806" max="1807" width="15.69921875" style="396" customWidth="1"/>
    <col min="1808" max="1810" width="5.59765625" style="396" customWidth="1"/>
    <col min="1811" max="1811" width="7.69921875" style="396" customWidth="1"/>
    <col min="1812" max="1813" width="12.5" style="396" bestFit="1" customWidth="1"/>
    <col min="1814" max="2048" width="9" style="396"/>
    <col min="2049" max="2049" width="14.19921875" style="396" bestFit="1" customWidth="1"/>
    <col min="2050" max="2051" width="5.09765625" style="396" bestFit="1" customWidth="1"/>
    <col min="2052" max="2052" width="17.5" style="396" customWidth="1"/>
    <col min="2053" max="2060" width="14.09765625" style="396" customWidth="1"/>
    <col min="2061" max="2061" width="17.5" style="396" customWidth="1"/>
    <col min="2062" max="2063" width="15.69921875" style="396" customWidth="1"/>
    <col min="2064" max="2066" width="5.59765625" style="396" customWidth="1"/>
    <col min="2067" max="2067" width="7.69921875" style="396" customWidth="1"/>
    <col min="2068" max="2069" width="12.5" style="396" bestFit="1" customWidth="1"/>
    <col min="2070" max="2304" width="9" style="396"/>
    <col min="2305" max="2305" width="14.19921875" style="396" bestFit="1" customWidth="1"/>
    <col min="2306" max="2307" width="5.09765625" style="396" bestFit="1" customWidth="1"/>
    <col min="2308" max="2308" width="17.5" style="396" customWidth="1"/>
    <col min="2309" max="2316" width="14.09765625" style="396" customWidth="1"/>
    <col min="2317" max="2317" width="17.5" style="396" customWidth="1"/>
    <col min="2318" max="2319" width="15.69921875" style="396" customWidth="1"/>
    <col min="2320" max="2322" width="5.59765625" style="396" customWidth="1"/>
    <col min="2323" max="2323" width="7.69921875" style="396" customWidth="1"/>
    <col min="2324" max="2325" width="12.5" style="396" bestFit="1" customWidth="1"/>
    <col min="2326" max="2560" width="9" style="396"/>
    <col min="2561" max="2561" width="14.19921875" style="396" bestFit="1" customWidth="1"/>
    <col min="2562" max="2563" width="5.09765625" style="396" bestFit="1" customWidth="1"/>
    <col min="2564" max="2564" width="17.5" style="396" customWidth="1"/>
    <col min="2565" max="2572" width="14.09765625" style="396" customWidth="1"/>
    <col min="2573" max="2573" width="17.5" style="396" customWidth="1"/>
    <col min="2574" max="2575" width="15.69921875" style="396" customWidth="1"/>
    <col min="2576" max="2578" width="5.59765625" style="396" customWidth="1"/>
    <col min="2579" max="2579" width="7.69921875" style="396" customWidth="1"/>
    <col min="2580" max="2581" width="12.5" style="396" bestFit="1" customWidth="1"/>
    <col min="2582" max="2816" width="9" style="396"/>
    <col min="2817" max="2817" width="14.19921875" style="396" bestFit="1" customWidth="1"/>
    <col min="2818" max="2819" width="5.09765625" style="396" bestFit="1" customWidth="1"/>
    <col min="2820" max="2820" width="17.5" style="396" customWidth="1"/>
    <col min="2821" max="2828" width="14.09765625" style="396" customWidth="1"/>
    <col min="2829" max="2829" width="17.5" style="396" customWidth="1"/>
    <col min="2830" max="2831" width="15.69921875" style="396" customWidth="1"/>
    <col min="2832" max="2834" width="5.59765625" style="396" customWidth="1"/>
    <col min="2835" max="2835" width="7.69921875" style="396" customWidth="1"/>
    <col min="2836" max="2837" width="12.5" style="396" bestFit="1" customWidth="1"/>
    <col min="2838" max="3072" width="9" style="396"/>
    <col min="3073" max="3073" width="14.19921875" style="396" bestFit="1" customWidth="1"/>
    <col min="3074" max="3075" width="5.09765625" style="396" bestFit="1" customWidth="1"/>
    <col min="3076" max="3076" width="17.5" style="396" customWidth="1"/>
    <col min="3077" max="3084" width="14.09765625" style="396" customWidth="1"/>
    <col min="3085" max="3085" width="17.5" style="396" customWidth="1"/>
    <col min="3086" max="3087" width="15.69921875" style="396" customWidth="1"/>
    <col min="3088" max="3090" width="5.59765625" style="396" customWidth="1"/>
    <col min="3091" max="3091" width="7.69921875" style="396" customWidth="1"/>
    <col min="3092" max="3093" width="12.5" style="396" bestFit="1" customWidth="1"/>
    <col min="3094" max="3328" width="9" style="396"/>
    <col min="3329" max="3329" width="14.19921875" style="396" bestFit="1" customWidth="1"/>
    <col min="3330" max="3331" width="5.09765625" style="396" bestFit="1" customWidth="1"/>
    <col min="3332" max="3332" width="17.5" style="396" customWidth="1"/>
    <col min="3333" max="3340" width="14.09765625" style="396" customWidth="1"/>
    <col min="3341" max="3341" width="17.5" style="396" customWidth="1"/>
    <col min="3342" max="3343" width="15.69921875" style="396" customWidth="1"/>
    <col min="3344" max="3346" width="5.59765625" style="396" customWidth="1"/>
    <col min="3347" max="3347" width="7.69921875" style="396" customWidth="1"/>
    <col min="3348" max="3349" width="12.5" style="396" bestFit="1" customWidth="1"/>
    <col min="3350" max="3584" width="9" style="396"/>
    <col min="3585" max="3585" width="14.19921875" style="396" bestFit="1" customWidth="1"/>
    <col min="3586" max="3587" width="5.09765625" style="396" bestFit="1" customWidth="1"/>
    <col min="3588" max="3588" width="17.5" style="396" customWidth="1"/>
    <col min="3589" max="3596" width="14.09765625" style="396" customWidth="1"/>
    <col min="3597" max="3597" width="17.5" style="396" customWidth="1"/>
    <col min="3598" max="3599" width="15.69921875" style="396" customWidth="1"/>
    <col min="3600" max="3602" width="5.59765625" style="396" customWidth="1"/>
    <col min="3603" max="3603" width="7.69921875" style="396" customWidth="1"/>
    <col min="3604" max="3605" width="12.5" style="396" bestFit="1" customWidth="1"/>
    <col min="3606" max="3840" width="9" style="396"/>
    <col min="3841" max="3841" width="14.19921875" style="396" bestFit="1" customWidth="1"/>
    <col min="3842" max="3843" width="5.09765625" style="396" bestFit="1" customWidth="1"/>
    <col min="3844" max="3844" width="17.5" style="396" customWidth="1"/>
    <col min="3845" max="3852" width="14.09765625" style="396" customWidth="1"/>
    <col min="3853" max="3853" width="17.5" style="396" customWidth="1"/>
    <col min="3854" max="3855" width="15.69921875" style="396" customWidth="1"/>
    <col min="3856" max="3858" width="5.59765625" style="396" customWidth="1"/>
    <col min="3859" max="3859" width="7.69921875" style="396" customWidth="1"/>
    <col min="3860" max="3861" width="12.5" style="396" bestFit="1" customWidth="1"/>
    <col min="3862" max="4096" width="9" style="396"/>
    <col min="4097" max="4097" width="14.19921875" style="396" bestFit="1" customWidth="1"/>
    <col min="4098" max="4099" width="5.09765625" style="396" bestFit="1" customWidth="1"/>
    <col min="4100" max="4100" width="17.5" style="396" customWidth="1"/>
    <col min="4101" max="4108" width="14.09765625" style="396" customWidth="1"/>
    <col min="4109" max="4109" width="17.5" style="396" customWidth="1"/>
    <col min="4110" max="4111" width="15.69921875" style="396" customWidth="1"/>
    <col min="4112" max="4114" width="5.59765625" style="396" customWidth="1"/>
    <col min="4115" max="4115" width="7.69921875" style="396" customWidth="1"/>
    <col min="4116" max="4117" width="12.5" style="396" bestFit="1" customWidth="1"/>
    <col min="4118" max="4352" width="9" style="396"/>
    <col min="4353" max="4353" width="14.19921875" style="396" bestFit="1" customWidth="1"/>
    <col min="4354" max="4355" width="5.09765625" style="396" bestFit="1" customWidth="1"/>
    <col min="4356" max="4356" width="17.5" style="396" customWidth="1"/>
    <col min="4357" max="4364" width="14.09765625" style="396" customWidth="1"/>
    <col min="4365" max="4365" width="17.5" style="396" customWidth="1"/>
    <col min="4366" max="4367" width="15.69921875" style="396" customWidth="1"/>
    <col min="4368" max="4370" width="5.59765625" style="396" customWidth="1"/>
    <col min="4371" max="4371" width="7.69921875" style="396" customWidth="1"/>
    <col min="4372" max="4373" width="12.5" style="396" bestFit="1" customWidth="1"/>
    <col min="4374" max="4608" width="9" style="396"/>
    <col min="4609" max="4609" width="14.19921875" style="396" bestFit="1" customWidth="1"/>
    <col min="4610" max="4611" width="5.09765625" style="396" bestFit="1" customWidth="1"/>
    <col min="4612" max="4612" width="17.5" style="396" customWidth="1"/>
    <col min="4613" max="4620" width="14.09765625" style="396" customWidth="1"/>
    <col min="4621" max="4621" width="17.5" style="396" customWidth="1"/>
    <col min="4622" max="4623" width="15.69921875" style="396" customWidth="1"/>
    <col min="4624" max="4626" width="5.59765625" style="396" customWidth="1"/>
    <col min="4627" max="4627" width="7.69921875" style="396" customWidth="1"/>
    <col min="4628" max="4629" width="12.5" style="396" bestFit="1" customWidth="1"/>
    <col min="4630" max="4864" width="9" style="396"/>
    <col min="4865" max="4865" width="14.19921875" style="396" bestFit="1" customWidth="1"/>
    <col min="4866" max="4867" width="5.09765625" style="396" bestFit="1" customWidth="1"/>
    <col min="4868" max="4868" width="17.5" style="396" customWidth="1"/>
    <col min="4869" max="4876" width="14.09765625" style="396" customWidth="1"/>
    <col min="4877" max="4877" width="17.5" style="396" customWidth="1"/>
    <col min="4878" max="4879" width="15.69921875" style="396" customWidth="1"/>
    <col min="4880" max="4882" width="5.59765625" style="396" customWidth="1"/>
    <col min="4883" max="4883" width="7.69921875" style="396" customWidth="1"/>
    <col min="4884" max="4885" width="12.5" style="396" bestFit="1" customWidth="1"/>
    <col min="4886" max="5120" width="9" style="396"/>
    <col min="5121" max="5121" width="14.19921875" style="396" bestFit="1" customWidth="1"/>
    <col min="5122" max="5123" width="5.09765625" style="396" bestFit="1" customWidth="1"/>
    <col min="5124" max="5124" width="17.5" style="396" customWidth="1"/>
    <col min="5125" max="5132" width="14.09765625" style="396" customWidth="1"/>
    <col min="5133" max="5133" width="17.5" style="396" customWidth="1"/>
    <col min="5134" max="5135" width="15.69921875" style="396" customWidth="1"/>
    <col min="5136" max="5138" width="5.59765625" style="396" customWidth="1"/>
    <col min="5139" max="5139" width="7.69921875" style="396" customWidth="1"/>
    <col min="5140" max="5141" width="12.5" style="396" bestFit="1" customWidth="1"/>
    <col min="5142" max="5376" width="9" style="396"/>
    <col min="5377" max="5377" width="14.19921875" style="396" bestFit="1" customWidth="1"/>
    <col min="5378" max="5379" width="5.09765625" style="396" bestFit="1" customWidth="1"/>
    <col min="5380" max="5380" width="17.5" style="396" customWidth="1"/>
    <col min="5381" max="5388" width="14.09765625" style="396" customWidth="1"/>
    <col min="5389" max="5389" width="17.5" style="396" customWidth="1"/>
    <col min="5390" max="5391" width="15.69921875" style="396" customWidth="1"/>
    <col min="5392" max="5394" width="5.59765625" style="396" customWidth="1"/>
    <col min="5395" max="5395" width="7.69921875" style="396" customWidth="1"/>
    <col min="5396" max="5397" width="12.5" style="396" bestFit="1" customWidth="1"/>
    <col min="5398" max="5632" width="9" style="396"/>
    <col min="5633" max="5633" width="14.19921875" style="396" bestFit="1" customWidth="1"/>
    <col min="5634" max="5635" width="5.09765625" style="396" bestFit="1" customWidth="1"/>
    <col min="5636" max="5636" width="17.5" style="396" customWidth="1"/>
    <col min="5637" max="5644" width="14.09765625" style="396" customWidth="1"/>
    <col min="5645" max="5645" width="17.5" style="396" customWidth="1"/>
    <col min="5646" max="5647" width="15.69921875" style="396" customWidth="1"/>
    <col min="5648" max="5650" width="5.59765625" style="396" customWidth="1"/>
    <col min="5651" max="5651" width="7.69921875" style="396" customWidth="1"/>
    <col min="5652" max="5653" width="12.5" style="396" bestFit="1" customWidth="1"/>
    <col min="5654" max="5888" width="9" style="396"/>
    <col min="5889" max="5889" width="14.19921875" style="396" bestFit="1" customWidth="1"/>
    <col min="5890" max="5891" width="5.09765625" style="396" bestFit="1" customWidth="1"/>
    <col min="5892" max="5892" width="17.5" style="396" customWidth="1"/>
    <col min="5893" max="5900" width="14.09765625" style="396" customWidth="1"/>
    <col min="5901" max="5901" width="17.5" style="396" customWidth="1"/>
    <col min="5902" max="5903" width="15.69921875" style="396" customWidth="1"/>
    <col min="5904" max="5906" width="5.59765625" style="396" customWidth="1"/>
    <col min="5907" max="5907" width="7.69921875" style="396" customWidth="1"/>
    <col min="5908" max="5909" width="12.5" style="396" bestFit="1" customWidth="1"/>
    <col min="5910" max="6144" width="9" style="396"/>
    <col min="6145" max="6145" width="14.19921875" style="396" bestFit="1" customWidth="1"/>
    <col min="6146" max="6147" width="5.09765625" style="396" bestFit="1" customWidth="1"/>
    <col min="6148" max="6148" width="17.5" style="396" customWidth="1"/>
    <col min="6149" max="6156" width="14.09765625" style="396" customWidth="1"/>
    <col min="6157" max="6157" width="17.5" style="396" customWidth="1"/>
    <col min="6158" max="6159" width="15.69921875" style="396" customWidth="1"/>
    <col min="6160" max="6162" width="5.59765625" style="396" customWidth="1"/>
    <col min="6163" max="6163" width="7.69921875" style="396" customWidth="1"/>
    <col min="6164" max="6165" width="12.5" style="396" bestFit="1" customWidth="1"/>
    <col min="6166" max="6400" width="9" style="396"/>
    <col min="6401" max="6401" width="14.19921875" style="396" bestFit="1" customWidth="1"/>
    <col min="6402" max="6403" width="5.09765625" style="396" bestFit="1" customWidth="1"/>
    <col min="6404" max="6404" width="17.5" style="396" customWidth="1"/>
    <col min="6405" max="6412" width="14.09765625" style="396" customWidth="1"/>
    <col min="6413" max="6413" width="17.5" style="396" customWidth="1"/>
    <col min="6414" max="6415" width="15.69921875" style="396" customWidth="1"/>
    <col min="6416" max="6418" width="5.59765625" style="396" customWidth="1"/>
    <col min="6419" max="6419" width="7.69921875" style="396" customWidth="1"/>
    <col min="6420" max="6421" width="12.5" style="396" bestFit="1" customWidth="1"/>
    <col min="6422" max="6656" width="9" style="396"/>
    <col min="6657" max="6657" width="14.19921875" style="396" bestFit="1" customWidth="1"/>
    <col min="6658" max="6659" width="5.09765625" style="396" bestFit="1" customWidth="1"/>
    <col min="6660" max="6660" width="17.5" style="396" customWidth="1"/>
    <col min="6661" max="6668" width="14.09765625" style="396" customWidth="1"/>
    <col min="6669" max="6669" width="17.5" style="396" customWidth="1"/>
    <col min="6670" max="6671" width="15.69921875" style="396" customWidth="1"/>
    <col min="6672" max="6674" width="5.59765625" style="396" customWidth="1"/>
    <col min="6675" max="6675" width="7.69921875" style="396" customWidth="1"/>
    <col min="6676" max="6677" width="12.5" style="396" bestFit="1" customWidth="1"/>
    <col min="6678" max="6912" width="9" style="396"/>
    <col min="6913" max="6913" width="14.19921875" style="396" bestFit="1" customWidth="1"/>
    <col min="6914" max="6915" width="5.09765625" style="396" bestFit="1" customWidth="1"/>
    <col min="6916" max="6916" width="17.5" style="396" customWidth="1"/>
    <col min="6917" max="6924" width="14.09765625" style="396" customWidth="1"/>
    <col min="6925" max="6925" width="17.5" style="396" customWidth="1"/>
    <col min="6926" max="6927" width="15.69921875" style="396" customWidth="1"/>
    <col min="6928" max="6930" width="5.59765625" style="396" customWidth="1"/>
    <col min="6931" max="6931" width="7.69921875" style="396" customWidth="1"/>
    <col min="6932" max="6933" width="12.5" style="396" bestFit="1" customWidth="1"/>
    <col min="6934" max="7168" width="9" style="396"/>
    <col min="7169" max="7169" width="14.19921875" style="396" bestFit="1" customWidth="1"/>
    <col min="7170" max="7171" width="5.09765625" style="396" bestFit="1" customWidth="1"/>
    <col min="7172" max="7172" width="17.5" style="396" customWidth="1"/>
    <col min="7173" max="7180" width="14.09765625" style="396" customWidth="1"/>
    <col min="7181" max="7181" width="17.5" style="396" customWidth="1"/>
    <col min="7182" max="7183" width="15.69921875" style="396" customWidth="1"/>
    <col min="7184" max="7186" width="5.59765625" style="396" customWidth="1"/>
    <col min="7187" max="7187" width="7.69921875" style="396" customWidth="1"/>
    <col min="7188" max="7189" width="12.5" style="396" bestFit="1" customWidth="1"/>
    <col min="7190" max="7424" width="9" style="396"/>
    <col min="7425" max="7425" width="14.19921875" style="396" bestFit="1" customWidth="1"/>
    <col min="7426" max="7427" width="5.09765625" style="396" bestFit="1" customWidth="1"/>
    <col min="7428" max="7428" width="17.5" style="396" customWidth="1"/>
    <col min="7429" max="7436" width="14.09765625" style="396" customWidth="1"/>
    <col min="7437" max="7437" width="17.5" style="396" customWidth="1"/>
    <col min="7438" max="7439" width="15.69921875" style="396" customWidth="1"/>
    <col min="7440" max="7442" width="5.59765625" style="396" customWidth="1"/>
    <col min="7443" max="7443" width="7.69921875" style="396" customWidth="1"/>
    <col min="7444" max="7445" width="12.5" style="396" bestFit="1" customWidth="1"/>
    <col min="7446" max="7680" width="9" style="396"/>
    <col min="7681" max="7681" width="14.19921875" style="396" bestFit="1" customWidth="1"/>
    <col min="7682" max="7683" width="5.09765625" style="396" bestFit="1" customWidth="1"/>
    <col min="7684" max="7684" width="17.5" style="396" customWidth="1"/>
    <col min="7685" max="7692" width="14.09765625" style="396" customWidth="1"/>
    <col min="7693" max="7693" width="17.5" style="396" customWidth="1"/>
    <col min="7694" max="7695" width="15.69921875" style="396" customWidth="1"/>
    <col min="7696" max="7698" width="5.59765625" style="396" customWidth="1"/>
    <col min="7699" max="7699" width="7.69921875" style="396" customWidth="1"/>
    <col min="7700" max="7701" width="12.5" style="396" bestFit="1" customWidth="1"/>
    <col min="7702" max="7936" width="9" style="396"/>
    <col min="7937" max="7937" width="14.19921875" style="396" bestFit="1" customWidth="1"/>
    <col min="7938" max="7939" width="5.09765625" style="396" bestFit="1" customWidth="1"/>
    <col min="7940" max="7940" width="17.5" style="396" customWidth="1"/>
    <col min="7941" max="7948" width="14.09765625" style="396" customWidth="1"/>
    <col min="7949" max="7949" width="17.5" style="396" customWidth="1"/>
    <col min="7950" max="7951" width="15.69921875" style="396" customWidth="1"/>
    <col min="7952" max="7954" width="5.59765625" style="396" customWidth="1"/>
    <col min="7955" max="7955" width="7.69921875" style="396" customWidth="1"/>
    <col min="7956" max="7957" width="12.5" style="396" bestFit="1" customWidth="1"/>
    <col min="7958" max="8192" width="9" style="396"/>
    <col min="8193" max="8193" width="14.19921875" style="396" bestFit="1" customWidth="1"/>
    <col min="8194" max="8195" width="5.09765625" style="396" bestFit="1" customWidth="1"/>
    <col min="8196" max="8196" width="17.5" style="396" customWidth="1"/>
    <col min="8197" max="8204" width="14.09765625" style="396" customWidth="1"/>
    <col min="8205" max="8205" width="17.5" style="396" customWidth="1"/>
    <col min="8206" max="8207" width="15.69921875" style="396" customWidth="1"/>
    <col min="8208" max="8210" width="5.59765625" style="396" customWidth="1"/>
    <col min="8211" max="8211" width="7.69921875" style="396" customWidth="1"/>
    <col min="8212" max="8213" width="12.5" style="396" bestFit="1" customWidth="1"/>
    <col min="8214" max="8448" width="9" style="396"/>
    <col min="8449" max="8449" width="14.19921875" style="396" bestFit="1" customWidth="1"/>
    <col min="8450" max="8451" width="5.09765625" style="396" bestFit="1" customWidth="1"/>
    <col min="8452" max="8452" width="17.5" style="396" customWidth="1"/>
    <col min="8453" max="8460" width="14.09765625" style="396" customWidth="1"/>
    <col min="8461" max="8461" width="17.5" style="396" customWidth="1"/>
    <col min="8462" max="8463" width="15.69921875" style="396" customWidth="1"/>
    <col min="8464" max="8466" width="5.59765625" style="396" customWidth="1"/>
    <col min="8467" max="8467" width="7.69921875" style="396" customWidth="1"/>
    <col min="8468" max="8469" width="12.5" style="396" bestFit="1" customWidth="1"/>
    <col min="8470" max="8704" width="9" style="396"/>
    <col min="8705" max="8705" width="14.19921875" style="396" bestFit="1" customWidth="1"/>
    <col min="8706" max="8707" width="5.09765625" style="396" bestFit="1" customWidth="1"/>
    <col min="8708" max="8708" width="17.5" style="396" customWidth="1"/>
    <col min="8709" max="8716" width="14.09765625" style="396" customWidth="1"/>
    <col min="8717" max="8717" width="17.5" style="396" customWidth="1"/>
    <col min="8718" max="8719" width="15.69921875" style="396" customWidth="1"/>
    <col min="8720" max="8722" width="5.59765625" style="396" customWidth="1"/>
    <col min="8723" max="8723" width="7.69921875" style="396" customWidth="1"/>
    <col min="8724" max="8725" width="12.5" style="396" bestFit="1" customWidth="1"/>
    <col min="8726" max="8960" width="9" style="396"/>
    <col min="8961" max="8961" width="14.19921875" style="396" bestFit="1" customWidth="1"/>
    <col min="8962" max="8963" width="5.09765625" style="396" bestFit="1" customWidth="1"/>
    <col min="8964" max="8964" width="17.5" style="396" customWidth="1"/>
    <col min="8965" max="8972" width="14.09765625" style="396" customWidth="1"/>
    <col min="8973" max="8973" width="17.5" style="396" customWidth="1"/>
    <col min="8974" max="8975" width="15.69921875" style="396" customWidth="1"/>
    <col min="8976" max="8978" width="5.59765625" style="396" customWidth="1"/>
    <col min="8979" max="8979" width="7.69921875" style="396" customWidth="1"/>
    <col min="8980" max="8981" width="12.5" style="396" bestFit="1" customWidth="1"/>
    <col min="8982" max="9216" width="9" style="396"/>
    <col min="9217" max="9217" width="14.19921875" style="396" bestFit="1" customWidth="1"/>
    <col min="9218" max="9219" width="5.09765625" style="396" bestFit="1" customWidth="1"/>
    <col min="9220" max="9220" width="17.5" style="396" customWidth="1"/>
    <col min="9221" max="9228" width="14.09765625" style="396" customWidth="1"/>
    <col min="9229" max="9229" width="17.5" style="396" customWidth="1"/>
    <col min="9230" max="9231" width="15.69921875" style="396" customWidth="1"/>
    <col min="9232" max="9234" width="5.59765625" style="396" customWidth="1"/>
    <col min="9235" max="9235" width="7.69921875" style="396" customWidth="1"/>
    <col min="9236" max="9237" width="12.5" style="396" bestFit="1" customWidth="1"/>
    <col min="9238" max="9472" width="9" style="396"/>
    <col min="9473" max="9473" width="14.19921875" style="396" bestFit="1" customWidth="1"/>
    <col min="9474" max="9475" width="5.09765625" style="396" bestFit="1" customWidth="1"/>
    <col min="9476" max="9476" width="17.5" style="396" customWidth="1"/>
    <col min="9477" max="9484" width="14.09765625" style="396" customWidth="1"/>
    <col min="9485" max="9485" width="17.5" style="396" customWidth="1"/>
    <col min="9486" max="9487" width="15.69921875" style="396" customWidth="1"/>
    <col min="9488" max="9490" width="5.59765625" style="396" customWidth="1"/>
    <col min="9491" max="9491" width="7.69921875" style="396" customWidth="1"/>
    <col min="9492" max="9493" width="12.5" style="396" bestFit="1" customWidth="1"/>
    <col min="9494" max="9728" width="9" style="396"/>
    <col min="9729" max="9729" width="14.19921875" style="396" bestFit="1" customWidth="1"/>
    <col min="9730" max="9731" width="5.09765625" style="396" bestFit="1" customWidth="1"/>
    <col min="9732" max="9732" width="17.5" style="396" customWidth="1"/>
    <col min="9733" max="9740" width="14.09765625" style="396" customWidth="1"/>
    <col min="9741" max="9741" width="17.5" style="396" customWidth="1"/>
    <col min="9742" max="9743" width="15.69921875" style="396" customWidth="1"/>
    <col min="9744" max="9746" width="5.59765625" style="396" customWidth="1"/>
    <col min="9747" max="9747" width="7.69921875" style="396" customWidth="1"/>
    <col min="9748" max="9749" width="12.5" style="396" bestFit="1" customWidth="1"/>
    <col min="9750" max="9984" width="9" style="396"/>
    <col min="9985" max="9985" width="14.19921875" style="396" bestFit="1" customWidth="1"/>
    <col min="9986" max="9987" width="5.09765625" style="396" bestFit="1" customWidth="1"/>
    <col min="9988" max="9988" width="17.5" style="396" customWidth="1"/>
    <col min="9989" max="9996" width="14.09765625" style="396" customWidth="1"/>
    <col min="9997" max="9997" width="17.5" style="396" customWidth="1"/>
    <col min="9998" max="9999" width="15.69921875" style="396" customWidth="1"/>
    <col min="10000" max="10002" width="5.59765625" style="396" customWidth="1"/>
    <col min="10003" max="10003" width="7.69921875" style="396" customWidth="1"/>
    <col min="10004" max="10005" width="12.5" style="396" bestFit="1" customWidth="1"/>
    <col min="10006" max="10240" width="9" style="396"/>
    <col min="10241" max="10241" width="14.19921875" style="396" bestFit="1" customWidth="1"/>
    <col min="10242" max="10243" width="5.09765625" style="396" bestFit="1" customWidth="1"/>
    <col min="10244" max="10244" width="17.5" style="396" customWidth="1"/>
    <col min="10245" max="10252" width="14.09765625" style="396" customWidth="1"/>
    <col min="10253" max="10253" width="17.5" style="396" customWidth="1"/>
    <col min="10254" max="10255" width="15.69921875" style="396" customWidth="1"/>
    <col min="10256" max="10258" width="5.59765625" style="396" customWidth="1"/>
    <col min="10259" max="10259" width="7.69921875" style="396" customWidth="1"/>
    <col min="10260" max="10261" width="12.5" style="396" bestFit="1" customWidth="1"/>
    <col min="10262" max="10496" width="9" style="396"/>
    <col min="10497" max="10497" width="14.19921875" style="396" bestFit="1" customWidth="1"/>
    <col min="10498" max="10499" width="5.09765625" style="396" bestFit="1" customWidth="1"/>
    <col min="10500" max="10500" width="17.5" style="396" customWidth="1"/>
    <col min="10501" max="10508" width="14.09765625" style="396" customWidth="1"/>
    <col min="10509" max="10509" width="17.5" style="396" customWidth="1"/>
    <col min="10510" max="10511" width="15.69921875" style="396" customWidth="1"/>
    <col min="10512" max="10514" width="5.59765625" style="396" customWidth="1"/>
    <col min="10515" max="10515" width="7.69921875" style="396" customWidth="1"/>
    <col min="10516" max="10517" width="12.5" style="396" bestFit="1" customWidth="1"/>
    <col min="10518" max="10752" width="9" style="396"/>
    <col min="10753" max="10753" width="14.19921875" style="396" bestFit="1" customWidth="1"/>
    <col min="10754" max="10755" width="5.09765625" style="396" bestFit="1" customWidth="1"/>
    <col min="10756" max="10756" width="17.5" style="396" customWidth="1"/>
    <col min="10757" max="10764" width="14.09765625" style="396" customWidth="1"/>
    <col min="10765" max="10765" width="17.5" style="396" customWidth="1"/>
    <col min="10766" max="10767" width="15.69921875" style="396" customWidth="1"/>
    <col min="10768" max="10770" width="5.59765625" style="396" customWidth="1"/>
    <col min="10771" max="10771" width="7.69921875" style="396" customWidth="1"/>
    <col min="10772" max="10773" width="12.5" style="396" bestFit="1" customWidth="1"/>
    <col min="10774" max="11008" width="9" style="396"/>
    <col min="11009" max="11009" width="14.19921875" style="396" bestFit="1" customWidth="1"/>
    <col min="11010" max="11011" width="5.09765625" style="396" bestFit="1" customWidth="1"/>
    <col min="11012" max="11012" width="17.5" style="396" customWidth="1"/>
    <col min="11013" max="11020" width="14.09765625" style="396" customWidth="1"/>
    <col min="11021" max="11021" width="17.5" style="396" customWidth="1"/>
    <col min="11022" max="11023" width="15.69921875" style="396" customWidth="1"/>
    <col min="11024" max="11026" width="5.59765625" style="396" customWidth="1"/>
    <col min="11027" max="11027" width="7.69921875" style="396" customWidth="1"/>
    <col min="11028" max="11029" width="12.5" style="396" bestFit="1" customWidth="1"/>
    <col min="11030" max="11264" width="9" style="396"/>
    <col min="11265" max="11265" width="14.19921875" style="396" bestFit="1" customWidth="1"/>
    <col min="11266" max="11267" width="5.09765625" style="396" bestFit="1" customWidth="1"/>
    <col min="11268" max="11268" width="17.5" style="396" customWidth="1"/>
    <col min="11269" max="11276" width="14.09765625" style="396" customWidth="1"/>
    <col min="11277" max="11277" width="17.5" style="396" customWidth="1"/>
    <col min="11278" max="11279" width="15.69921875" style="396" customWidth="1"/>
    <col min="11280" max="11282" width="5.59765625" style="396" customWidth="1"/>
    <col min="11283" max="11283" width="7.69921875" style="396" customWidth="1"/>
    <col min="11284" max="11285" width="12.5" style="396" bestFit="1" customWidth="1"/>
    <col min="11286" max="11520" width="9" style="396"/>
    <col min="11521" max="11521" width="14.19921875" style="396" bestFit="1" customWidth="1"/>
    <col min="11522" max="11523" width="5.09765625" style="396" bestFit="1" customWidth="1"/>
    <col min="11524" max="11524" width="17.5" style="396" customWidth="1"/>
    <col min="11525" max="11532" width="14.09765625" style="396" customWidth="1"/>
    <col min="11533" max="11533" width="17.5" style="396" customWidth="1"/>
    <col min="11534" max="11535" width="15.69921875" style="396" customWidth="1"/>
    <col min="11536" max="11538" width="5.59765625" style="396" customWidth="1"/>
    <col min="11539" max="11539" width="7.69921875" style="396" customWidth="1"/>
    <col min="11540" max="11541" width="12.5" style="396" bestFit="1" customWidth="1"/>
    <col min="11542" max="11776" width="9" style="396"/>
    <col min="11777" max="11777" width="14.19921875" style="396" bestFit="1" customWidth="1"/>
    <col min="11778" max="11779" width="5.09765625" style="396" bestFit="1" customWidth="1"/>
    <col min="11780" max="11780" width="17.5" style="396" customWidth="1"/>
    <col min="11781" max="11788" width="14.09765625" style="396" customWidth="1"/>
    <col min="11789" max="11789" width="17.5" style="396" customWidth="1"/>
    <col min="11790" max="11791" width="15.69921875" style="396" customWidth="1"/>
    <col min="11792" max="11794" width="5.59765625" style="396" customWidth="1"/>
    <col min="11795" max="11795" width="7.69921875" style="396" customWidth="1"/>
    <col min="11796" max="11797" width="12.5" style="396" bestFit="1" customWidth="1"/>
    <col min="11798" max="12032" width="9" style="396"/>
    <col min="12033" max="12033" width="14.19921875" style="396" bestFit="1" customWidth="1"/>
    <col min="12034" max="12035" width="5.09765625" style="396" bestFit="1" customWidth="1"/>
    <col min="12036" max="12036" width="17.5" style="396" customWidth="1"/>
    <col min="12037" max="12044" width="14.09765625" style="396" customWidth="1"/>
    <col min="12045" max="12045" width="17.5" style="396" customWidth="1"/>
    <col min="12046" max="12047" width="15.69921875" style="396" customWidth="1"/>
    <col min="12048" max="12050" width="5.59765625" style="396" customWidth="1"/>
    <col min="12051" max="12051" width="7.69921875" style="396" customWidth="1"/>
    <col min="12052" max="12053" width="12.5" style="396" bestFit="1" customWidth="1"/>
    <col min="12054" max="12288" width="9" style="396"/>
    <col min="12289" max="12289" width="14.19921875" style="396" bestFit="1" customWidth="1"/>
    <col min="12290" max="12291" width="5.09765625" style="396" bestFit="1" customWidth="1"/>
    <col min="12292" max="12292" width="17.5" style="396" customWidth="1"/>
    <col min="12293" max="12300" width="14.09765625" style="396" customWidth="1"/>
    <col min="12301" max="12301" width="17.5" style="396" customWidth="1"/>
    <col min="12302" max="12303" width="15.69921875" style="396" customWidth="1"/>
    <col min="12304" max="12306" width="5.59765625" style="396" customWidth="1"/>
    <col min="12307" max="12307" width="7.69921875" style="396" customWidth="1"/>
    <col min="12308" max="12309" width="12.5" style="396" bestFit="1" customWidth="1"/>
    <col min="12310" max="12544" width="9" style="396"/>
    <col min="12545" max="12545" width="14.19921875" style="396" bestFit="1" customWidth="1"/>
    <col min="12546" max="12547" width="5.09765625" style="396" bestFit="1" customWidth="1"/>
    <col min="12548" max="12548" width="17.5" style="396" customWidth="1"/>
    <col min="12549" max="12556" width="14.09765625" style="396" customWidth="1"/>
    <col min="12557" max="12557" width="17.5" style="396" customWidth="1"/>
    <col min="12558" max="12559" width="15.69921875" style="396" customWidth="1"/>
    <col min="12560" max="12562" width="5.59765625" style="396" customWidth="1"/>
    <col min="12563" max="12563" width="7.69921875" style="396" customWidth="1"/>
    <col min="12564" max="12565" width="12.5" style="396" bestFit="1" customWidth="1"/>
    <col min="12566" max="12800" width="9" style="396"/>
    <col min="12801" max="12801" width="14.19921875" style="396" bestFit="1" customWidth="1"/>
    <col min="12802" max="12803" width="5.09765625" style="396" bestFit="1" customWidth="1"/>
    <col min="12804" max="12804" width="17.5" style="396" customWidth="1"/>
    <col min="12805" max="12812" width="14.09765625" style="396" customWidth="1"/>
    <col min="12813" max="12813" width="17.5" style="396" customWidth="1"/>
    <col min="12814" max="12815" width="15.69921875" style="396" customWidth="1"/>
    <col min="12816" max="12818" width="5.59765625" style="396" customWidth="1"/>
    <col min="12819" max="12819" width="7.69921875" style="396" customWidth="1"/>
    <col min="12820" max="12821" width="12.5" style="396" bestFit="1" customWidth="1"/>
    <col min="12822" max="13056" width="9" style="396"/>
    <col min="13057" max="13057" width="14.19921875" style="396" bestFit="1" customWidth="1"/>
    <col min="13058" max="13059" width="5.09765625" style="396" bestFit="1" customWidth="1"/>
    <col min="13060" max="13060" width="17.5" style="396" customWidth="1"/>
    <col min="13061" max="13068" width="14.09765625" style="396" customWidth="1"/>
    <col min="13069" max="13069" width="17.5" style="396" customWidth="1"/>
    <col min="13070" max="13071" width="15.69921875" style="396" customWidth="1"/>
    <col min="13072" max="13074" width="5.59765625" style="396" customWidth="1"/>
    <col min="13075" max="13075" width="7.69921875" style="396" customWidth="1"/>
    <col min="13076" max="13077" width="12.5" style="396" bestFit="1" customWidth="1"/>
    <col min="13078" max="13312" width="9" style="396"/>
    <col min="13313" max="13313" width="14.19921875" style="396" bestFit="1" customWidth="1"/>
    <col min="13314" max="13315" width="5.09765625" style="396" bestFit="1" customWidth="1"/>
    <col min="13316" max="13316" width="17.5" style="396" customWidth="1"/>
    <col min="13317" max="13324" width="14.09765625" style="396" customWidth="1"/>
    <col min="13325" max="13325" width="17.5" style="396" customWidth="1"/>
    <col min="13326" max="13327" width="15.69921875" style="396" customWidth="1"/>
    <col min="13328" max="13330" width="5.59765625" style="396" customWidth="1"/>
    <col min="13331" max="13331" width="7.69921875" style="396" customWidth="1"/>
    <col min="13332" max="13333" width="12.5" style="396" bestFit="1" customWidth="1"/>
    <col min="13334" max="13568" width="9" style="396"/>
    <col min="13569" max="13569" width="14.19921875" style="396" bestFit="1" customWidth="1"/>
    <col min="13570" max="13571" width="5.09765625" style="396" bestFit="1" customWidth="1"/>
    <col min="13572" max="13572" width="17.5" style="396" customWidth="1"/>
    <col min="13573" max="13580" width="14.09765625" style="396" customWidth="1"/>
    <col min="13581" max="13581" width="17.5" style="396" customWidth="1"/>
    <col min="13582" max="13583" width="15.69921875" style="396" customWidth="1"/>
    <col min="13584" max="13586" width="5.59765625" style="396" customWidth="1"/>
    <col min="13587" max="13587" width="7.69921875" style="396" customWidth="1"/>
    <col min="13588" max="13589" width="12.5" style="396" bestFit="1" customWidth="1"/>
    <col min="13590" max="13824" width="9" style="396"/>
    <col min="13825" max="13825" width="14.19921875" style="396" bestFit="1" customWidth="1"/>
    <col min="13826" max="13827" width="5.09765625" style="396" bestFit="1" customWidth="1"/>
    <col min="13828" max="13828" width="17.5" style="396" customWidth="1"/>
    <col min="13829" max="13836" width="14.09765625" style="396" customWidth="1"/>
    <col min="13837" max="13837" width="17.5" style="396" customWidth="1"/>
    <col min="13838" max="13839" width="15.69921875" style="396" customWidth="1"/>
    <col min="13840" max="13842" width="5.59765625" style="396" customWidth="1"/>
    <col min="13843" max="13843" width="7.69921875" style="396" customWidth="1"/>
    <col min="13844" max="13845" width="12.5" style="396" bestFit="1" customWidth="1"/>
    <col min="13846" max="14080" width="9" style="396"/>
    <col min="14081" max="14081" width="14.19921875" style="396" bestFit="1" customWidth="1"/>
    <col min="14082" max="14083" width="5.09765625" style="396" bestFit="1" customWidth="1"/>
    <col min="14084" max="14084" width="17.5" style="396" customWidth="1"/>
    <col min="14085" max="14092" width="14.09765625" style="396" customWidth="1"/>
    <col min="14093" max="14093" width="17.5" style="396" customWidth="1"/>
    <col min="14094" max="14095" width="15.69921875" style="396" customWidth="1"/>
    <col min="14096" max="14098" width="5.59765625" style="396" customWidth="1"/>
    <col min="14099" max="14099" width="7.69921875" style="396" customWidth="1"/>
    <col min="14100" max="14101" width="12.5" style="396" bestFit="1" customWidth="1"/>
    <col min="14102" max="14336" width="9" style="396"/>
    <col min="14337" max="14337" width="14.19921875" style="396" bestFit="1" customWidth="1"/>
    <col min="14338" max="14339" width="5.09765625" style="396" bestFit="1" customWidth="1"/>
    <col min="14340" max="14340" width="17.5" style="396" customWidth="1"/>
    <col min="14341" max="14348" width="14.09765625" style="396" customWidth="1"/>
    <col min="14349" max="14349" width="17.5" style="396" customWidth="1"/>
    <col min="14350" max="14351" width="15.69921875" style="396" customWidth="1"/>
    <col min="14352" max="14354" width="5.59765625" style="396" customWidth="1"/>
    <col min="14355" max="14355" width="7.69921875" style="396" customWidth="1"/>
    <col min="14356" max="14357" width="12.5" style="396" bestFit="1" customWidth="1"/>
    <col min="14358" max="14592" width="9" style="396"/>
    <col min="14593" max="14593" width="14.19921875" style="396" bestFit="1" customWidth="1"/>
    <col min="14594" max="14595" width="5.09765625" style="396" bestFit="1" customWidth="1"/>
    <col min="14596" max="14596" width="17.5" style="396" customWidth="1"/>
    <col min="14597" max="14604" width="14.09765625" style="396" customWidth="1"/>
    <col min="14605" max="14605" width="17.5" style="396" customWidth="1"/>
    <col min="14606" max="14607" width="15.69921875" style="396" customWidth="1"/>
    <col min="14608" max="14610" width="5.59765625" style="396" customWidth="1"/>
    <col min="14611" max="14611" width="7.69921875" style="396" customWidth="1"/>
    <col min="14612" max="14613" width="12.5" style="396" bestFit="1" customWidth="1"/>
    <col min="14614" max="14848" width="9" style="396"/>
    <col min="14849" max="14849" width="14.19921875" style="396" bestFit="1" customWidth="1"/>
    <col min="14850" max="14851" width="5.09765625" style="396" bestFit="1" customWidth="1"/>
    <col min="14852" max="14852" width="17.5" style="396" customWidth="1"/>
    <col min="14853" max="14860" width="14.09765625" style="396" customWidth="1"/>
    <col min="14861" max="14861" width="17.5" style="396" customWidth="1"/>
    <col min="14862" max="14863" width="15.69921875" style="396" customWidth="1"/>
    <col min="14864" max="14866" width="5.59765625" style="396" customWidth="1"/>
    <col min="14867" max="14867" width="7.69921875" style="396" customWidth="1"/>
    <col min="14868" max="14869" width="12.5" style="396" bestFit="1" customWidth="1"/>
    <col min="14870" max="15104" width="9" style="396"/>
    <col min="15105" max="15105" width="14.19921875" style="396" bestFit="1" customWidth="1"/>
    <col min="15106" max="15107" width="5.09765625" style="396" bestFit="1" customWidth="1"/>
    <col min="15108" max="15108" width="17.5" style="396" customWidth="1"/>
    <col min="15109" max="15116" width="14.09765625" style="396" customWidth="1"/>
    <col min="15117" max="15117" width="17.5" style="396" customWidth="1"/>
    <col min="15118" max="15119" width="15.69921875" style="396" customWidth="1"/>
    <col min="15120" max="15122" width="5.59765625" style="396" customWidth="1"/>
    <col min="15123" max="15123" width="7.69921875" style="396" customWidth="1"/>
    <col min="15124" max="15125" width="12.5" style="396" bestFit="1" customWidth="1"/>
    <col min="15126" max="15360" width="9" style="396"/>
    <col min="15361" max="15361" width="14.19921875" style="396" bestFit="1" customWidth="1"/>
    <col min="15362" max="15363" width="5.09765625" style="396" bestFit="1" customWidth="1"/>
    <col min="15364" max="15364" width="17.5" style="396" customWidth="1"/>
    <col min="15365" max="15372" width="14.09765625" style="396" customWidth="1"/>
    <col min="15373" max="15373" width="17.5" style="396" customWidth="1"/>
    <col min="15374" max="15375" width="15.69921875" style="396" customWidth="1"/>
    <col min="15376" max="15378" width="5.59765625" style="396" customWidth="1"/>
    <col min="15379" max="15379" width="7.69921875" style="396" customWidth="1"/>
    <col min="15380" max="15381" width="12.5" style="396" bestFit="1" customWidth="1"/>
    <col min="15382" max="15616" width="9" style="396"/>
    <col min="15617" max="15617" width="14.19921875" style="396" bestFit="1" customWidth="1"/>
    <col min="15618" max="15619" width="5.09765625" style="396" bestFit="1" customWidth="1"/>
    <col min="15620" max="15620" width="17.5" style="396" customWidth="1"/>
    <col min="15621" max="15628" width="14.09765625" style="396" customWidth="1"/>
    <col min="15629" max="15629" width="17.5" style="396" customWidth="1"/>
    <col min="15630" max="15631" width="15.69921875" style="396" customWidth="1"/>
    <col min="15632" max="15634" width="5.59765625" style="396" customWidth="1"/>
    <col min="15635" max="15635" width="7.69921875" style="396" customWidth="1"/>
    <col min="15636" max="15637" width="12.5" style="396" bestFit="1" customWidth="1"/>
    <col min="15638" max="15872" width="9" style="396"/>
    <col min="15873" max="15873" width="14.19921875" style="396" bestFit="1" customWidth="1"/>
    <col min="15874" max="15875" width="5.09765625" style="396" bestFit="1" customWidth="1"/>
    <col min="15876" max="15876" width="17.5" style="396" customWidth="1"/>
    <col min="15877" max="15884" width="14.09765625" style="396" customWidth="1"/>
    <col min="15885" max="15885" width="17.5" style="396" customWidth="1"/>
    <col min="15886" max="15887" width="15.69921875" style="396" customWidth="1"/>
    <col min="15888" max="15890" width="5.59765625" style="396" customWidth="1"/>
    <col min="15891" max="15891" width="7.69921875" style="396" customWidth="1"/>
    <col min="15892" max="15893" width="12.5" style="396" bestFit="1" customWidth="1"/>
    <col min="15894" max="16128" width="9" style="396"/>
    <col min="16129" max="16129" width="14.19921875" style="396" bestFit="1" customWidth="1"/>
    <col min="16130" max="16131" width="5.09765625" style="396" bestFit="1" customWidth="1"/>
    <col min="16132" max="16132" width="17.5" style="396" customWidth="1"/>
    <col min="16133" max="16140" width="14.09765625" style="396" customWidth="1"/>
    <col min="16141" max="16141" width="17.5" style="396" customWidth="1"/>
    <col min="16142" max="16143" width="15.69921875" style="396" customWidth="1"/>
    <col min="16144" max="16146" width="5.59765625" style="396" customWidth="1"/>
    <col min="16147" max="16147" width="7.69921875" style="396" customWidth="1"/>
    <col min="16148" max="16149" width="12.5" style="396" bestFit="1" customWidth="1"/>
    <col min="16150" max="16384" width="9" style="396"/>
  </cols>
  <sheetData>
    <row r="1" spans="1:18" ht="17.25" customHeight="1">
      <c r="A1" s="395"/>
      <c r="B1" s="395"/>
      <c r="C1" s="395"/>
      <c r="D1" s="395"/>
      <c r="E1" s="395"/>
      <c r="F1" s="554" t="s">
        <v>240</v>
      </c>
      <c r="G1" s="554"/>
      <c r="H1" s="554"/>
      <c r="I1" s="554"/>
      <c r="J1" s="395"/>
      <c r="K1" s="513" t="s">
        <v>306</v>
      </c>
      <c r="L1" s="395"/>
      <c r="M1" s="395"/>
      <c r="P1" s="397"/>
      <c r="Q1" s="397"/>
      <c r="R1" s="397"/>
    </row>
    <row r="2" spans="1:18" ht="17.25" customHeight="1">
      <c r="L2" s="396" t="s">
        <v>242</v>
      </c>
      <c r="M2" s="397" t="s">
        <v>243</v>
      </c>
      <c r="P2" s="398"/>
      <c r="Q2" s="398"/>
      <c r="R2" s="398"/>
    </row>
    <row r="3" spans="1:18" ht="17.25" customHeight="1">
      <c r="A3" s="548" t="s">
        <v>169</v>
      </c>
      <c r="B3" s="549"/>
      <c r="C3" s="550"/>
      <c r="D3" s="399" t="s">
        <v>244</v>
      </c>
      <c r="E3" s="551" t="s">
        <v>245</v>
      </c>
      <c r="F3" s="552"/>
      <c r="G3" s="552"/>
      <c r="H3" s="552"/>
      <c r="I3" s="552"/>
      <c r="J3" s="552"/>
      <c r="K3" s="552"/>
      <c r="L3" s="552"/>
      <c r="M3" s="553"/>
    </row>
    <row r="4" spans="1:18" ht="17.25" customHeight="1">
      <c r="A4" s="400" t="s">
        <v>149</v>
      </c>
      <c r="B4" s="397"/>
      <c r="C4" s="397"/>
      <c r="D4" s="401"/>
      <c r="E4" s="402" t="s">
        <v>246</v>
      </c>
      <c r="F4" s="403" t="s">
        <v>247</v>
      </c>
      <c r="G4" s="403" t="s">
        <v>248</v>
      </c>
      <c r="H4" s="402" t="s">
        <v>249</v>
      </c>
      <c r="I4" s="402" t="s">
        <v>250</v>
      </c>
      <c r="J4" s="403" t="s">
        <v>251</v>
      </c>
      <c r="K4" s="403" t="s">
        <v>252</v>
      </c>
      <c r="L4" s="403" t="s">
        <v>253</v>
      </c>
      <c r="M4" s="403" t="s">
        <v>254</v>
      </c>
    </row>
    <row r="5" spans="1:18" ht="17.25" customHeight="1">
      <c r="A5" s="399"/>
      <c r="B5" s="144"/>
      <c r="C5" s="154" t="s">
        <v>161</v>
      </c>
      <c r="D5" s="404">
        <f>SUM(E5:M5)</f>
        <v>697</v>
      </c>
      <c r="E5" s="405">
        <v>0</v>
      </c>
      <c r="F5" s="405">
        <v>0</v>
      </c>
      <c r="G5" s="405">
        <v>0</v>
      </c>
      <c r="H5" s="405">
        <v>0</v>
      </c>
      <c r="I5" s="405">
        <v>0</v>
      </c>
      <c r="J5" s="405">
        <v>0</v>
      </c>
      <c r="K5" s="405">
        <v>0</v>
      </c>
      <c r="L5" s="405">
        <v>0</v>
      </c>
      <c r="M5" s="405">
        <v>697</v>
      </c>
      <c r="N5" s="397" t="str">
        <f>IF(SUM(E5:M5)=D5,"OK","NG")</f>
        <v>OK</v>
      </c>
    </row>
    <row r="6" spans="1:18" ht="17.25" customHeight="1">
      <c r="A6" s="403"/>
      <c r="B6" s="407" t="s">
        <v>162</v>
      </c>
      <c r="C6" s="154" t="s">
        <v>163</v>
      </c>
      <c r="D6" s="404">
        <f t="shared" ref="D6:D40" si="0">SUM(E6:M6)</f>
        <v>14393398</v>
      </c>
      <c r="E6" s="405">
        <v>0</v>
      </c>
      <c r="F6" s="405">
        <v>0</v>
      </c>
      <c r="G6" s="405">
        <v>0</v>
      </c>
      <c r="H6" s="405">
        <v>0</v>
      </c>
      <c r="I6" s="405">
        <v>0</v>
      </c>
      <c r="J6" s="405">
        <v>0</v>
      </c>
      <c r="K6" s="405">
        <v>0</v>
      </c>
      <c r="L6" s="405">
        <v>0</v>
      </c>
      <c r="M6" s="405">
        <v>14393398</v>
      </c>
      <c r="N6" s="397" t="str">
        <f t="shared" ref="N6:N40" si="1">IF(SUM(E6:M6)=D6,"OK","NG")</f>
        <v>OK</v>
      </c>
    </row>
    <row r="7" spans="1:18" ht="17.25" customHeight="1">
      <c r="A7" s="403" t="s">
        <v>45</v>
      </c>
      <c r="B7" s="408"/>
      <c r="C7" s="154" t="s">
        <v>161</v>
      </c>
      <c r="D7" s="404">
        <f t="shared" si="0"/>
        <v>1454</v>
      </c>
      <c r="E7" s="405">
        <v>0</v>
      </c>
      <c r="F7" s="405">
        <v>0</v>
      </c>
      <c r="G7" s="405">
        <v>0</v>
      </c>
      <c r="H7" s="405">
        <v>0</v>
      </c>
      <c r="I7" s="405">
        <v>0</v>
      </c>
      <c r="J7" s="405">
        <v>0</v>
      </c>
      <c r="K7" s="405">
        <v>0</v>
      </c>
      <c r="L7" s="405">
        <v>0</v>
      </c>
      <c r="M7" s="405">
        <v>1454</v>
      </c>
      <c r="N7" s="397" t="str">
        <f t="shared" si="1"/>
        <v>OK</v>
      </c>
    </row>
    <row r="8" spans="1:18" ht="17.25" customHeight="1">
      <c r="A8" s="409"/>
      <c r="B8" s="407" t="s">
        <v>164</v>
      </c>
      <c r="C8" s="154" t="s">
        <v>163</v>
      </c>
      <c r="D8" s="404">
        <f t="shared" si="0"/>
        <v>57980774</v>
      </c>
      <c r="E8" s="405">
        <v>0</v>
      </c>
      <c r="F8" s="405">
        <v>0</v>
      </c>
      <c r="G8" s="405">
        <v>0</v>
      </c>
      <c r="H8" s="405">
        <v>0</v>
      </c>
      <c r="I8" s="405">
        <v>0</v>
      </c>
      <c r="J8" s="405">
        <v>0</v>
      </c>
      <c r="K8" s="405">
        <v>0</v>
      </c>
      <c r="L8" s="405">
        <v>0</v>
      </c>
      <c r="M8" s="405">
        <v>57980774</v>
      </c>
      <c r="N8" s="397" t="str">
        <f t="shared" si="1"/>
        <v>OK</v>
      </c>
    </row>
    <row r="9" spans="1:18" ht="17.25" customHeight="1">
      <c r="A9" s="403"/>
      <c r="B9" s="408"/>
      <c r="C9" s="154" t="s">
        <v>161</v>
      </c>
      <c r="D9" s="404">
        <f t="shared" si="0"/>
        <v>2151</v>
      </c>
      <c r="E9" s="515">
        <f t="shared" ref="E9:M10" si="2">E5+E7</f>
        <v>0</v>
      </c>
      <c r="F9" s="515">
        <f t="shared" si="2"/>
        <v>0</v>
      </c>
      <c r="G9" s="515">
        <f t="shared" si="2"/>
        <v>0</v>
      </c>
      <c r="H9" s="515">
        <f t="shared" si="2"/>
        <v>0</v>
      </c>
      <c r="I9" s="515">
        <f t="shared" si="2"/>
        <v>0</v>
      </c>
      <c r="J9" s="515">
        <f t="shared" si="2"/>
        <v>0</v>
      </c>
      <c r="K9" s="515">
        <f t="shared" si="2"/>
        <v>0</v>
      </c>
      <c r="L9" s="515">
        <f t="shared" si="2"/>
        <v>0</v>
      </c>
      <c r="M9" s="515">
        <f t="shared" si="2"/>
        <v>2151</v>
      </c>
      <c r="N9" s="397" t="str">
        <f t="shared" si="1"/>
        <v>OK</v>
      </c>
    </row>
    <row r="10" spans="1:18" ht="17.25" customHeight="1">
      <c r="A10" s="401"/>
      <c r="B10" s="407" t="s">
        <v>16</v>
      </c>
      <c r="C10" s="154" t="s">
        <v>163</v>
      </c>
      <c r="D10" s="404">
        <f t="shared" si="0"/>
        <v>72374172</v>
      </c>
      <c r="E10" s="515">
        <f t="shared" si="2"/>
        <v>0</v>
      </c>
      <c r="F10" s="515">
        <f t="shared" si="2"/>
        <v>0</v>
      </c>
      <c r="G10" s="515">
        <f t="shared" si="2"/>
        <v>0</v>
      </c>
      <c r="H10" s="515">
        <f t="shared" si="2"/>
        <v>0</v>
      </c>
      <c r="I10" s="515">
        <f t="shared" si="2"/>
        <v>0</v>
      </c>
      <c r="J10" s="515">
        <f t="shared" si="2"/>
        <v>0</v>
      </c>
      <c r="K10" s="515">
        <f t="shared" si="2"/>
        <v>0</v>
      </c>
      <c r="L10" s="515">
        <f t="shared" si="2"/>
        <v>0</v>
      </c>
      <c r="M10" s="515">
        <f t="shared" si="2"/>
        <v>72374172</v>
      </c>
      <c r="N10" s="397" t="str">
        <f t="shared" si="1"/>
        <v>OK</v>
      </c>
    </row>
    <row r="11" spans="1:18" ht="17.25" customHeight="1">
      <c r="A11" s="399"/>
      <c r="B11" s="144"/>
      <c r="C11" s="154" t="s">
        <v>161</v>
      </c>
      <c r="D11" s="404">
        <f t="shared" si="0"/>
        <v>1</v>
      </c>
      <c r="E11" s="405">
        <v>0</v>
      </c>
      <c r="F11" s="405">
        <v>0</v>
      </c>
      <c r="G11" s="405">
        <v>1</v>
      </c>
      <c r="H11" s="405">
        <v>0</v>
      </c>
      <c r="I11" s="405"/>
      <c r="J11" s="405">
        <v>0</v>
      </c>
      <c r="K11" s="522">
        <v>0</v>
      </c>
      <c r="L11" s="522">
        <v>0</v>
      </c>
      <c r="M11" s="405">
        <v>0</v>
      </c>
      <c r="N11" s="397" t="str">
        <f t="shared" si="1"/>
        <v>OK</v>
      </c>
    </row>
    <row r="12" spans="1:18" ht="17.25" customHeight="1">
      <c r="A12" s="403"/>
      <c r="B12" s="407" t="s">
        <v>162</v>
      </c>
      <c r="C12" s="154" t="s">
        <v>163</v>
      </c>
      <c r="D12" s="404">
        <f t="shared" si="0"/>
        <v>5321</v>
      </c>
      <c r="E12" s="405">
        <v>0</v>
      </c>
      <c r="F12" s="405">
        <v>0</v>
      </c>
      <c r="G12" s="405">
        <v>5321</v>
      </c>
      <c r="H12" s="405">
        <v>0</v>
      </c>
      <c r="I12" s="405"/>
      <c r="J12" s="405">
        <v>0</v>
      </c>
      <c r="K12" s="522">
        <v>0</v>
      </c>
      <c r="L12" s="522">
        <v>0</v>
      </c>
      <c r="M12" s="405">
        <v>0</v>
      </c>
      <c r="N12" s="397" t="str">
        <f t="shared" si="1"/>
        <v>OK</v>
      </c>
    </row>
    <row r="13" spans="1:18" ht="17.25" customHeight="1">
      <c r="A13" s="403" t="s">
        <v>46</v>
      </c>
      <c r="B13" s="408"/>
      <c r="C13" s="154" t="s">
        <v>161</v>
      </c>
      <c r="D13" s="404">
        <f t="shared" si="0"/>
        <v>3</v>
      </c>
      <c r="E13" s="405">
        <v>0</v>
      </c>
      <c r="F13" s="405">
        <v>0</v>
      </c>
      <c r="G13" s="405">
        <v>3</v>
      </c>
      <c r="H13" s="405">
        <v>0</v>
      </c>
      <c r="I13" s="405"/>
      <c r="J13" s="405">
        <v>0</v>
      </c>
      <c r="K13" s="405">
        <v>0</v>
      </c>
      <c r="L13" s="405">
        <v>0</v>
      </c>
      <c r="M13" s="405">
        <v>0</v>
      </c>
      <c r="N13" s="397" t="str">
        <f t="shared" si="1"/>
        <v>OK</v>
      </c>
    </row>
    <row r="14" spans="1:18" ht="17.25" customHeight="1">
      <c r="A14" s="403"/>
      <c r="B14" s="407" t="s">
        <v>164</v>
      </c>
      <c r="C14" s="154" t="s">
        <v>163</v>
      </c>
      <c r="D14" s="404">
        <f t="shared" si="0"/>
        <v>71280</v>
      </c>
      <c r="E14" s="405">
        <v>0</v>
      </c>
      <c r="F14" s="405">
        <v>0</v>
      </c>
      <c r="G14" s="405">
        <v>71280</v>
      </c>
      <c r="H14" s="405">
        <v>0</v>
      </c>
      <c r="I14" s="405"/>
      <c r="J14" s="405">
        <v>0</v>
      </c>
      <c r="K14" s="405">
        <v>0</v>
      </c>
      <c r="L14" s="405">
        <v>0</v>
      </c>
      <c r="M14" s="405">
        <v>0</v>
      </c>
      <c r="N14" s="397" t="str">
        <f t="shared" si="1"/>
        <v>OK</v>
      </c>
    </row>
    <row r="15" spans="1:18" ht="17.25" customHeight="1">
      <c r="A15" s="403"/>
      <c r="B15" s="408"/>
      <c r="C15" s="154" t="s">
        <v>161</v>
      </c>
      <c r="D15" s="404">
        <f t="shared" si="0"/>
        <v>4</v>
      </c>
      <c r="E15" s="515">
        <v>0</v>
      </c>
      <c r="F15" s="515">
        <v>0</v>
      </c>
      <c r="G15" s="515">
        <v>4</v>
      </c>
      <c r="H15" s="515">
        <v>0</v>
      </c>
      <c r="I15" s="515"/>
      <c r="J15" s="515">
        <v>0</v>
      </c>
      <c r="K15" s="515">
        <v>0</v>
      </c>
      <c r="L15" s="515">
        <v>0</v>
      </c>
      <c r="M15" s="515">
        <f>M11+M13</f>
        <v>0</v>
      </c>
      <c r="N15" s="397" t="str">
        <f t="shared" si="1"/>
        <v>OK</v>
      </c>
    </row>
    <row r="16" spans="1:18" ht="17.25" customHeight="1">
      <c r="A16" s="401"/>
      <c r="B16" s="407" t="s">
        <v>16</v>
      </c>
      <c r="C16" s="154" t="s">
        <v>163</v>
      </c>
      <c r="D16" s="404">
        <f t="shared" si="0"/>
        <v>76601</v>
      </c>
      <c r="E16" s="515">
        <v>0</v>
      </c>
      <c r="F16" s="515">
        <v>0</v>
      </c>
      <c r="G16" s="515">
        <v>76601</v>
      </c>
      <c r="H16" s="515">
        <v>0</v>
      </c>
      <c r="I16" s="515"/>
      <c r="J16" s="515">
        <v>0</v>
      </c>
      <c r="K16" s="515">
        <v>0</v>
      </c>
      <c r="L16" s="515">
        <v>0</v>
      </c>
      <c r="M16" s="515">
        <f>M12+M14</f>
        <v>0</v>
      </c>
      <c r="N16" s="397" t="str">
        <f t="shared" si="1"/>
        <v>OK</v>
      </c>
    </row>
    <row r="17" spans="1:14" ht="17.25" customHeight="1">
      <c r="A17" s="399"/>
      <c r="B17" s="144"/>
      <c r="C17" s="154" t="s">
        <v>161</v>
      </c>
      <c r="D17" s="404">
        <f t="shared" si="0"/>
        <v>0</v>
      </c>
      <c r="E17" s="405">
        <v>0</v>
      </c>
      <c r="F17" s="405">
        <v>0</v>
      </c>
      <c r="G17" s="405">
        <v>0</v>
      </c>
      <c r="H17" s="405">
        <v>0</v>
      </c>
      <c r="I17" s="405"/>
      <c r="J17" s="405">
        <v>0</v>
      </c>
      <c r="K17" s="405">
        <v>0</v>
      </c>
      <c r="L17" s="405">
        <v>0</v>
      </c>
      <c r="M17" s="405">
        <v>0</v>
      </c>
      <c r="N17" s="397" t="str">
        <f t="shared" si="1"/>
        <v>OK</v>
      </c>
    </row>
    <row r="18" spans="1:14" ht="17.25" customHeight="1">
      <c r="A18" s="403"/>
      <c r="B18" s="407" t="s">
        <v>162</v>
      </c>
      <c r="C18" s="154" t="s">
        <v>163</v>
      </c>
      <c r="D18" s="404">
        <f t="shared" si="0"/>
        <v>0</v>
      </c>
      <c r="E18" s="405">
        <v>0</v>
      </c>
      <c r="F18" s="405">
        <v>0</v>
      </c>
      <c r="G18" s="405">
        <v>0</v>
      </c>
      <c r="H18" s="405">
        <v>0</v>
      </c>
      <c r="I18" s="405"/>
      <c r="J18" s="405">
        <v>0</v>
      </c>
      <c r="K18" s="405">
        <v>0</v>
      </c>
      <c r="L18" s="405">
        <v>0</v>
      </c>
      <c r="M18" s="405">
        <v>0</v>
      </c>
      <c r="N18" s="397" t="str">
        <f t="shared" si="1"/>
        <v>OK</v>
      </c>
    </row>
    <row r="19" spans="1:14" ht="17.25" customHeight="1">
      <c r="A19" s="403" t="s">
        <v>165</v>
      </c>
      <c r="B19" s="408"/>
      <c r="C19" s="154" t="s">
        <v>161</v>
      </c>
      <c r="D19" s="404">
        <f t="shared" si="0"/>
        <v>0</v>
      </c>
      <c r="E19" s="405">
        <v>0</v>
      </c>
      <c r="F19" s="405">
        <v>0</v>
      </c>
      <c r="G19" s="405">
        <v>0</v>
      </c>
      <c r="H19" s="405">
        <v>0</v>
      </c>
      <c r="I19" s="405"/>
      <c r="J19" s="405">
        <v>0</v>
      </c>
      <c r="K19" s="405">
        <v>0</v>
      </c>
      <c r="L19" s="405">
        <v>0</v>
      </c>
      <c r="M19" s="405">
        <v>0</v>
      </c>
      <c r="N19" s="397" t="str">
        <f t="shared" si="1"/>
        <v>OK</v>
      </c>
    </row>
    <row r="20" spans="1:14" ht="17.25" customHeight="1">
      <c r="A20" s="403"/>
      <c r="B20" s="407" t="s">
        <v>164</v>
      </c>
      <c r="C20" s="154" t="s">
        <v>163</v>
      </c>
      <c r="D20" s="404">
        <f t="shared" si="0"/>
        <v>0</v>
      </c>
      <c r="E20" s="405">
        <v>0</v>
      </c>
      <c r="F20" s="405">
        <v>0</v>
      </c>
      <c r="G20" s="405">
        <v>0</v>
      </c>
      <c r="H20" s="405">
        <v>0</v>
      </c>
      <c r="I20" s="405"/>
      <c r="J20" s="405">
        <v>0</v>
      </c>
      <c r="K20" s="405">
        <v>0</v>
      </c>
      <c r="L20" s="405">
        <v>0</v>
      </c>
      <c r="M20" s="405">
        <v>0</v>
      </c>
      <c r="N20" s="397" t="str">
        <f t="shared" si="1"/>
        <v>OK</v>
      </c>
    </row>
    <row r="21" spans="1:14" ht="17.25" customHeight="1">
      <c r="A21" s="403"/>
      <c r="B21" s="408"/>
      <c r="C21" s="154" t="s">
        <v>161</v>
      </c>
      <c r="D21" s="404">
        <f t="shared" si="0"/>
        <v>0</v>
      </c>
      <c r="E21" s="515">
        <v>0</v>
      </c>
      <c r="F21" s="515">
        <v>0</v>
      </c>
      <c r="G21" s="515">
        <v>0</v>
      </c>
      <c r="H21" s="515">
        <v>0</v>
      </c>
      <c r="I21" s="515"/>
      <c r="J21" s="515">
        <v>0</v>
      </c>
      <c r="K21" s="515">
        <v>0</v>
      </c>
      <c r="L21" s="515">
        <v>0</v>
      </c>
      <c r="M21" s="515">
        <f>M17+M19</f>
        <v>0</v>
      </c>
      <c r="N21" s="397" t="str">
        <f t="shared" si="1"/>
        <v>OK</v>
      </c>
    </row>
    <row r="22" spans="1:14" ht="17.25" customHeight="1">
      <c r="A22" s="401"/>
      <c r="B22" s="407" t="s">
        <v>16</v>
      </c>
      <c r="C22" s="154" t="s">
        <v>163</v>
      </c>
      <c r="D22" s="404">
        <f t="shared" si="0"/>
        <v>0</v>
      </c>
      <c r="E22" s="515">
        <v>0</v>
      </c>
      <c r="F22" s="515">
        <v>0</v>
      </c>
      <c r="G22" s="515">
        <v>0</v>
      </c>
      <c r="H22" s="515">
        <v>0</v>
      </c>
      <c r="I22" s="515"/>
      <c r="J22" s="515">
        <v>0</v>
      </c>
      <c r="K22" s="515">
        <v>0</v>
      </c>
      <c r="L22" s="515">
        <v>0</v>
      </c>
      <c r="M22" s="515">
        <f>M18+M20</f>
        <v>0</v>
      </c>
      <c r="N22" s="397" t="str">
        <f t="shared" si="1"/>
        <v>OK</v>
      </c>
    </row>
    <row r="23" spans="1:14" ht="17.25" customHeight="1">
      <c r="A23" s="399"/>
      <c r="B23" s="144"/>
      <c r="C23" s="154" t="s">
        <v>161</v>
      </c>
      <c r="D23" s="404">
        <f t="shared" si="0"/>
        <v>0</v>
      </c>
      <c r="E23" s="405">
        <v>0</v>
      </c>
      <c r="F23" s="405">
        <v>0</v>
      </c>
      <c r="G23" s="405">
        <v>0</v>
      </c>
      <c r="H23" s="405">
        <v>0</v>
      </c>
      <c r="I23" s="405"/>
      <c r="J23" s="405">
        <v>0</v>
      </c>
      <c r="K23" s="405">
        <v>0</v>
      </c>
      <c r="L23" s="405">
        <v>0</v>
      </c>
      <c r="M23" s="405">
        <v>0</v>
      </c>
      <c r="N23" s="397" t="str">
        <f t="shared" si="1"/>
        <v>OK</v>
      </c>
    </row>
    <row r="24" spans="1:14" ht="17.25" customHeight="1">
      <c r="A24" s="403"/>
      <c r="B24" s="407" t="s">
        <v>162</v>
      </c>
      <c r="C24" s="154" t="s">
        <v>163</v>
      </c>
      <c r="D24" s="404">
        <f t="shared" si="0"/>
        <v>0</v>
      </c>
      <c r="E24" s="405">
        <v>0</v>
      </c>
      <c r="F24" s="405">
        <v>0</v>
      </c>
      <c r="G24" s="405">
        <v>0</v>
      </c>
      <c r="H24" s="405">
        <v>0</v>
      </c>
      <c r="I24" s="405"/>
      <c r="J24" s="405">
        <v>0</v>
      </c>
      <c r="K24" s="405">
        <v>0</v>
      </c>
      <c r="L24" s="405">
        <v>0</v>
      </c>
      <c r="M24" s="405">
        <v>0</v>
      </c>
      <c r="N24" s="397" t="str">
        <f t="shared" si="1"/>
        <v>OK</v>
      </c>
    </row>
    <row r="25" spans="1:14" ht="17.25" customHeight="1">
      <c r="A25" s="403" t="s">
        <v>166</v>
      </c>
      <c r="B25" s="408"/>
      <c r="C25" s="154" t="s">
        <v>161</v>
      </c>
      <c r="D25" s="404">
        <f t="shared" si="0"/>
        <v>0</v>
      </c>
      <c r="E25" s="405">
        <v>0</v>
      </c>
      <c r="F25" s="405">
        <v>0</v>
      </c>
      <c r="G25" s="405">
        <v>0</v>
      </c>
      <c r="H25" s="405">
        <v>0</v>
      </c>
      <c r="I25" s="405"/>
      <c r="J25" s="405">
        <v>0</v>
      </c>
      <c r="K25" s="405">
        <v>0</v>
      </c>
      <c r="L25" s="405">
        <v>0</v>
      </c>
      <c r="M25" s="405">
        <v>0</v>
      </c>
      <c r="N25" s="397" t="str">
        <f t="shared" si="1"/>
        <v>OK</v>
      </c>
    </row>
    <row r="26" spans="1:14" ht="17.25" customHeight="1">
      <c r="A26" s="403"/>
      <c r="B26" s="407" t="s">
        <v>164</v>
      </c>
      <c r="C26" s="154" t="s">
        <v>163</v>
      </c>
      <c r="D26" s="404">
        <f t="shared" si="0"/>
        <v>0</v>
      </c>
      <c r="E26" s="405">
        <v>0</v>
      </c>
      <c r="F26" s="405">
        <v>0</v>
      </c>
      <c r="G26" s="405">
        <v>0</v>
      </c>
      <c r="H26" s="405">
        <v>0</v>
      </c>
      <c r="I26" s="405"/>
      <c r="J26" s="405">
        <v>0</v>
      </c>
      <c r="K26" s="405">
        <v>0</v>
      </c>
      <c r="L26" s="405">
        <v>0</v>
      </c>
      <c r="M26" s="405">
        <v>0</v>
      </c>
      <c r="N26" s="397" t="str">
        <f t="shared" si="1"/>
        <v>OK</v>
      </c>
    </row>
    <row r="27" spans="1:14" ht="17.25" customHeight="1">
      <c r="A27" s="403"/>
      <c r="B27" s="408"/>
      <c r="C27" s="154" t="s">
        <v>161</v>
      </c>
      <c r="D27" s="404">
        <f t="shared" si="0"/>
        <v>0</v>
      </c>
      <c r="E27" s="515">
        <v>0</v>
      </c>
      <c r="F27" s="515">
        <v>0</v>
      </c>
      <c r="G27" s="515">
        <v>0</v>
      </c>
      <c r="H27" s="515">
        <v>0</v>
      </c>
      <c r="I27" s="515"/>
      <c r="J27" s="515">
        <v>0</v>
      </c>
      <c r="K27" s="515">
        <v>0</v>
      </c>
      <c r="L27" s="515">
        <v>0</v>
      </c>
      <c r="M27" s="515">
        <f>M23+M25</f>
        <v>0</v>
      </c>
      <c r="N27" s="397" t="str">
        <f t="shared" si="1"/>
        <v>OK</v>
      </c>
    </row>
    <row r="28" spans="1:14" ht="17.25" customHeight="1">
      <c r="A28" s="401"/>
      <c r="B28" s="407" t="s">
        <v>16</v>
      </c>
      <c r="C28" s="144" t="s">
        <v>163</v>
      </c>
      <c r="D28" s="404">
        <f t="shared" si="0"/>
        <v>0</v>
      </c>
      <c r="E28" s="515">
        <v>0</v>
      </c>
      <c r="F28" s="515">
        <v>0</v>
      </c>
      <c r="G28" s="515">
        <v>0</v>
      </c>
      <c r="H28" s="515">
        <v>0</v>
      </c>
      <c r="I28" s="515"/>
      <c r="J28" s="515">
        <v>0</v>
      </c>
      <c r="K28" s="515">
        <v>0</v>
      </c>
      <c r="L28" s="515">
        <v>0</v>
      </c>
      <c r="M28" s="515">
        <f>M24+M26</f>
        <v>0</v>
      </c>
      <c r="N28" s="397" t="str">
        <f t="shared" si="1"/>
        <v>OK</v>
      </c>
    </row>
    <row r="29" spans="1:14" ht="17.25" customHeight="1">
      <c r="A29" s="555" t="s">
        <v>255</v>
      </c>
      <c r="B29" s="144"/>
      <c r="C29" s="154" t="s">
        <v>161</v>
      </c>
      <c r="D29" s="404">
        <f t="shared" si="0"/>
        <v>0</v>
      </c>
      <c r="E29" s="405">
        <v>0</v>
      </c>
      <c r="F29" s="405">
        <v>0</v>
      </c>
      <c r="G29" s="405">
        <v>0</v>
      </c>
      <c r="H29" s="405">
        <v>0</v>
      </c>
      <c r="I29" s="405"/>
      <c r="J29" s="405">
        <v>0</v>
      </c>
      <c r="K29" s="405">
        <v>0</v>
      </c>
      <c r="L29" s="405">
        <v>0</v>
      </c>
      <c r="M29" s="405">
        <v>0</v>
      </c>
      <c r="N29" s="397" t="str">
        <f t="shared" si="1"/>
        <v>OK</v>
      </c>
    </row>
    <row r="30" spans="1:14" ht="17.25" customHeight="1">
      <c r="A30" s="556"/>
      <c r="B30" s="407" t="s">
        <v>162</v>
      </c>
      <c r="C30" s="154" t="s">
        <v>163</v>
      </c>
      <c r="D30" s="404">
        <f t="shared" si="0"/>
        <v>0</v>
      </c>
      <c r="E30" s="405">
        <v>0</v>
      </c>
      <c r="F30" s="405">
        <v>0</v>
      </c>
      <c r="G30" s="405">
        <v>0</v>
      </c>
      <c r="H30" s="405">
        <v>0</v>
      </c>
      <c r="I30" s="405"/>
      <c r="J30" s="405">
        <v>0</v>
      </c>
      <c r="K30" s="405">
        <v>0</v>
      </c>
      <c r="L30" s="405">
        <v>0</v>
      </c>
      <c r="M30" s="405">
        <v>0</v>
      </c>
      <c r="N30" s="397" t="str">
        <f t="shared" si="1"/>
        <v>OK</v>
      </c>
    </row>
    <row r="31" spans="1:14" ht="17.25" customHeight="1">
      <c r="A31" s="556"/>
      <c r="B31" s="408"/>
      <c r="C31" s="154" t="s">
        <v>161</v>
      </c>
      <c r="D31" s="404">
        <f t="shared" si="0"/>
        <v>0</v>
      </c>
      <c r="E31" s="405">
        <v>0</v>
      </c>
      <c r="F31" s="405">
        <v>0</v>
      </c>
      <c r="G31" s="405">
        <v>0</v>
      </c>
      <c r="H31" s="405">
        <v>0</v>
      </c>
      <c r="I31" s="405"/>
      <c r="J31" s="405">
        <v>0</v>
      </c>
      <c r="K31" s="405">
        <v>0</v>
      </c>
      <c r="L31" s="405">
        <v>0</v>
      </c>
      <c r="M31" s="405">
        <v>0</v>
      </c>
      <c r="N31" s="397" t="str">
        <f t="shared" si="1"/>
        <v>OK</v>
      </c>
    </row>
    <row r="32" spans="1:14" ht="17.25" customHeight="1">
      <c r="A32" s="556"/>
      <c r="B32" s="407" t="s">
        <v>164</v>
      </c>
      <c r="C32" s="154" t="s">
        <v>163</v>
      </c>
      <c r="D32" s="404">
        <f t="shared" si="0"/>
        <v>0</v>
      </c>
      <c r="E32" s="405">
        <v>0</v>
      </c>
      <c r="F32" s="405">
        <v>0</v>
      </c>
      <c r="G32" s="405">
        <v>0</v>
      </c>
      <c r="H32" s="405">
        <v>0</v>
      </c>
      <c r="I32" s="405"/>
      <c r="J32" s="405">
        <v>0</v>
      </c>
      <c r="K32" s="405">
        <v>0</v>
      </c>
      <c r="L32" s="405">
        <v>0</v>
      </c>
      <c r="M32" s="405">
        <v>0</v>
      </c>
      <c r="N32" s="397" t="str">
        <f t="shared" si="1"/>
        <v>OK</v>
      </c>
    </row>
    <row r="33" spans="1:18" ht="17.25" customHeight="1">
      <c r="A33" s="556"/>
      <c r="B33" s="408"/>
      <c r="C33" s="154" t="s">
        <v>161</v>
      </c>
      <c r="D33" s="404">
        <f t="shared" si="0"/>
        <v>0</v>
      </c>
      <c r="E33" s="515">
        <v>0</v>
      </c>
      <c r="F33" s="515">
        <v>0</v>
      </c>
      <c r="G33" s="515">
        <v>0</v>
      </c>
      <c r="H33" s="515">
        <v>0</v>
      </c>
      <c r="I33" s="515"/>
      <c r="J33" s="515">
        <v>0</v>
      </c>
      <c r="K33" s="515">
        <v>0</v>
      </c>
      <c r="L33" s="515">
        <v>0</v>
      </c>
      <c r="M33" s="515">
        <f>M29+M31</f>
        <v>0</v>
      </c>
      <c r="N33" s="397" t="str">
        <f t="shared" si="1"/>
        <v>OK</v>
      </c>
    </row>
    <row r="34" spans="1:18" ht="17.25" customHeight="1">
      <c r="A34" s="557"/>
      <c r="B34" s="407" t="s">
        <v>16</v>
      </c>
      <c r="C34" s="144" t="s">
        <v>163</v>
      </c>
      <c r="D34" s="404">
        <f t="shared" si="0"/>
        <v>0</v>
      </c>
      <c r="E34" s="515">
        <v>0</v>
      </c>
      <c r="F34" s="515">
        <v>0</v>
      </c>
      <c r="G34" s="515">
        <v>0</v>
      </c>
      <c r="H34" s="515">
        <v>0</v>
      </c>
      <c r="I34" s="515"/>
      <c r="J34" s="515">
        <v>0</v>
      </c>
      <c r="K34" s="515">
        <v>0</v>
      </c>
      <c r="L34" s="515">
        <v>0</v>
      </c>
      <c r="M34" s="515">
        <f>M30+M32</f>
        <v>0</v>
      </c>
      <c r="N34" s="397" t="str">
        <f t="shared" si="1"/>
        <v>OK</v>
      </c>
    </row>
    <row r="35" spans="1:18" s="410" customFormat="1" ht="17.25" customHeight="1">
      <c r="A35" s="399"/>
      <c r="B35" s="144"/>
      <c r="C35" s="154" t="s">
        <v>161</v>
      </c>
      <c r="D35" s="404">
        <f t="shared" si="0"/>
        <v>3</v>
      </c>
      <c r="E35" s="516">
        <v>1</v>
      </c>
      <c r="F35" s="516">
        <v>0</v>
      </c>
      <c r="G35" s="516">
        <v>0</v>
      </c>
      <c r="H35" s="516">
        <v>0</v>
      </c>
      <c r="I35" s="516"/>
      <c r="J35" s="516">
        <v>0</v>
      </c>
      <c r="K35" s="523">
        <v>2</v>
      </c>
      <c r="L35" s="523">
        <v>0</v>
      </c>
      <c r="M35" s="516">
        <v>0</v>
      </c>
      <c r="N35" s="397" t="str">
        <f t="shared" si="1"/>
        <v>OK</v>
      </c>
    </row>
    <row r="36" spans="1:18" s="410" customFormat="1" ht="17.25" customHeight="1">
      <c r="A36" s="403"/>
      <c r="B36" s="407" t="s">
        <v>162</v>
      </c>
      <c r="C36" s="154" t="s">
        <v>163</v>
      </c>
      <c r="D36" s="404">
        <f t="shared" si="0"/>
        <v>762700</v>
      </c>
      <c r="E36" s="516">
        <v>134400</v>
      </c>
      <c r="F36" s="516">
        <v>0</v>
      </c>
      <c r="G36" s="516">
        <v>0</v>
      </c>
      <c r="H36" s="516">
        <v>0</v>
      </c>
      <c r="I36" s="516"/>
      <c r="J36" s="516">
        <v>0</v>
      </c>
      <c r="K36" s="523">
        <v>628300</v>
      </c>
      <c r="L36" s="523">
        <v>0</v>
      </c>
      <c r="M36" s="516">
        <v>0</v>
      </c>
      <c r="N36" s="397" t="str">
        <f t="shared" si="1"/>
        <v>OK</v>
      </c>
    </row>
    <row r="37" spans="1:18" ht="17.25" customHeight="1">
      <c r="A37" s="403" t="s">
        <v>47</v>
      </c>
      <c r="B37" s="408"/>
      <c r="C37" s="154" t="s">
        <v>161</v>
      </c>
      <c r="D37" s="404">
        <f t="shared" si="0"/>
        <v>2</v>
      </c>
      <c r="E37" s="516">
        <v>0</v>
      </c>
      <c r="F37" s="516">
        <v>0</v>
      </c>
      <c r="G37" s="516">
        <v>2</v>
      </c>
      <c r="H37" s="516">
        <v>0</v>
      </c>
      <c r="I37" s="516"/>
      <c r="J37" s="516">
        <v>0</v>
      </c>
      <c r="K37" s="516">
        <v>0</v>
      </c>
      <c r="L37" s="516">
        <v>0</v>
      </c>
      <c r="M37" s="516">
        <v>0</v>
      </c>
      <c r="N37" s="397" t="str">
        <f t="shared" si="1"/>
        <v>OK</v>
      </c>
    </row>
    <row r="38" spans="1:18" ht="17.25" customHeight="1">
      <c r="A38" s="403"/>
      <c r="B38" s="407" t="s">
        <v>164</v>
      </c>
      <c r="C38" s="154" t="s">
        <v>163</v>
      </c>
      <c r="D38" s="404">
        <f t="shared" si="0"/>
        <v>130700</v>
      </c>
      <c r="E38" s="516">
        <v>0</v>
      </c>
      <c r="F38" s="516">
        <v>0</v>
      </c>
      <c r="G38" s="516">
        <v>130700</v>
      </c>
      <c r="H38" s="516">
        <v>0</v>
      </c>
      <c r="I38" s="516"/>
      <c r="J38" s="516">
        <v>0</v>
      </c>
      <c r="K38" s="516">
        <v>0</v>
      </c>
      <c r="L38" s="516">
        <v>0</v>
      </c>
      <c r="M38" s="516">
        <v>0</v>
      </c>
      <c r="N38" s="397" t="str">
        <f t="shared" si="1"/>
        <v>OK</v>
      </c>
    </row>
    <row r="39" spans="1:18" ht="17.25" customHeight="1">
      <c r="A39" s="403"/>
      <c r="B39" s="408"/>
      <c r="C39" s="154" t="s">
        <v>161</v>
      </c>
      <c r="D39" s="404">
        <f t="shared" si="0"/>
        <v>5</v>
      </c>
      <c r="E39" s="515">
        <v>1</v>
      </c>
      <c r="F39" s="515">
        <v>0</v>
      </c>
      <c r="G39" s="515">
        <v>2</v>
      </c>
      <c r="H39" s="515">
        <v>0</v>
      </c>
      <c r="I39" s="515"/>
      <c r="J39" s="515">
        <v>0</v>
      </c>
      <c r="K39" s="515">
        <v>2</v>
      </c>
      <c r="L39" s="515">
        <v>0</v>
      </c>
      <c r="M39" s="515">
        <f>M35+M37</f>
        <v>0</v>
      </c>
      <c r="N39" s="397" t="str">
        <f t="shared" si="1"/>
        <v>OK</v>
      </c>
    </row>
    <row r="40" spans="1:18" ht="17.25" customHeight="1">
      <c r="A40" s="401"/>
      <c r="B40" s="407" t="s">
        <v>16</v>
      </c>
      <c r="C40" s="154" t="s">
        <v>163</v>
      </c>
      <c r="D40" s="404">
        <f t="shared" si="0"/>
        <v>893400</v>
      </c>
      <c r="E40" s="515">
        <v>134400</v>
      </c>
      <c r="F40" s="515">
        <v>0</v>
      </c>
      <c r="G40" s="515">
        <v>130700</v>
      </c>
      <c r="H40" s="515">
        <v>0</v>
      </c>
      <c r="I40" s="515"/>
      <c r="J40" s="515">
        <v>0</v>
      </c>
      <c r="K40" s="515">
        <v>628300</v>
      </c>
      <c r="L40" s="515">
        <v>0</v>
      </c>
      <c r="M40" s="515">
        <f>M36+M38</f>
        <v>0</v>
      </c>
      <c r="N40" s="397" t="str">
        <f t="shared" si="1"/>
        <v>OK</v>
      </c>
    </row>
    <row r="41" spans="1:18" ht="17.25" customHeight="1">
      <c r="A41" s="397"/>
      <c r="B41" s="505"/>
      <c r="C41" s="505"/>
    </row>
    <row r="42" spans="1:18" ht="17.25" customHeight="1">
      <c r="A42" s="397"/>
      <c r="B42" s="397"/>
      <c r="C42" s="397"/>
      <c r="F42" s="554" t="s">
        <v>256</v>
      </c>
      <c r="G42" s="554"/>
      <c r="H42" s="554"/>
      <c r="I42" s="554"/>
      <c r="J42" s="397"/>
      <c r="K42" s="513" t="s">
        <v>306</v>
      </c>
      <c r="L42" s="397"/>
      <c r="M42" s="397"/>
      <c r="P42" s="397"/>
      <c r="Q42" s="397"/>
      <c r="R42" s="397"/>
    </row>
    <row r="43" spans="1:18" ht="17.25" customHeight="1">
      <c r="C43" s="398"/>
      <c r="L43" s="396" t="s">
        <v>242</v>
      </c>
      <c r="M43" s="397" t="s">
        <v>257</v>
      </c>
    </row>
    <row r="44" spans="1:18" ht="17.25" customHeight="1">
      <c r="A44" s="548" t="s">
        <v>169</v>
      </c>
      <c r="B44" s="549"/>
      <c r="C44" s="550"/>
      <c r="D44" s="399" t="s">
        <v>244</v>
      </c>
      <c r="E44" s="551" t="s">
        <v>245</v>
      </c>
      <c r="F44" s="552"/>
      <c r="G44" s="552"/>
      <c r="H44" s="552"/>
      <c r="I44" s="552"/>
      <c r="J44" s="552"/>
      <c r="K44" s="552"/>
      <c r="L44" s="552"/>
      <c r="M44" s="553"/>
      <c r="N44" s="397"/>
      <c r="O44" s="397"/>
    </row>
    <row r="45" spans="1:18" ht="17.25" customHeight="1">
      <c r="A45" s="400" t="s">
        <v>149</v>
      </c>
      <c r="B45" s="397"/>
      <c r="C45" s="402"/>
      <c r="D45" s="401"/>
      <c r="E45" s="402" t="s">
        <v>246</v>
      </c>
      <c r="F45" s="403" t="s">
        <v>247</v>
      </c>
      <c r="G45" s="403" t="s">
        <v>248</v>
      </c>
      <c r="H45" s="402" t="s">
        <v>249</v>
      </c>
      <c r="I45" s="402" t="s">
        <v>250</v>
      </c>
      <c r="J45" s="403" t="s">
        <v>251</v>
      </c>
      <c r="K45" s="403" t="s">
        <v>252</v>
      </c>
      <c r="L45" s="403" t="s">
        <v>253</v>
      </c>
      <c r="M45" s="403" t="s">
        <v>254</v>
      </c>
      <c r="N45" s="397"/>
      <c r="O45" s="397"/>
    </row>
    <row r="46" spans="1:18" ht="17.25" customHeight="1">
      <c r="A46" s="399"/>
      <c r="B46" s="144"/>
      <c r="C46" s="154" t="s">
        <v>161</v>
      </c>
      <c r="D46" s="404">
        <f t="shared" ref="D46:D87" si="3">SUM(E46:M46)</f>
        <v>1</v>
      </c>
      <c r="E46" s="405">
        <v>0</v>
      </c>
      <c r="F46" s="405">
        <v>0</v>
      </c>
      <c r="G46" s="405">
        <v>0</v>
      </c>
      <c r="H46" s="405">
        <v>0</v>
      </c>
      <c r="I46" s="405"/>
      <c r="J46" s="405">
        <v>0</v>
      </c>
      <c r="K46" s="405">
        <v>1</v>
      </c>
      <c r="L46" s="405">
        <v>0</v>
      </c>
      <c r="M46" s="405">
        <v>0</v>
      </c>
      <c r="N46" s="397" t="str">
        <f t="shared" ref="N46:N87" si="4">IF(SUM(E46:M46)=D46,"OK","NG")</f>
        <v>OK</v>
      </c>
      <c r="O46" s="411"/>
    </row>
    <row r="47" spans="1:18" ht="17.25" customHeight="1">
      <c r="A47" s="403"/>
      <c r="B47" s="407" t="s">
        <v>162</v>
      </c>
      <c r="C47" s="154" t="s">
        <v>163</v>
      </c>
      <c r="D47" s="404">
        <f t="shared" si="3"/>
        <v>130068</v>
      </c>
      <c r="E47" s="405">
        <v>0</v>
      </c>
      <c r="F47" s="405">
        <v>0</v>
      </c>
      <c r="G47" s="405">
        <v>0</v>
      </c>
      <c r="H47" s="405">
        <v>0</v>
      </c>
      <c r="I47" s="405"/>
      <c r="J47" s="405">
        <v>0</v>
      </c>
      <c r="K47" s="405">
        <v>130068</v>
      </c>
      <c r="L47" s="405">
        <v>0</v>
      </c>
      <c r="M47" s="405">
        <v>0</v>
      </c>
      <c r="N47" s="397" t="str">
        <f t="shared" si="4"/>
        <v>OK</v>
      </c>
      <c r="O47" s="411"/>
    </row>
    <row r="48" spans="1:18" ht="17.25" customHeight="1">
      <c r="A48" s="403" t="s">
        <v>48</v>
      </c>
      <c r="B48" s="408"/>
      <c r="C48" s="154" t="s">
        <v>161</v>
      </c>
      <c r="D48" s="404">
        <f t="shared" si="3"/>
        <v>0</v>
      </c>
      <c r="E48" s="405">
        <v>0</v>
      </c>
      <c r="F48" s="405">
        <v>0</v>
      </c>
      <c r="G48" s="405">
        <v>0</v>
      </c>
      <c r="H48" s="405">
        <v>0</v>
      </c>
      <c r="I48" s="405"/>
      <c r="J48" s="405">
        <v>0</v>
      </c>
      <c r="K48" s="405">
        <v>0</v>
      </c>
      <c r="L48" s="405">
        <v>0</v>
      </c>
      <c r="M48" s="405">
        <v>0</v>
      </c>
      <c r="N48" s="397" t="str">
        <f t="shared" si="4"/>
        <v>OK</v>
      </c>
      <c r="O48" s="411"/>
    </row>
    <row r="49" spans="1:15" ht="17.25" customHeight="1">
      <c r="A49" s="403"/>
      <c r="B49" s="407" t="s">
        <v>164</v>
      </c>
      <c r="C49" s="154" t="s">
        <v>163</v>
      </c>
      <c r="D49" s="404">
        <f t="shared" si="3"/>
        <v>0</v>
      </c>
      <c r="E49" s="405">
        <v>0</v>
      </c>
      <c r="F49" s="405">
        <v>0</v>
      </c>
      <c r="G49" s="405">
        <v>0</v>
      </c>
      <c r="H49" s="405">
        <v>0</v>
      </c>
      <c r="I49" s="405"/>
      <c r="J49" s="405">
        <v>0</v>
      </c>
      <c r="K49" s="405">
        <v>0</v>
      </c>
      <c r="L49" s="405">
        <v>0</v>
      </c>
      <c r="M49" s="405">
        <v>0</v>
      </c>
      <c r="N49" s="397" t="str">
        <f t="shared" si="4"/>
        <v>OK</v>
      </c>
      <c r="O49" s="411"/>
    </row>
    <row r="50" spans="1:15" ht="17.25" customHeight="1">
      <c r="A50" s="403"/>
      <c r="B50" s="408"/>
      <c r="C50" s="154" t="s">
        <v>161</v>
      </c>
      <c r="D50" s="404">
        <f t="shared" si="3"/>
        <v>1</v>
      </c>
      <c r="E50" s="515">
        <v>0</v>
      </c>
      <c r="F50" s="515">
        <v>0</v>
      </c>
      <c r="G50" s="515">
        <v>0</v>
      </c>
      <c r="H50" s="515">
        <v>0</v>
      </c>
      <c r="I50" s="515"/>
      <c r="J50" s="515">
        <v>0</v>
      </c>
      <c r="K50" s="515">
        <v>1</v>
      </c>
      <c r="L50" s="515">
        <v>0</v>
      </c>
      <c r="M50" s="515">
        <f>M46+M48</f>
        <v>0</v>
      </c>
      <c r="N50" s="397" t="str">
        <f t="shared" si="4"/>
        <v>OK</v>
      </c>
      <c r="O50" s="411"/>
    </row>
    <row r="51" spans="1:15" ht="17.25" customHeight="1">
      <c r="A51" s="401"/>
      <c r="B51" s="407" t="s">
        <v>16</v>
      </c>
      <c r="C51" s="154" t="s">
        <v>163</v>
      </c>
      <c r="D51" s="404">
        <f t="shared" si="3"/>
        <v>130068</v>
      </c>
      <c r="E51" s="515">
        <v>0</v>
      </c>
      <c r="F51" s="515">
        <v>0</v>
      </c>
      <c r="G51" s="515">
        <v>0</v>
      </c>
      <c r="H51" s="515">
        <v>0</v>
      </c>
      <c r="I51" s="515"/>
      <c r="J51" s="515">
        <v>0</v>
      </c>
      <c r="K51" s="515">
        <v>130068</v>
      </c>
      <c r="L51" s="515">
        <v>0</v>
      </c>
      <c r="M51" s="515">
        <f>M47+M49</f>
        <v>0</v>
      </c>
      <c r="N51" s="397" t="str">
        <f t="shared" si="4"/>
        <v>OK</v>
      </c>
      <c r="O51" s="411"/>
    </row>
    <row r="52" spans="1:15" ht="17.25" customHeight="1">
      <c r="A52" s="399"/>
      <c r="B52" s="144"/>
      <c r="C52" s="154" t="s">
        <v>161</v>
      </c>
      <c r="D52" s="404">
        <f t="shared" si="3"/>
        <v>0</v>
      </c>
      <c r="E52" s="405">
        <v>0</v>
      </c>
      <c r="F52" s="405">
        <v>0</v>
      </c>
      <c r="G52" s="405">
        <v>0</v>
      </c>
      <c r="H52" s="405">
        <v>0</v>
      </c>
      <c r="I52" s="405"/>
      <c r="J52" s="405">
        <v>0</v>
      </c>
      <c r="K52" s="522">
        <v>0</v>
      </c>
      <c r="L52" s="522">
        <v>0</v>
      </c>
      <c r="M52" s="405">
        <v>0</v>
      </c>
      <c r="N52" s="397" t="str">
        <f t="shared" si="4"/>
        <v>OK</v>
      </c>
      <c r="O52" s="411"/>
    </row>
    <row r="53" spans="1:15" ht="17.25" customHeight="1">
      <c r="A53" s="403"/>
      <c r="B53" s="407" t="s">
        <v>162</v>
      </c>
      <c r="C53" s="154" t="s">
        <v>163</v>
      </c>
      <c r="D53" s="404">
        <f t="shared" si="3"/>
        <v>0</v>
      </c>
      <c r="E53" s="405">
        <v>0</v>
      </c>
      <c r="F53" s="405">
        <v>0</v>
      </c>
      <c r="G53" s="405">
        <v>0</v>
      </c>
      <c r="H53" s="405">
        <v>0</v>
      </c>
      <c r="I53" s="405"/>
      <c r="J53" s="405">
        <v>0</v>
      </c>
      <c r="K53" s="522">
        <v>0</v>
      </c>
      <c r="L53" s="522">
        <v>0</v>
      </c>
      <c r="M53" s="405">
        <v>0</v>
      </c>
      <c r="N53" s="397" t="str">
        <f t="shared" si="4"/>
        <v>OK</v>
      </c>
      <c r="O53" s="411"/>
    </row>
    <row r="54" spans="1:15" ht="17.25" customHeight="1">
      <c r="A54" s="403" t="s">
        <v>50</v>
      </c>
      <c r="B54" s="408"/>
      <c r="C54" s="154" t="s">
        <v>161</v>
      </c>
      <c r="D54" s="404">
        <f t="shared" si="3"/>
        <v>4</v>
      </c>
      <c r="E54" s="405">
        <v>0</v>
      </c>
      <c r="F54" s="405">
        <v>0</v>
      </c>
      <c r="G54" s="405">
        <v>0</v>
      </c>
      <c r="H54" s="405">
        <v>1</v>
      </c>
      <c r="I54" s="405"/>
      <c r="J54" s="405">
        <v>0</v>
      </c>
      <c r="K54" s="405">
        <v>0</v>
      </c>
      <c r="L54" s="405">
        <v>3</v>
      </c>
      <c r="M54" s="405">
        <v>0</v>
      </c>
      <c r="N54" s="397" t="str">
        <f t="shared" si="4"/>
        <v>OK</v>
      </c>
      <c r="O54" s="411"/>
    </row>
    <row r="55" spans="1:15" ht="17.25" customHeight="1">
      <c r="A55" s="403"/>
      <c r="B55" s="407" t="s">
        <v>164</v>
      </c>
      <c r="C55" s="154" t="s">
        <v>163</v>
      </c>
      <c r="D55" s="404">
        <f t="shared" si="3"/>
        <v>738200</v>
      </c>
      <c r="E55" s="405">
        <v>0</v>
      </c>
      <c r="F55" s="405">
        <v>0</v>
      </c>
      <c r="G55" s="405">
        <v>0</v>
      </c>
      <c r="H55" s="405">
        <v>22800</v>
      </c>
      <c r="I55" s="405"/>
      <c r="J55" s="405">
        <v>0</v>
      </c>
      <c r="K55" s="405">
        <v>0</v>
      </c>
      <c r="L55" s="405">
        <v>715400</v>
      </c>
      <c r="M55" s="405">
        <v>0</v>
      </c>
      <c r="N55" s="397" t="str">
        <f t="shared" si="4"/>
        <v>OK</v>
      </c>
      <c r="O55" s="411"/>
    </row>
    <row r="56" spans="1:15" ht="17.25" customHeight="1">
      <c r="A56" s="403"/>
      <c r="B56" s="408"/>
      <c r="C56" s="154" t="s">
        <v>161</v>
      </c>
      <c r="D56" s="404">
        <f t="shared" si="3"/>
        <v>4</v>
      </c>
      <c r="E56" s="515">
        <v>0</v>
      </c>
      <c r="F56" s="515">
        <v>0</v>
      </c>
      <c r="G56" s="515">
        <v>0</v>
      </c>
      <c r="H56" s="515">
        <v>1</v>
      </c>
      <c r="I56" s="515"/>
      <c r="J56" s="515">
        <v>0</v>
      </c>
      <c r="K56" s="515">
        <v>0</v>
      </c>
      <c r="L56" s="515">
        <v>3</v>
      </c>
      <c r="M56" s="515">
        <f>M52+M54</f>
        <v>0</v>
      </c>
      <c r="N56" s="397" t="str">
        <f t="shared" si="4"/>
        <v>OK</v>
      </c>
      <c r="O56" s="411"/>
    </row>
    <row r="57" spans="1:15" ht="17.25" customHeight="1">
      <c r="A57" s="401"/>
      <c r="B57" s="407" t="s">
        <v>16</v>
      </c>
      <c r="C57" s="154" t="s">
        <v>163</v>
      </c>
      <c r="D57" s="404">
        <f t="shared" si="3"/>
        <v>738200</v>
      </c>
      <c r="E57" s="515">
        <v>0</v>
      </c>
      <c r="F57" s="515">
        <v>0</v>
      </c>
      <c r="G57" s="515">
        <v>0</v>
      </c>
      <c r="H57" s="515">
        <v>22800</v>
      </c>
      <c r="I57" s="515"/>
      <c r="J57" s="515">
        <v>0</v>
      </c>
      <c r="K57" s="515">
        <v>0</v>
      </c>
      <c r="L57" s="515">
        <v>715400</v>
      </c>
      <c r="M57" s="515">
        <f>M53+M55</f>
        <v>0</v>
      </c>
      <c r="N57" s="397" t="str">
        <f t="shared" si="4"/>
        <v>OK</v>
      </c>
      <c r="O57" s="411"/>
    </row>
    <row r="58" spans="1:15" ht="17.25" customHeight="1">
      <c r="A58" s="399"/>
      <c r="B58" s="144"/>
      <c r="C58" s="154" t="s">
        <v>161</v>
      </c>
      <c r="D58" s="404">
        <f t="shared" si="3"/>
        <v>0</v>
      </c>
      <c r="E58" s="405">
        <v>0</v>
      </c>
      <c r="F58" s="405">
        <v>0</v>
      </c>
      <c r="G58" s="405">
        <v>0</v>
      </c>
      <c r="H58" s="405">
        <v>0</v>
      </c>
      <c r="I58" s="405"/>
      <c r="J58" s="405">
        <v>0</v>
      </c>
      <c r="K58" s="405">
        <v>0</v>
      </c>
      <c r="L58" s="405">
        <v>0</v>
      </c>
      <c r="M58" s="405">
        <v>0</v>
      </c>
      <c r="N58" s="397" t="str">
        <f t="shared" si="4"/>
        <v>OK</v>
      </c>
      <c r="O58" s="411"/>
    </row>
    <row r="59" spans="1:15" ht="17.25" customHeight="1">
      <c r="A59" s="403"/>
      <c r="B59" s="407" t="s">
        <v>162</v>
      </c>
      <c r="C59" s="154" t="s">
        <v>163</v>
      </c>
      <c r="D59" s="404">
        <f t="shared" si="3"/>
        <v>0</v>
      </c>
      <c r="E59" s="405">
        <v>0</v>
      </c>
      <c r="F59" s="405">
        <v>0</v>
      </c>
      <c r="G59" s="405">
        <v>0</v>
      </c>
      <c r="H59" s="405">
        <v>0</v>
      </c>
      <c r="I59" s="405"/>
      <c r="J59" s="405">
        <v>0</v>
      </c>
      <c r="K59" s="405">
        <v>0</v>
      </c>
      <c r="L59" s="405">
        <v>0</v>
      </c>
      <c r="M59" s="405">
        <v>0</v>
      </c>
      <c r="N59" s="397" t="str">
        <f t="shared" si="4"/>
        <v>OK</v>
      </c>
      <c r="O59" s="411"/>
    </row>
    <row r="60" spans="1:15" ht="17.25" customHeight="1">
      <c r="A60" s="403" t="s">
        <v>51</v>
      </c>
      <c r="B60" s="408"/>
      <c r="C60" s="154" t="s">
        <v>161</v>
      </c>
      <c r="D60" s="404">
        <f t="shared" si="3"/>
        <v>0</v>
      </c>
      <c r="E60" s="405">
        <v>0</v>
      </c>
      <c r="F60" s="405">
        <v>0</v>
      </c>
      <c r="G60" s="405">
        <v>0</v>
      </c>
      <c r="H60" s="405">
        <v>0</v>
      </c>
      <c r="I60" s="405"/>
      <c r="J60" s="405">
        <v>0</v>
      </c>
      <c r="K60" s="405">
        <v>0</v>
      </c>
      <c r="L60" s="405">
        <v>0</v>
      </c>
      <c r="M60" s="405">
        <v>0</v>
      </c>
      <c r="N60" s="397" t="str">
        <f t="shared" si="4"/>
        <v>OK</v>
      </c>
      <c r="O60" s="411"/>
    </row>
    <row r="61" spans="1:15" ht="17.25" customHeight="1">
      <c r="A61" s="403"/>
      <c r="B61" s="407" t="s">
        <v>164</v>
      </c>
      <c r="C61" s="154" t="s">
        <v>163</v>
      </c>
      <c r="D61" s="404">
        <f t="shared" si="3"/>
        <v>0</v>
      </c>
      <c r="E61" s="405">
        <v>0</v>
      </c>
      <c r="F61" s="405">
        <v>0</v>
      </c>
      <c r="G61" s="405">
        <v>0</v>
      </c>
      <c r="H61" s="405">
        <v>0</v>
      </c>
      <c r="I61" s="405"/>
      <c r="J61" s="405">
        <v>0</v>
      </c>
      <c r="K61" s="405">
        <v>0</v>
      </c>
      <c r="L61" s="405">
        <v>0</v>
      </c>
      <c r="M61" s="405">
        <v>0</v>
      </c>
      <c r="N61" s="397" t="str">
        <f t="shared" si="4"/>
        <v>OK</v>
      </c>
      <c r="O61" s="411"/>
    </row>
    <row r="62" spans="1:15" ht="17.25" customHeight="1">
      <c r="A62" s="403"/>
      <c r="B62" s="408"/>
      <c r="C62" s="154" t="s">
        <v>161</v>
      </c>
      <c r="D62" s="404">
        <f t="shared" si="3"/>
        <v>0</v>
      </c>
      <c r="E62" s="515">
        <v>0</v>
      </c>
      <c r="F62" s="515">
        <v>0</v>
      </c>
      <c r="G62" s="515">
        <v>0</v>
      </c>
      <c r="H62" s="515">
        <v>0</v>
      </c>
      <c r="I62" s="515"/>
      <c r="J62" s="515">
        <v>0</v>
      </c>
      <c r="K62" s="515">
        <v>0</v>
      </c>
      <c r="L62" s="515">
        <v>0</v>
      </c>
      <c r="M62" s="515">
        <f>M58+M60</f>
        <v>0</v>
      </c>
      <c r="N62" s="397" t="str">
        <f t="shared" si="4"/>
        <v>OK</v>
      </c>
      <c r="O62" s="411"/>
    </row>
    <row r="63" spans="1:15" ht="17.25" customHeight="1">
      <c r="A63" s="401"/>
      <c r="B63" s="407" t="s">
        <v>16</v>
      </c>
      <c r="C63" s="144" t="s">
        <v>163</v>
      </c>
      <c r="D63" s="404">
        <f t="shared" si="3"/>
        <v>0</v>
      </c>
      <c r="E63" s="515">
        <v>0</v>
      </c>
      <c r="F63" s="515">
        <v>0</v>
      </c>
      <c r="G63" s="515">
        <v>0</v>
      </c>
      <c r="H63" s="515">
        <v>0</v>
      </c>
      <c r="I63" s="515"/>
      <c r="J63" s="515">
        <v>0</v>
      </c>
      <c r="K63" s="515">
        <v>0</v>
      </c>
      <c r="L63" s="515">
        <v>0</v>
      </c>
      <c r="M63" s="515">
        <f>M59+M61</f>
        <v>0</v>
      </c>
      <c r="N63" s="397" t="str">
        <f t="shared" si="4"/>
        <v>OK</v>
      </c>
      <c r="O63" s="411"/>
    </row>
    <row r="64" spans="1:15" ht="17.25" customHeight="1">
      <c r="A64" s="399"/>
      <c r="B64" s="144"/>
      <c r="C64" s="154" t="s">
        <v>161</v>
      </c>
      <c r="D64" s="404">
        <f t="shared" si="3"/>
        <v>0</v>
      </c>
      <c r="E64" s="405">
        <v>0</v>
      </c>
      <c r="F64" s="405">
        <v>0</v>
      </c>
      <c r="G64" s="405">
        <v>0</v>
      </c>
      <c r="H64" s="405">
        <v>0</v>
      </c>
      <c r="I64" s="405"/>
      <c r="J64" s="405">
        <v>0</v>
      </c>
      <c r="K64" s="405">
        <v>0</v>
      </c>
      <c r="L64" s="405">
        <v>0</v>
      </c>
      <c r="M64" s="405">
        <v>0</v>
      </c>
      <c r="N64" s="397" t="str">
        <f t="shared" si="4"/>
        <v>OK</v>
      </c>
      <c r="O64" s="411"/>
    </row>
    <row r="65" spans="1:15" ht="17.25" customHeight="1">
      <c r="A65" s="403"/>
      <c r="B65" s="407" t="s">
        <v>162</v>
      </c>
      <c r="C65" s="154" t="s">
        <v>163</v>
      </c>
      <c r="D65" s="404">
        <f t="shared" si="3"/>
        <v>0</v>
      </c>
      <c r="E65" s="405">
        <v>0</v>
      </c>
      <c r="F65" s="405">
        <v>0</v>
      </c>
      <c r="G65" s="405">
        <v>0</v>
      </c>
      <c r="H65" s="405">
        <v>0</v>
      </c>
      <c r="I65" s="405"/>
      <c r="J65" s="405">
        <v>0</v>
      </c>
      <c r="K65" s="405">
        <v>0</v>
      </c>
      <c r="L65" s="405">
        <v>0</v>
      </c>
      <c r="M65" s="405">
        <v>0</v>
      </c>
      <c r="N65" s="397" t="str">
        <f t="shared" si="4"/>
        <v>OK</v>
      </c>
      <c r="O65" s="411"/>
    </row>
    <row r="66" spans="1:15" ht="17.25" customHeight="1">
      <c r="A66" s="403" t="s">
        <v>172</v>
      </c>
      <c r="B66" s="408"/>
      <c r="C66" s="154" t="s">
        <v>161</v>
      </c>
      <c r="D66" s="404">
        <f t="shared" si="3"/>
        <v>0</v>
      </c>
      <c r="E66" s="405">
        <v>0</v>
      </c>
      <c r="F66" s="405">
        <v>0</v>
      </c>
      <c r="G66" s="405">
        <v>0</v>
      </c>
      <c r="H66" s="405">
        <v>0</v>
      </c>
      <c r="I66" s="405"/>
      <c r="J66" s="405">
        <v>0</v>
      </c>
      <c r="K66" s="405">
        <v>0</v>
      </c>
      <c r="L66" s="405">
        <v>0</v>
      </c>
      <c r="M66" s="405">
        <v>0</v>
      </c>
      <c r="N66" s="397" t="str">
        <f t="shared" si="4"/>
        <v>OK</v>
      </c>
      <c r="O66" s="411"/>
    </row>
    <row r="67" spans="1:15" ht="17.25" customHeight="1">
      <c r="A67" s="403"/>
      <c r="B67" s="407" t="s">
        <v>164</v>
      </c>
      <c r="C67" s="154" t="s">
        <v>163</v>
      </c>
      <c r="D67" s="404">
        <f t="shared" si="3"/>
        <v>0</v>
      </c>
      <c r="E67" s="405">
        <v>0</v>
      </c>
      <c r="F67" s="405">
        <v>0</v>
      </c>
      <c r="G67" s="405">
        <v>0</v>
      </c>
      <c r="H67" s="405">
        <v>0</v>
      </c>
      <c r="I67" s="405"/>
      <c r="J67" s="405">
        <v>0</v>
      </c>
      <c r="K67" s="405">
        <v>0</v>
      </c>
      <c r="L67" s="405">
        <v>0</v>
      </c>
      <c r="M67" s="405">
        <v>0</v>
      </c>
      <c r="N67" s="397" t="str">
        <f t="shared" si="4"/>
        <v>OK</v>
      </c>
      <c r="O67" s="411"/>
    </row>
    <row r="68" spans="1:15" ht="17.25" customHeight="1">
      <c r="A68" s="403"/>
      <c r="B68" s="408"/>
      <c r="C68" s="154" t="s">
        <v>161</v>
      </c>
      <c r="D68" s="404">
        <f t="shared" si="3"/>
        <v>0</v>
      </c>
      <c r="E68" s="515">
        <v>0</v>
      </c>
      <c r="F68" s="515">
        <v>0</v>
      </c>
      <c r="G68" s="515">
        <v>0</v>
      </c>
      <c r="H68" s="515">
        <v>0</v>
      </c>
      <c r="I68" s="515"/>
      <c r="J68" s="515">
        <v>0</v>
      </c>
      <c r="K68" s="515">
        <v>0</v>
      </c>
      <c r="L68" s="515">
        <v>0</v>
      </c>
      <c r="M68" s="515">
        <f>M64+M66</f>
        <v>0</v>
      </c>
      <c r="N68" s="397" t="str">
        <f t="shared" si="4"/>
        <v>OK</v>
      </c>
      <c r="O68" s="411"/>
    </row>
    <row r="69" spans="1:15" ht="17.25" customHeight="1">
      <c r="A69" s="401"/>
      <c r="B69" s="407" t="s">
        <v>16</v>
      </c>
      <c r="C69" s="144" t="s">
        <v>163</v>
      </c>
      <c r="D69" s="404">
        <f t="shared" si="3"/>
        <v>0</v>
      </c>
      <c r="E69" s="515">
        <v>0</v>
      </c>
      <c r="F69" s="515">
        <v>0</v>
      </c>
      <c r="G69" s="515">
        <v>0</v>
      </c>
      <c r="H69" s="515">
        <v>0</v>
      </c>
      <c r="I69" s="515"/>
      <c r="J69" s="515">
        <v>0</v>
      </c>
      <c r="K69" s="515">
        <v>0</v>
      </c>
      <c r="L69" s="515">
        <v>0</v>
      </c>
      <c r="M69" s="515">
        <f>M65+M67</f>
        <v>0</v>
      </c>
      <c r="N69" s="397" t="str">
        <f t="shared" si="4"/>
        <v>OK</v>
      </c>
      <c r="O69" s="411"/>
    </row>
    <row r="70" spans="1:15" ht="17.25" hidden="1" customHeight="1">
      <c r="A70" s="399"/>
      <c r="B70" s="144"/>
      <c r="C70" s="154" t="s">
        <v>161</v>
      </c>
      <c r="D70" s="404">
        <f t="shared" si="3"/>
        <v>0</v>
      </c>
      <c r="E70" s="405">
        <v>0</v>
      </c>
      <c r="F70" s="405">
        <v>0</v>
      </c>
      <c r="G70" s="405">
        <v>0</v>
      </c>
      <c r="H70" s="405">
        <v>0</v>
      </c>
      <c r="I70" s="405"/>
      <c r="J70" s="405">
        <v>0</v>
      </c>
      <c r="K70" s="405">
        <v>0</v>
      </c>
      <c r="L70" s="405">
        <v>0</v>
      </c>
      <c r="M70" s="405">
        <v>0</v>
      </c>
      <c r="N70" s="397" t="str">
        <f t="shared" si="4"/>
        <v>OK</v>
      </c>
      <c r="O70" s="411"/>
    </row>
    <row r="71" spans="1:15" ht="17.25" hidden="1" customHeight="1">
      <c r="A71" s="403"/>
      <c r="B71" s="407" t="s">
        <v>162</v>
      </c>
      <c r="C71" s="154" t="s">
        <v>163</v>
      </c>
      <c r="D71" s="404">
        <f t="shared" si="3"/>
        <v>0</v>
      </c>
      <c r="E71" s="405">
        <v>0</v>
      </c>
      <c r="F71" s="405">
        <v>0</v>
      </c>
      <c r="G71" s="405">
        <v>0</v>
      </c>
      <c r="H71" s="405">
        <v>0</v>
      </c>
      <c r="I71" s="405"/>
      <c r="J71" s="405">
        <v>0</v>
      </c>
      <c r="K71" s="405">
        <v>0</v>
      </c>
      <c r="L71" s="405">
        <v>0</v>
      </c>
      <c r="M71" s="405">
        <v>0</v>
      </c>
      <c r="N71" s="397" t="str">
        <f t="shared" si="4"/>
        <v>OK</v>
      </c>
      <c r="O71" s="411"/>
    </row>
    <row r="72" spans="1:15" ht="17.25" hidden="1" customHeight="1">
      <c r="A72" s="403" t="s">
        <v>258</v>
      </c>
      <c r="B72" s="408"/>
      <c r="C72" s="154" t="s">
        <v>161</v>
      </c>
      <c r="D72" s="404">
        <f t="shared" si="3"/>
        <v>0</v>
      </c>
      <c r="E72" s="405">
        <v>0</v>
      </c>
      <c r="F72" s="405">
        <v>0</v>
      </c>
      <c r="G72" s="405">
        <v>0</v>
      </c>
      <c r="H72" s="405">
        <v>0</v>
      </c>
      <c r="I72" s="405"/>
      <c r="J72" s="405">
        <v>0</v>
      </c>
      <c r="K72" s="405">
        <v>0</v>
      </c>
      <c r="L72" s="405">
        <v>0</v>
      </c>
      <c r="M72" s="405">
        <v>0</v>
      </c>
      <c r="N72" s="397" t="str">
        <f t="shared" si="4"/>
        <v>OK</v>
      </c>
      <c r="O72" s="411"/>
    </row>
    <row r="73" spans="1:15" ht="17.25" hidden="1" customHeight="1">
      <c r="A73" s="403"/>
      <c r="B73" s="407" t="s">
        <v>164</v>
      </c>
      <c r="C73" s="154" t="s">
        <v>163</v>
      </c>
      <c r="D73" s="404">
        <f t="shared" si="3"/>
        <v>0</v>
      </c>
      <c r="E73" s="405">
        <v>0</v>
      </c>
      <c r="F73" s="405">
        <v>0</v>
      </c>
      <c r="G73" s="405">
        <v>0</v>
      </c>
      <c r="H73" s="405">
        <v>0</v>
      </c>
      <c r="I73" s="405"/>
      <c r="J73" s="405">
        <v>0</v>
      </c>
      <c r="K73" s="405">
        <v>0</v>
      </c>
      <c r="L73" s="405">
        <v>0</v>
      </c>
      <c r="M73" s="405">
        <v>0</v>
      </c>
      <c r="N73" s="397" t="str">
        <f t="shared" si="4"/>
        <v>OK</v>
      </c>
      <c r="O73" s="411"/>
    </row>
    <row r="74" spans="1:15" ht="17.25" hidden="1" customHeight="1">
      <c r="A74" s="403"/>
      <c r="B74" s="408"/>
      <c r="C74" s="154" t="s">
        <v>161</v>
      </c>
      <c r="D74" s="404">
        <f t="shared" si="3"/>
        <v>0</v>
      </c>
      <c r="E74" s="515">
        <v>0</v>
      </c>
      <c r="F74" s="515">
        <v>0</v>
      </c>
      <c r="G74" s="515">
        <v>0</v>
      </c>
      <c r="H74" s="515">
        <v>0</v>
      </c>
      <c r="I74" s="515"/>
      <c r="J74" s="515">
        <v>0</v>
      </c>
      <c r="K74" s="515">
        <v>0</v>
      </c>
      <c r="L74" s="515">
        <v>0</v>
      </c>
      <c r="M74" s="515">
        <f>M70+M72</f>
        <v>0</v>
      </c>
      <c r="N74" s="397" t="str">
        <f t="shared" si="4"/>
        <v>OK</v>
      </c>
      <c r="O74" s="411"/>
    </row>
    <row r="75" spans="1:15" ht="17.25" hidden="1" customHeight="1">
      <c r="A75" s="401"/>
      <c r="B75" s="407" t="s">
        <v>16</v>
      </c>
      <c r="C75" s="144" t="s">
        <v>163</v>
      </c>
      <c r="D75" s="404">
        <f t="shared" si="3"/>
        <v>0</v>
      </c>
      <c r="E75" s="515">
        <v>0</v>
      </c>
      <c r="F75" s="515">
        <v>0</v>
      </c>
      <c r="G75" s="515">
        <v>0</v>
      </c>
      <c r="H75" s="515">
        <v>0</v>
      </c>
      <c r="I75" s="515"/>
      <c r="J75" s="515">
        <v>0</v>
      </c>
      <c r="K75" s="515">
        <v>0</v>
      </c>
      <c r="L75" s="515">
        <v>0</v>
      </c>
      <c r="M75" s="515">
        <f>M71+M73</f>
        <v>0</v>
      </c>
      <c r="N75" s="397" t="str">
        <f t="shared" si="4"/>
        <v>OK</v>
      </c>
      <c r="O75" s="411"/>
    </row>
    <row r="76" spans="1:15" ht="17.25" customHeight="1">
      <c r="A76" s="399"/>
      <c r="B76" s="144"/>
      <c r="C76" s="154" t="s">
        <v>161</v>
      </c>
      <c r="D76" s="404">
        <f t="shared" si="3"/>
        <v>11</v>
      </c>
      <c r="E76" s="516">
        <v>2</v>
      </c>
      <c r="F76" s="516">
        <v>0</v>
      </c>
      <c r="G76" s="516">
        <v>3</v>
      </c>
      <c r="H76" s="405">
        <v>0</v>
      </c>
      <c r="I76" s="405"/>
      <c r="J76" s="405">
        <v>4</v>
      </c>
      <c r="K76" s="522">
        <v>1</v>
      </c>
      <c r="L76" s="523">
        <v>1</v>
      </c>
      <c r="M76" s="516">
        <v>0</v>
      </c>
      <c r="N76" s="397" t="str">
        <f t="shared" si="4"/>
        <v>OK</v>
      </c>
      <c r="O76" s="412"/>
    </row>
    <row r="77" spans="1:15" ht="17.25" customHeight="1">
      <c r="A77" s="403"/>
      <c r="B77" s="407" t="s">
        <v>162</v>
      </c>
      <c r="C77" s="154" t="s">
        <v>163</v>
      </c>
      <c r="D77" s="404">
        <f t="shared" si="3"/>
        <v>333000</v>
      </c>
      <c r="E77" s="516">
        <v>112100</v>
      </c>
      <c r="F77" s="516">
        <v>0</v>
      </c>
      <c r="G77" s="516">
        <v>80800</v>
      </c>
      <c r="H77" s="405">
        <v>0</v>
      </c>
      <c r="I77" s="405"/>
      <c r="J77" s="405">
        <v>61400</v>
      </c>
      <c r="K77" s="522">
        <v>7500</v>
      </c>
      <c r="L77" s="523">
        <v>71200</v>
      </c>
      <c r="M77" s="516">
        <v>0</v>
      </c>
      <c r="N77" s="397" t="str">
        <f t="shared" si="4"/>
        <v>OK</v>
      </c>
      <c r="O77" s="412"/>
    </row>
    <row r="78" spans="1:15" ht="17.25" customHeight="1">
      <c r="A78" s="403" t="s">
        <v>53</v>
      </c>
      <c r="B78" s="408"/>
      <c r="C78" s="154" t="s">
        <v>161</v>
      </c>
      <c r="D78" s="404">
        <f t="shared" si="3"/>
        <v>12</v>
      </c>
      <c r="E78" s="516">
        <v>0</v>
      </c>
      <c r="F78" s="516">
        <v>0</v>
      </c>
      <c r="G78" s="516">
        <v>10</v>
      </c>
      <c r="H78" s="405">
        <v>0</v>
      </c>
      <c r="I78" s="405"/>
      <c r="J78" s="405">
        <v>0</v>
      </c>
      <c r="K78" s="405">
        <v>2</v>
      </c>
      <c r="L78" s="516">
        <v>0</v>
      </c>
      <c r="M78" s="516">
        <v>0</v>
      </c>
      <c r="N78" s="397" t="str">
        <f t="shared" si="4"/>
        <v>OK</v>
      </c>
      <c r="O78" s="412"/>
    </row>
    <row r="79" spans="1:15" ht="17.25" customHeight="1">
      <c r="A79" s="403" t="s">
        <v>44</v>
      </c>
      <c r="B79" s="407" t="s">
        <v>164</v>
      </c>
      <c r="C79" s="154" t="s">
        <v>163</v>
      </c>
      <c r="D79" s="404">
        <f t="shared" si="3"/>
        <v>536004</v>
      </c>
      <c r="E79" s="516">
        <v>0</v>
      </c>
      <c r="F79" s="516">
        <v>0</v>
      </c>
      <c r="G79" s="516">
        <v>486400</v>
      </c>
      <c r="H79" s="405">
        <v>0</v>
      </c>
      <c r="I79" s="405"/>
      <c r="J79" s="405">
        <v>0</v>
      </c>
      <c r="K79" s="405">
        <v>49604</v>
      </c>
      <c r="L79" s="516">
        <v>0</v>
      </c>
      <c r="M79" s="516">
        <v>0</v>
      </c>
      <c r="N79" s="397" t="str">
        <f t="shared" si="4"/>
        <v>OK</v>
      </c>
      <c r="O79" s="412"/>
    </row>
    <row r="80" spans="1:15" ht="17.25" customHeight="1">
      <c r="A80" s="403"/>
      <c r="B80" s="408"/>
      <c r="C80" s="154" t="s">
        <v>161</v>
      </c>
      <c r="D80" s="404">
        <f t="shared" si="3"/>
        <v>23</v>
      </c>
      <c r="E80" s="515">
        <v>2</v>
      </c>
      <c r="F80" s="515">
        <v>0</v>
      </c>
      <c r="G80" s="515">
        <v>13</v>
      </c>
      <c r="H80" s="515">
        <v>0</v>
      </c>
      <c r="I80" s="515"/>
      <c r="J80" s="515">
        <v>4</v>
      </c>
      <c r="K80" s="515">
        <v>3</v>
      </c>
      <c r="L80" s="515">
        <v>1</v>
      </c>
      <c r="M80" s="515">
        <f>M76+M78</f>
        <v>0</v>
      </c>
      <c r="N80" s="397" t="str">
        <f t="shared" si="4"/>
        <v>OK</v>
      </c>
      <c r="O80" s="412"/>
    </row>
    <row r="81" spans="1:18" ht="17.25" customHeight="1">
      <c r="A81" s="401"/>
      <c r="B81" s="407" t="s">
        <v>16</v>
      </c>
      <c r="C81" s="154" t="s">
        <v>163</v>
      </c>
      <c r="D81" s="404">
        <f t="shared" si="3"/>
        <v>869004</v>
      </c>
      <c r="E81" s="515">
        <v>112100</v>
      </c>
      <c r="F81" s="515">
        <v>0</v>
      </c>
      <c r="G81" s="515">
        <v>567200</v>
      </c>
      <c r="H81" s="515">
        <v>0</v>
      </c>
      <c r="I81" s="515"/>
      <c r="J81" s="515">
        <v>61400</v>
      </c>
      <c r="K81" s="515">
        <v>57104</v>
      </c>
      <c r="L81" s="515">
        <v>71200</v>
      </c>
      <c r="M81" s="515">
        <f>M77+M79</f>
        <v>0</v>
      </c>
      <c r="N81" s="397" t="str">
        <f t="shared" si="4"/>
        <v>OK</v>
      </c>
      <c r="O81" s="412"/>
    </row>
    <row r="82" spans="1:18" ht="15.9" customHeight="1">
      <c r="A82" s="399"/>
      <c r="B82" s="144"/>
      <c r="C82" s="154" t="s">
        <v>161</v>
      </c>
      <c r="D82" s="404">
        <f t="shared" si="3"/>
        <v>0</v>
      </c>
      <c r="E82" s="405">
        <v>0</v>
      </c>
      <c r="F82" s="405">
        <v>0</v>
      </c>
      <c r="G82" s="405">
        <v>0</v>
      </c>
      <c r="H82" s="405">
        <v>0</v>
      </c>
      <c r="I82" s="405"/>
      <c r="J82" s="405">
        <v>0</v>
      </c>
      <c r="K82" s="405">
        <v>0</v>
      </c>
      <c r="L82" s="405">
        <v>0</v>
      </c>
      <c r="M82" s="405">
        <v>0</v>
      </c>
      <c r="N82" s="397" t="str">
        <f t="shared" si="4"/>
        <v>OK</v>
      </c>
    </row>
    <row r="83" spans="1:18" ht="15.9" customHeight="1">
      <c r="A83" s="403"/>
      <c r="B83" s="407" t="s">
        <v>162</v>
      </c>
      <c r="C83" s="154" t="s">
        <v>163</v>
      </c>
      <c r="D83" s="404">
        <f t="shared" si="3"/>
        <v>0</v>
      </c>
      <c r="E83" s="405">
        <v>0</v>
      </c>
      <c r="F83" s="405">
        <v>0</v>
      </c>
      <c r="G83" s="405">
        <v>0</v>
      </c>
      <c r="H83" s="405">
        <v>0</v>
      </c>
      <c r="I83" s="405"/>
      <c r="J83" s="405">
        <v>0</v>
      </c>
      <c r="K83" s="405">
        <v>0</v>
      </c>
      <c r="L83" s="405">
        <v>0</v>
      </c>
      <c r="M83" s="405">
        <v>0</v>
      </c>
      <c r="N83" s="397" t="str">
        <f t="shared" si="4"/>
        <v>OK</v>
      </c>
    </row>
    <row r="84" spans="1:18" ht="15.9" customHeight="1">
      <c r="A84" s="403" t="s">
        <v>54</v>
      </c>
      <c r="B84" s="408"/>
      <c r="C84" s="154" t="s">
        <v>161</v>
      </c>
      <c r="D84" s="404">
        <f t="shared" si="3"/>
        <v>0</v>
      </c>
      <c r="E84" s="405">
        <v>0</v>
      </c>
      <c r="F84" s="405">
        <v>0</v>
      </c>
      <c r="G84" s="405">
        <v>0</v>
      </c>
      <c r="H84" s="405">
        <v>0</v>
      </c>
      <c r="I84" s="405"/>
      <c r="J84" s="405">
        <v>0</v>
      </c>
      <c r="K84" s="405">
        <v>0</v>
      </c>
      <c r="L84" s="405">
        <v>0</v>
      </c>
      <c r="M84" s="405">
        <v>0</v>
      </c>
      <c r="N84" s="397" t="str">
        <f t="shared" si="4"/>
        <v>OK</v>
      </c>
    </row>
    <row r="85" spans="1:18" ht="15.9" customHeight="1">
      <c r="A85" s="403"/>
      <c r="B85" s="407" t="s">
        <v>164</v>
      </c>
      <c r="C85" s="154" t="s">
        <v>163</v>
      </c>
      <c r="D85" s="404">
        <f t="shared" si="3"/>
        <v>0</v>
      </c>
      <c r="E85" s="405">
        <v>0</v>
      </c>
      <c r="F85" s="405">
        <v>0</v>
      </c>
      <c r="G85" s="405">
        <v>0</v>
      </c>
      <c r="H85" s="405">
        <v>0</v>
      </c>
      <c r="I85" s="405"/>
      <c r="J85" s="405">
        <v>0</v>
      </c>
      <c r="K85" s="405">
        <v>0</v>
      </c>
      <c r="L85" s="405">
        <v>0</v>
      </c>
      <c r="M85" s="405">
        <v>0</v>
      </c>
      <c r="N85" s="397" t="str">
        <f t="shared" si="4"/>
        <v>OK</v>
      </c>
    </row>
    <row r="86" spans="1:18" ht="15.9" customHeight="1">
      <c r="A86" s="403"/>
      <c r="B86" s="408"/>
      <c r="C86" s="154" t="s">
        <v>161</v>
      </c>
      <c r="D86" s="404">
        <f t="shared" si="3"/>
        <v>0</v>
      </c>
      <c r="E86" s="515">
        <v>0</v>
      </c>
      <c r="F86" s="515">
        <v>0</v>
      </c>
      <c r="G86" s="515">
        <v>0</v>
      </c>
      <c r="H86" s="515">
        <v>0</v>
      </c>
      <c r="I86" s="515"/>
      <c r="J86" s="515">
        <v>0</v>
      </c>
      <c r="K86" s="515">
        <v>0</v>
      </c>
      <c r="L86" s="515">
        <v>0</v>
      </c>
      <c r="M86" s="515">
        <f>M82+M84</f>
        <v>0</v>
      </c>
      <c r="N86" s="397" t="str">
        <f t="shared" si="4"/>
        <v>OK</v>
      </c>
    </row>
    <row r="87" spans="1:18" ht="15.9" customHeight="1">
      <c r="A87" s="401"/>
      <c r="B87" s="407" t="s">
        <v>16</v>
      </c>
      <c r="C87" s="154" t="s">
        <v>163</v>
      </c>
      <c r="D87" s="404">
        <f t="shared" si="3"/>
        <v>0</v>
      </c>
      <c r="E87" s="515">
        <v>0</v>
      </c>
      <c r="F87" s="515">
        <v>0</v>
      </c>
      <c r="G87" s="515">
        <v>0</v>
      </c>
      <c r="H87" s="515">
        <v>0</v>
      </c>
      <c r="I87" s="515"/>
      <c r="J87" s="515">
        <v>0</v>
      </c>
      <c r="K87" s="515">
        <v>0</v>
      </c>
      <c r="L87" s="515">
        <v>0</v>
      </c>
      <c r="M87" s="515">
        <f>M83+M85</f>
        <v>0</v>
      </c>
      <c r="N87" s="397" t="str">
        <f t="shared" si="4"/>
        <v>OK</v>
      </c>
    </row>
    <row r="88" spans="1:18" ht="15.9" customHeight="1"/>
    <row r="89" spans="1:18" ht="15.9" customHeight="1">
      <c r="A89" s="397"/>
      <c r="B89" s="397"/>
      <c r="C89" s="397"/>
      <c r="F89" s="554" t="s">
        <v>256</v>
      </c>
      <c r="G89" s="554"/>
      <c r="H89" s="554"/>
      <c r="I89" s="554"/>
      <c r="J89" s="397"/>
      <c r="K89" s="513" t="s">
        <v>306</v>
      </c>
      <c r="L89" s="397"/>
      <c r="M89" s="397"/>
      <c r="P89" s="397"/>
      <c r="Q89" s="397"/>
      <c r="R89" s="397"/>
    </row>
    <row r="90" spans="1:18" ht="15.9" customHeight="1">
      <c r="L90" s="396" t="s">
        <v>242</v>
      </c>
      <c r="M90" s="397" t="s">
        <v>259</v>
      </c>
    </row>
    <row r="91" spans="1:18" ht="15.9" customHeight="1">
      <c r="A91" s="548" t="s">
        <v>169</v>
      </c>
      <c r="B91" s="549"/>
      <c r="C91" s="550"/>
      <c r="D91" s="399" t="s">
        <v>244</v>
      </c>
      <c r="E91" s="551" t="s">
        <v>245</v>
      </c>
      <c r="F91" s="552"/>
      <c r="G91" s="552"/>
      <c r="H91" s="552"/>
      <c r="I91" s="552"/>
      <c r="J91" s="552"/>
      <c r="K91" s="552"/>
      <c r="L91" s="552"/>
      <c r="M91" s="553"/>
    </row>
    <row r="92" spans="1:18" ht="15.9" customHeight="1">
      <c r="A92" s="400" t="s">
        <v>149</v>
      </c>
      <c r="B92" s="397"/>
      <c r="C92" s="402"/>
      <c r="D92" s="401"/>
      <c r="E92" s="402" t="s">
        <v>246</v>
      </c>
      <c r="F92" s="403" t="s">
        <v>247</v>
      </c>
      <c r="G92" s="403" t="s">
        <v>248</v>
      </c>
      <c r="H92" s="402" t="s">
        <v>249</v>
      </c>
      <c r="I92" s="402" t="s">
        <v>250</v>
      </c>
      <c r="J92" s="403" t="s">
        <v>251</v>
      </c>
      <c r="K92" s="403" t="s">
        <v>252</v>
      </c>
      <c r="L92" s="403" t="s">
        <v>253</v>
      </c>
      <c r="M92" s="403" t="s">
        <v>254</v>
      </c>
    </row>
    <row r="93" spans="1:18" ht="15.9" hidden="1" customHeight="1">
      <c r="A93" s="399"/>
      <c r="B93" s="144"/>
      <c r="C93" s="154" t="s">
        <v>161</v>
      </c>
      <c r="D93" s="404">
        <f t="shared" ref="D93:D151" si="5">SUM(E93:M93)</f>
        <v>0</v>
      </c>
      <c r="E93" s="405">
        <v>0</v>
      </c>
      <c r="F93" s="405">
        <v>0</v>
      </c>
      <c r="G93" s="405">
        <v>0</v>
      </c>
      <c r="H93" s="405">
        <v>0</v>
      </c>
      <c r="I93" s="405">
        <v>0</v>
      </c>
      <c r="J93" s="405">
        <v>0</v>
      </c>
      <c r="K93" s="405">
        <v>0</v>
      </c>
      <c r="L93" s="405">
        <v>0</v>
      </c>
      <c r="M93" s="405">
        <v>0</v>
      </c>
      <c r="N93" s="397" t="str">
        <f t="shared" ref="N93:N151" si="6">IF(SUM(E93:M93)=D93,"OK","NG")</f>
        <v>OK</v>
      </c>
    </row>
    <row r="94" spans="1:18" ht="15.9" hidden="1" customHeight="1">
      <c r="A94" s="403"/>
      <c r="B94" s="407" t="s">
        <v>162</v>
      </c>
      <c r="C94" s="154" t="s">
        <v>163</v>
      </c>
      <c r="D94" s="404">
        <f t="shared" si="5"/>
        <v>0</v>
      </c>
      <c r="E94" s="405">
        <v>0</v>
      </c>
      <c r="F94" s="405">
        <v>0</v>
      </c>
      <c r="G94" s="405">
        <v>0</v>
      </c>
      <c r="H94" s="405">
        <v>0</v>
      </c>
      <c r="I94" s="405">
        <v>0</v>
      </c>
      <c r="J94" s="405">
        <v>0</v>
      </c>
      <c r="K94" s="405">
        <v>0</v>
      </c>
      <c r="L94" s="405">
        <v>0</v>
      </c>
      <c r="M94" s="405">
        <v>0</v>
      </c>
      <c r="N94" s="397" t="str">
        <f t="shared" si="6"/>
        <v>OK</v>
      </c>
    </row>
    <row r="95" spans="1:18" ht="15.9" hidden="1" customHeight="1">
      <c r="A95" s="403" t="s">
        <v>54</v>
      </c>
      <c r="B95" s="408"/>
      <c r="C95" s="154" t="s">
        <v>161</v>
      </c>
      <c r="D95" s="404">
        <f t="shared" si="5"/>
        <v>0</v>
      </c>
      <c r="E95" s="405">
        <v>0</v>
      </c>
      <c r="F95" s="405">
        <v>0</v>
      </c>
      <c r="G95" s="405">
        <v>0</v>
      </c>
      <c r="H95" s="405">
        <v>0</v>
      </c>
      <c r="I95" s="405">
        <v>0</v>
      </c>
      <c r="J95" s="405">
        <v>0</v>
      </c>
      <c r="K95" s="405">
        <v>0</v>
      </c>
      <c r="L95" s="405">
        <v>0</v>
      </c>
      <c r="M95" s="405">
        <v>0</v>
      </c>
      <c r="N95" s="397" t="str">
        <f t="shared" si="6"/>
        <v>OK</v>
      </c>
    </row>
    <row r="96" spans="1:18" ht="15.9" hidden="1" customHeight="1">
      <c r="A96" s="403"/>
      <c r="B96" s="407" t="s">
        <v>164</v>
      </c>
      <c r="C96" s="154" t="s">
        <v>163</v>
      </c>
      <c r="D96" s="404">
        <f t="shared" si="5"/>
        <v>0</v>
      </c>
      <c r="E96" s="405">
        <v>0</v>
      </c>
      <c r="F96" s="405">
        <v>0</v>
      </c>
      <c r="G96" s="405">
        <v>0</v>
      </c>
      <c r="H96" s="405">
        <v>0</v>
      </c>
      <c r="I96" s="405">
        <v>0</v>
      </c>
      <c r="J96" s="405">
        <v>0</v>
      </c>
      <c r="K96" s="405">
        <v>0</v>
      </c>
      <c r="L96" s="405">
        <v>0</v>
      </c>
      <c r="M96" s="405">
        <v>0</v>
      </c>
      <c r="N96" s="397" t="str">
        <f t="shared" si="6"/>
        <v>OK</v>
      </c>
    </row>
    <row r="97" spans="1:14" ht="15.9" hidden="1" customHeight="1">
      <c r="A97" s="403"/>
      <c r="B97" s="408"/>
      <c r="C97" s="154" t="s">
        <v>161</v>
      </c>
      <c r="D97" s="404">
        <f t="shared" si="5"/>
        <v>0</v>
      </c>
      <c r="E97" s="515">
        <f t="shared" ref="E97:L98" si="7">E93+E95</f>
        <v>0</v>
      </c>
      <c r="F97" s="515">
        <f t="shared" si="7"/>
        <v>0</v>
      </c>
      <c r="G97" s="515">
        <f t="shared" si="7"/>
        <v>0</v>
      </c>
      <c r="H97" s="515">
        <f t="shared" si="7"/>
        <v>0</v>
      </c>
      <c r="I97" s="515">
        <f t="shared" si="7"/>
        <v>0</v>
      </c>
      <c r="J97" s="515">
        <f t="shared" si="7"/>
        <v>0</v>
      </c>
      <c r="K97" s="515">
        <f t="shared" si="7"/>
        <v>0</v>
      </c>
      <c r="L97" s="515">
        <f t="shared" si="7"/>
        <v>0</v>
      </c>
      <c r="M97" s="515">
        <f>M93+M95</f>
        <v>0</v>
      </c>
      <c r="N97" s="397" t="str">
        <f t="shared" si="6"/>
        <v>OK</v>
      </c>
    </row>
    <row r="98" spans="1:14" ht="15.9" hidden="1" customHeight="1">
      <c r="A98" s="401"/>
      <c r="B98" s="407" t="s">
        <v>16</v>
      </c>
      <c r="C98" s="154" t="s">
        <v>163</v>
      </c>
      <c r="D98" s="404">
        <f t="shared" si="5"/>
        <v>0</v>
      </c>
      <c r="E98" s="515">
        <f t="shared" si="7"/>
        <v>0</v>
      </c>
      <c r="F98" s="515">
        <f t="shared" si="7"/>
        <v>0</v>
      </c>
      <c r="G98" s="515">
        <f t="shared" si="7"/>
        <v>0</v>
      </c>
      <c r="H98" s="515">
        <f t="shared" si="7"/>
        <v>0</v>
      </c>
      <c r="I98" s="515">
        <f t="shared" si="7"/>
        <v>0</v>
      </c>
      <c r="J98" s="515">
        <f t="shared" si="7"/>
        <v>0</v>
      </c>
      <c r="K98" s="515">
        <f t="shared" si="7"/>
        <v>0</v>
      </c>
      <c r="L98" s="515">
        <f t="shared" si="7"/>
        <v>0</v>
      </c>
      <c r="M98" s="515">
        <f>M94+M96</f>
        <v>0</v>
      </c>
      <c r="N98" s="397" t="str">
        <f t="shared" si="6"/>
        <v>OK</v>
      </c>
    </row>
    <row r="99" spans="1:14" ht="15.9" customHeight="1">
      <c r="A99" s="399"/>
      <c r="B99" s="144"/>
      <c r="C99" s="154" t="s">
        <v>161</v>
      </c>
      <c r="D99" s="404">
        <f t="shared" si="5"/>
        <v>0</v>
      </c>
      <c r="E99" s="405">
        <v>0</v>
      </c>
      <c r="F99" s="405">
        <v>0</v>
      </c>
      <c r="G99" s="405">
        <v>0</v>
      </c>
      <c r="H99" s="405">
        <v>0</v>
      </c>
      <c r="I99" s="405"/>
      <c r="J99" s="405">
        <v>0</v>
      </c>
      <c r="K99" s="405">
        <v>0</v>
      </c>
      <c r="L99" s="405">
        <v>0</v>
      </c>
      <c r="M99" s="405">
        <v>0</v>
      </c>
      <c r="N99" s="397" t="str">
        <f t="shared" si="6"/>
        <v>OK</v>
      </c>
    </row>
    <row r="100" spans="1:14" ht="15.9" customHeight="1">
      <c r="A100" s="403"/>
      <c r="B100" s="407" t="s">
        <v>162</v>
      </c>
      <c r="C100" s="154" t="s">
        <v>163</v>
      </c>
      <c r="D100" s="404">
        <f t="shared" si="5"/>
        <v>0</v>
      </c>
      <c r="E100" s="405">
        <v>0</v>
      </c>
      <c r="F100" s="405">
        <v>0</v>
      </c>
      <c r="G100" s="405">
        <v>0</v>
      </c>
      <c r="H100" s="405">
        <v>0</v>
      </c>
      <c r="I100" s="405"/>
      <c r="J100" s="405">
        <v>0</v>
      </c>
      <c r="K100" s="405">
        <v>0</v>
      </c>
      <c r="L100" s="405">
        <v>0</v>
      </c>
      <c r="M100" s="405">
        <v>0</v>
      </c>
      <c r="N100" s="397" t="str">
        <f t="shared" si="6"/>
        <v>OK</v>
      </c>
    </row>
    <row r="101" spans="1:14" ht="15.9" customHeight="1">
      <c r="A101" s="403" t="s">
        <v>176</v>
      </c>
      <c r="B101" s="408"/>
      <c r="C101" s="154" t="s">
        <v>161</v>
      </c>
      <c r="D101" s="404">
        <f t="shared" si="5"/>
        <v>0</v>
      </c>
      <c r="E101" s="405">
        <v>0</v>
      </c>
      <c r="F101" s="405">
        <v>0</v>
      </c>
      <c r="G101" s="405">
        <v>0</v>
      </c>
      <c r="H101" s="405">
        <v>0</v>
      </c>
      <c r="I101" s="405"/>
      <c r="J101" s="405">
        <v>0</v>
      </c>
      <c r="K101" s="405">
        <v>0</v>
      </c>
      <c r="L101" s="405">
        <v>0</v>
      </c>
      <c r="M101" s="405">
        <v>0</v>
      </c>
      <c r="N101" s="397" t="str">
        <f t="shared" si="6"/>
        <v>OK</v>
      </c>
    </row>
    <row r="102" spans="1:14" ht="15.9" customHeight="1">
      <c r="A102" s="403" t="s">
        <v>43</v>
      </c>
      <c r="B102" s="407" t="s">
        <v>164</v>
      </c>
      <c r="C102" s="154" t="s">
        <v>163</v>
      </c>
      <c r="D102" s="404">
        <f t="shared" si="5"/>
        <v>0</v>
      </c>
      <c r="E102" s="405">
        <v>0</v>
      </c>
      <c r="F102" s="405">
        <v>0</v>
      </c>
      <c r="G102" s="405">
        <v>0</v>
      </c>
      <c r="H102" s="405">
        <v>0</v>
      </c>
      <c r="I102" s="405"/>
      <c r="J102" s="405">
        <v>0</v>
      </c>
      <c r="K102" s="405">
        <v>0</v>
      </c>
      <c r="L102" s="405">
        <v>0</v>
      </c>
      <c r="M102" s="405">
        <v>0</v>
      </c>
      <c r="N102" s="397" t="str">
        <f t="shared" si="6"/>
        <v>OK</v>
      </c>
    </row>
    <row r="103" spans="1:14" ht="15.9" customHeight="1">
      <c r="A103" s="403"/>
      <c r="B103" s="408"/>
      <c r="C103" s="154" t="s">
        <v>161</v>
      </c>
      <c r="D103" s="404">
        <f t="shared" si="5"/>
        <v>0</v>
      </c>
      <c r="E103" s="515">
        <v>0</v>
      </c>
      <c r="F103" s="515">
        <v>0</v>
      </c>
      <c r="G103" s="515">
        <v>0</v>
      </c>
      <c r="H103" s="515">
        <v>0</v>
      </c>
      <c r="I103" s="515"/>
      <c r="J103" s="515">
        <v>0</v>
      </c>
      <c r="K103" s="515">
        <v>0</v>
      </c>
      <c r="L103" s="515">
        <v>0</v>
      </c>
      <c r="M103" s="515">
        <f>M99+M101</f>
        <v>0</v>
      </c>
      <c r="N103" s="397" t="str">
        <f t="shared" si="6"/>
        <v>OK</v>
      </c>
    </row>
    <row r="104" spans="1:14" ht="15.9" customHeight="1">
      <c r="A104" s="401"/>
      <c r="B104" s="407" t="s">
        <v>16</v>
      </c>
      <c r="C104" s="144" t="s">
        <v>163</v>
      </c>
      <c r="D104" s="404">
        <f t="shared" si="5"/>
        <v>0</v>
      </c>
      <c r="E104" s="515">
        <v>0</v>
      </c>
      <c r="F104" s="515">
        <v>0</v>
      </c>
      <c r="G104" s="515">
        <v>0</v>
      </c>
      <c r="H104" s="515">
        <v>0</v>
      </c>
      <c r="I104" s="515"/>
      <c r="J104" s="515">
        <v>0</v>
      </c>
      <c r="K104" s="515">
        <v>0</v>
      </c>
      <c r="L104" s="515">
        <v>0</v>
      </c>
      <c r="M104" s="515">
        <f>M100+M102</f>
        <v>0</v>
      </c>
      <c r="N104" s="397" t="str">
        <f t="shared" si="6"/>
        <v>OK</v>
      </c>
    </row>
    <row r="105" spans="1:14" ht="15.9" customHeight="1">
      <c r="A105" s="399"/>
      <c r="B105" s="144"/>
      <c r="C105" s="154" t="s">
        <v>161</v>
      </c>
      <c r="D105" s="404">
        <f t="shared" si="5"/>
        <v>0</v>
      </c>
      <c r="E105" s="405">
        <v>0</v>
      </c>
      <c r="F105" s="405">
        <v>0</v>
      </c>
      <c r="G105" s="405">
        <v>0</v>
      </c>
      <c r="H105" s="405">
        <v>0</v>
      </c>
      <c r="I105" s="405"/>
      <c r="J105" s="405">
        <v>0</v>
      </c>
      <c r="K105" s="405">
        <v>0</v>
      </c>
      <c r="L105" s="405">
        <v>0</v>
      </c>
      <c r="M105" s="405">
        <v>0</v>
      </c>
      <c r="N105" s="397" t="str">
        <f t="shared" si="6"/>
        <v>OK</v>
      </c>
    </row>
    <row r="106" spans="1:14" ht="15.9" customHeight="1">
      <c r="A106" s="403"/>
      <c r="B106" s="407" t="s">
        <v>162</v>
      </c>
      <c r="C106" s="154" t="s">
        <v>163</v>
      </c>
      <c r="D106" s="404">
        <f t="shared" si="5"/>
        <v>0</v>
      </c>
      <c r="E106" s="405">
        <v>0</v>
      </c>
      <c r="F106" s="405">
        <v>0</v>
      </c>
      <c r="G106" s="405">
        <v>0</v>
      </c>
      <c r="H106" s="405">
        <v>0</v>
      </c>
      <c r="I106" s="405"/>
      <c r="J106" s="405">
        <v>0</v>
      </c>
      <c r="K106" s="405">
        <v>0</v>
      </c>
      <c r="L106" s="405">
        <v>0</v>
      </c>
      <c r="M106" s="405">
        <v>0</v>
      </c>
      <c r="N106" s="397" t="str">
        <f t="shared" si="6"/>
        <v>OK</v>
      </c>
    </row>
    <row r="107" spans="1:14" ht="15.9" customHeight="1">
      <c r="A107" s="403" t="s">
        <v>52</v>
      </c>
      <c r="B107" s="408"/>
      <c r="C107" s="154" t="s">
        <v>161</v>
      </c>
      <c r="D107" s="404">
        <f t="shared" si="5"/>
        <v>0</v>
      </c>
      <c r="E107" s="405">
        <v>0</v>
      </c>
      <c r="F107" s="405">
        <v>0</v>
      </c>
      <c r="G107" s="405">
        <v>0</v>
      </c>
      <c r="H107" s="405">
        <v>0</v>
      </c>
      <c r="I107" s="405"/>
      <c r="J107" s="405">
        <v>0</v>
      </c>
      <c r="K107" s="405">
        <v>0</v>
      </c>
      <c r="L107" s="405">
        <v>0</v>
      </c>
      <c r="M107" s="405">
        <v>0</v>
      </c>
      <c r="N107" s="397" t="str">
        <f t="shared" si="6"/>
        <v>OK</v>
      </c>
    </row>
    <row r="108" spans="1:14" ht="15.9" customHeight="1">
      <c r="A108" s="403"/>
      <c r="B108" s="407" t="s">
        <v>164</v>
      </c>
      <c r="C108" s="154" t="s">
        <v>163</v>
      </c>
      <c r="D108" s="404">
        <f t="shared" si="5"/>
        <v>0</v>
      </c>
      <c r="E108" s="405">
        <v>0</v>
      </c>
      <c r="F108" s="405">
        <v>0</v>
      </c>
      <c r="G108" s="405">
        <v>0</v>
      </c>
      <c r="H108" s="405">
        <v>0</v>
      </c>
      <c r="I108" s="405"/>
      <c r="J108" s="405">
        <v>0</v>
      </c>
      <c r="K108" s="405">
        <v>0</v>
      </c>
      <c r="L108" s="405">
        <v>0</v>
      </c>
      <c r="M108" s="405">
        <v>0</v>
      </c>
      <c r="N108" s="397" t="str">
        <f t="shared" si="6"/>
        <v>OK</v>
      </c>
    </row>
    <row r="109" spans="1:14" ht="15.9" customHeight="1">
      <c r="A109" s="403"/>
      <c r="B109" s="408"/>
      <c r="C109" s="154" t="s">
        <v>161</v>
      </c>
      <c r="D109" s="404">
        <f t="shared" si="5"/>
        <v>0</v>
      </c>
      <c r="E109" s="515">
        <v>0</v>
      </c>
      <c r="F109" s="515">
        <v>0</v>
      </c>
      <c r="G109" s="515">
        <v>0</v>
      </c>
      <c r="H109" s="515">
        <v>0</v>
      </c>
      <c r="I109" s="515"/>
      <c r="J109" s="515">
        <v>0</v>
      </c>
      <c r="K109" s="515">
        <v>0</v>
      </c>
      <c r="L109" s="515">
        <v>0</v>
      </c>
      <c r="M109" s="515">
        <f>M105+M107</f>
        <v>0</v>
      </c>
      <c r="N109" s="397" t="str">
        <f t="shared" si="6"/>
        <v>OK</v>
      </c>
    </row>
    <row r="110" spans="1:14" ht="15.9" customHeight="1">
      <c r="A110" s="401"/>
      <c r="B110" s="407" t="s">
        <v>16</v>
      </c>
      <c r="C110" s="144" t="s">
        <v>163</v>
      </c>
      <c r="D110" s="404">
        <f t="shared" si="5"/>
        <v>0</v>
      </c>
      <c r="E110" s="515">
        <v>0</v>
      </c>
      <c r="F110" s="515">
        <v>0</v>
      </c>
      <c r="G110" s="515">
        <v>0</v>
      </c>
      <c r="H110" s="515">
        <v>0</v>
      </c>
      <c r="I110" s="515"/>
      <c r="J110" s="515">
        <v>0</v>
      </c>
      <c r="K110" s="515">
        <v>0</v>
      </c>
      <c r="L110" s="515">
        <v>0</v>
      </c>
      <c r="M110" s="515">
        <f>M106+M108</f>
        <v>0</v>
      </c>
      <c r="N110" s="397" t="str">
        <f t="shared" si="6"/>
        <v>OK</v>
      </c>
    </row>
    <row r="111" spans="1:14" ht="15.9" customHeight="1">
      <c r="A111" s="399"/>
      <c r="B111" s="144"/>
      <c r="C111" s="154" t="s">
        <v>161</v>
      </c>
      <c r="D111" s="404">
        <f t="shared" si="5"/>
        <v>0</v>
      </c>
      <c r="E111" s="405">
        <v>0</v>
      </c>
      <c r="F111" s="405">
        <v>0</v>
      </c>
      <c r="G111" s="405">
        <v>0</v>
      </c>
      <c r="H111" s="405">
        <v>0</v>
      </c>
      <c r="I111" s="405"/>
      <c r="J111" s="405">
        <v>0</v>
      </c>
      <c r="K111" s="405">
        <v>0</v>
      </c>
      <c r="L111" s="405">
        <v>0</v>
      </c>
      <c r="M111" s="405">
        <v>0</v>
      </c>
      <c r="N111" s="397" t="str">
        <f t="shared" si="6"/>
        <v>OK</v>
      </c>
    </row>
    <row r="112" spans="1:14" ht="15.9" customHeight="1">
      <c r="A112" s="403"/>
      <c r="B112" s="407" t="s">
        <v>162</v>
      </c>
      <c r="C112" s="154" t="s">
        <v>163</v>
      </c>
      <c r="D112" s="404">
        <f t="shared" si="5"/>
        <v>0</v>
      </c>
      <c r="E112" s="405">
        <v>0</v>
      </c>
      <c r="F112" s="405">
        <v>0</v>
      </c>
      <c r="G112" s="405">
        <v>0</v>
      </c>
      <c r="H112" s="405">
        <v>0</v>
      </c>
      <c r="I112" s="405"/>
      <c r="J112" s="405">
        <v>0</v>
      </c>
      <c r="K112" s="405">
        <v>0</v>
      </c>
      <c r="L112" s="405">
        <v>0</v>
      </c>
      <c r="M112" s="405">
        <v>0</v>
      </c>
      <c r="N112" s="397" t="str">
        <f t="shared" si="6"/>
        <v>OK</v>
      </c>
    </row>
    <row r="113" spans="1:14" ht="15.9" customHeight="1">
      <c r="A113" s="403" t="s">
        <v>177</v>
      </c>
      <c r="B113" s="408"/>
      <c r="C113" s="154" t="s">
        <v>161</v>
      </c>
      <c r="D113" s="404">
        <f t="shared" si="5"/>
        <v>0</v>
      </c>
      <c r="E113" s="405">
        <v>0</v>
      </c>
      <c r="F113" s="405">
        <v>0</v>
      </c>
      <c r="G113" s="405">
        <v>0</v>
      </c>
      <c r="H113" s="405">
        <v>0</v>
      </c>
      <c r="I113" s="405"/>
      <c r="J113" s="405">
        <v>0</v>
      </c>
      <c r="K113" s="405">
        <v>0</v>
      </c>
      <c r="L113" s="405">
        <v>0</v>
      </c>
      <c r="M113" s="405">
        <v>0</v>
      </c>
      <c r="N113" s="397" t="str">
        <f t="shared" si="6"/>
        <v>OK</v>
      </c>
    </row>
    <row r="114" spans="1:14" ht="15.9" customHeight="1">
      <c r="A114" s="403"/>
      <c r="B114" s="407" t="s">
        <v>164</v>
      </c>
      <c r="C114" s="154" t="s">
        <v>163</v>
      </c>
      <c r="D114" s="404">
        <f t="shared" si="5"/>
        <v>0</v>
      </c>
      <c r="E114" s="405">
        <v>0</v>
      </c>
      <c r="F114" s="405">
        <v>0</v>
      </c>
      <c r="G114" s="405">
        <v>0</v>
      </c>
      <c r="H114" s="405">
        <v>0</v>
      </c>
      <c r="I114" s="405"/>
      <c r="J114" s="405">
        <v>0</v>
      </c>
      <c r="K114" s="405">
        <v>0</v>
      </c>
      <c r="L114" s="405">
        <v>0</v>
      </c>
      <c r="M114" s="405">
        <v>0</v>
      </c>
      <c r="N114" s="397" t="str">
        <f t="shared" si="6"/>
        <v>OK</v>
      </c>
    </row>
    <row r="115" spans="1:14" ht="15.9" customHeight="1">
      <c r="A115" s="403"/>
      <c r="B115" s="408"/>
      <c r="C115" s="154" t="s">
        <v>161</v>
      </c>
      <c r="D115" s="404">
        <f t="shared" si="5"/>
        <v>0</v>
      </c>
      <c r="E115" s="515">
        <v>0</v>
      </c>
      <c r="F115" s="515">
        <v>0</v>
      </c>
      <c r="G115" s="515">
        <v>0</v>
      </c>
      <c r="H115" s="515">
        <v>0</v>
      </c>
      <c r="I115" s="515"/>
      <c r="J115" s="515">
        <v>0</v>
      </c>
      <c r="K115" s="515">
        <v>0</v>
      </c>
      <c r="L115" s="515">
        <v>0</v>
      </c>
      <c r="M115" s="515">
        <f>M111+M113</f>
        <v>0</v>
      </c>
      <c r="N115" s="397" t="str">
        <f t="shared" si="6"/>
        <v>OK</v>
      </c>
    </row>
    <row r="116" spans="1:14" ht="15.9" customHeight="1">
      <c r="A116" s="401"/>
      <c r="B116" s="407" t="s">
        <v>16</v>
      </c>
      <c r="C116" s="144" t="s">
        <v>163</v>
      </c>
      <c r="D116" s="404">
        <f t="shared" si="5"/>
        <v>0</v>
      </c>
      <c r="E116" s="515">
        <v>0</v>
      </c>
      <c r="F116" s="515">
        <v>0</v>
      </c>
      <c r="G116" s="515">
        <v>0</v>
      </c>
      <c r="H116" s="515">
        <v>0</v>
      </c>
      <c r="I116" s="515"/>
      <c r="J116" s="515">
        <v>0</v>
      </c>
      <c r="K116" s="515">
        <v>0</v>
      </c>
      <c r="L116" s="515">
        <v>0</v>
      </c>
      <c r="M116" s="515">
        <f>M112+M114</f>
        <v>0</v>
      </c>
      <c r="N116" s="397" t="str">
        <f t="shared" si="6"/>
        <v>OK</v>
      </c>
    </row>
    <row r="117" spans="1:14" ht="15.9" customHeight="1">
      <c r="A117" s="399"/>
      <c r="B117" s="144"/>
      <c r="C117" s="154" t="s">
        <v>161</v>
      </c>
      <c r="D117" s="404">
        <f t="shared" si="5"/>
        <v>0</v>
      </c>
      <c r="E117" s="405">
        <v>0</v>
      </c>
      <c r="F117" s="405">
        <v>0</v>
      </c>
      <c r="G117" s="405">
        <v>0</v>
      </c>
      <c r="H117" s="405">
        <v>0</v>
      </c>
      <c r="I117" s="405"/>
      <c r="J117" s="405">
        <v>0</v>
      </c>
      <c r="K117" s="405">
        <v>0</v>
      </c>
      <c r="L117" s="405">
        <v>0</v>
      </c>
      <c r="M117" s="405">
        <v>0</v>
      </c>
      <c r="N117" s="397" t="str">
        <f t="shared" si="6"/>
        <v>OK</v>
      </c>
    </row>
    <row r="118" spans="1:14" ht="15.9" customHeight="1">
      <c r="A118" s="403"/>
      <c r="B118" s="407" t="s">
        <v>162</v>
      </c>
      <c r="C118" s="154" t="s">
        <v>163</v>
      </c>
      <c r="D118" s="404">
        <f t="shared" si="5"/>
        <v>0</v>
      </c>
      <c r="E118" s="405">
        <v>0</v>
      </c>
      <c r="F118" s="405">
        <v>0</v>
      </c>
      <c r="G118" s="405">
        <v>0</v>
      </c>
      <c r="H118" s="405">
        <v>0</v>
      </c>
      <c r="I118" s="405"/>
      <c r="J118" s="405">
        <v>0</v>
      </c>
      <c r="K118" s="405">
        <v>0</v>
      </c>
      <c r="L118" s="405">
        <v>0</v>
      </c>
      <c r="M118" s="405">
        <v>0</v>
      </c>
      <c r="N118" s="397" t="str">
        <f t="shared" si="6"/>
        <v>OK</v>
      </c>
    </row>
    <row r="119" spans="1:14" ht="15.9" customHeight="1">
      <c r="A119" s="403" t="s">
        <v>179</v>
      </c>
      <c r="B119" s="408"/>
      <c r="C119" s="154" t="s">
        <v>161</v>
      </c>
      <c r="D119" s="404">
        <f t="shared" si="5"/>
        <v>0</v>
      </c>
      <c r="E119" s="405">
        <v>0</v>
      </c>
      <c r="F119" s="405">
        <v>0</v>
      </c>
      <c r="G119" s="405">
        <v>0</v>
      </c>
      <c r="H119" s="405">
        <v>0</v>
      </c>
      <c r="I119" s="405"/>
      <c r="J119" s="405">
        <v>0</v>
      </c>
      <c r="K119" s="405">
        <v>0</v>
      </c>
      <c r="L119" s="405">
        <v>0</v>
      </c>
      <c r="M119" s="405">
        <v>0</v>
      </c>
      <c r="N119" s="397" t="str">
        <f t="shared" si="6"/>
        <v>OK</v>
      </c>
    </row>
    <row r="120" spans="1:14" ht="15.9" customHeight="1">
      <c r="A120" s="403"/>
      <c r="B120" s="407" t="s">
        <v>164</v>
      </c>
      <c r="C120" s="154" t="s">
        <v>163</v>
      </c>
      <c r="D120" s="404">
        <f t="shared" si="5"/>
        <v>0</v>
      </c>
      <c r="E120" s="405">
        <v>0</v>
      </c>
      <c r="F120" s="405">
        <v>0</v>
      </c>
      <c r="G120" s="405">
        <v>0</v>
      </c>
      <c r="H120" s="405">
        <v>0</v>
      </c>
      <c r="I120" s="405"/>
      <c r="J120" s="405">
        <v>0</v>
      </c>
      <c r="K120" s="405">
        <v>0</v>
      </c>
      <c r="L120" s="405">
        <v>0</v>
      </c>
      <c r="M120" s="405">
        <v>0</v>
      </c>
      <c r="N120" s="397" t="str">
        <f t="shared" si="6"/>
        <v>OK</v>
      </c>
    </row>
    <row r="121" spans="1:14" ht="15.9" customHeight="1">
      <c r="A121" s="403"/>
      <c r="B121" s="408"/>
      <c r="C121" s="154" t="s">
        <v>161</v>
      </c>
      <c r="D121" s="404">
        <f t="shared" si="5"/>
        <v>0</v>
      </c>
      <c r="E121" s="515">
        <v>0</v>
      </c>
      <c r="F121" s="515">
        <v>0</v>
      </c>
      <c r="G121" s="515">
        <v>0</v>
      </c>
      <c r="H121" s="515">
        <v>0</v>
      </c>
      <c r="I121" s="515"/>
      <c r="J121" s="515">
        <v>0</v>
      </c>
      <c r="K121" s="515">
        <v>0</v>
      </c>
      <c r="L121" s="515">
        <v>0</v>
      </c>
      <c r="M121" s="515">
        <f>M117+M119</f>
        <v>0</v>
      </c>
      <c r="N121" s="397" t="str">
        <f t="shared" si="6"/>
        <v>OK</v>
      </c>
    </row>
    <row r="122" spans="1:14" ht="15.9" customHeight="1">
      <c r="A122" s="401"/>
      <c r="B122" s="407" t="s">
        <v>16</v>
      </c>
      <c r="C122" s="144" t="s">
        <v>163</v>
      </c>
      <c r="D122" s="404">
        <f t="shared" si="5"/>
        <v>0</v>
      </c>
      <c r="E122" s="515">
        <v>0</v>
      </c>
      <c r="F122" s="515">
        <v>0</v>
      </c>
      <c r="G122" s="515">
        <v>0</v>
      </c>
      <c r="H122" s="515">
        <v>0</v>
      </c>
      <c r="I122" s="515"/>
      <c r="J122" s="515">
        <v>0</v>
      </c>
      <c r="K122" s="515">
        <v>0</v>
      </c>
      <c r="L122" s="515">
        <v>0</v>
      </c>
      <c r="M122" s="515">
        <f>M118+M120</f>
        <v>0</v>
      </c>
      <c r="N122" s="397" t="str">
        <f t="shared" si="6"/>
        <v>OK</v>
      </c>
    </row>
    <row r="123" spans="1:14" ht="15.9" customHeight="1">
      <c r="A123" s="399"/>
      <c r="B123" s="144"/>
      <c r="C123" s="154" t="s">
        <v>161</v>
      </c>
      <c r="D123" s="404">
        <f t="shared" si="5"/>
        <v>0</v>
      </c>
      <c r="E123" s="405">
        <v>0</v>
      </c>
      <c r="F123" s="405">
        <v>0</v>
      </c>
      <c r="G123" s="405">
        <v>0</v>
      </c>
      <c r="H123" s="405">
        <v>0</v>
      </c>
      <c r="I123" s="405">
        <v>0</v>
      </c>
      <c r="J123" s="405">
        <v>0</v>
      </c>
      <c r="K123" s="405">
        <v>0</v>
      </c>
      <c r="L123" s="405">
        <v>0</v>
      </c>
      <c r="M123" s="405">
        <v>0</v>
      </c>
      <c r="N123" s="397" t="str">
        <f t="shared" si="6"/>
        <v>OK</v>
      </c>
    </row>
    <row r="124" spans="1:14" ht="15.9" customHeight="1">
      <c r="A124" s="403"/>
      <c r="B124" s="407" t="s">
        <v>162</v>
      </c>
      <c r="C124" s="154" t="s">
        <v>163</v>
      </c>
      <c r="D124" s="404">
        <f t="shared" si="5"/>
        <v>0</v>
      </c>
      <c r="E124" s="405">
        <v>0</v>
      </c>
      <c r="F124" s="405">
        <v>0</v>
      </c>
      <c r="G124" s="405">
        <v>0</v>
      </c>
      <c r="H124" s="405">
        <v>0</v>
      </c>
      <c r="I124" s="405">
        <v>0</v>
      </c>
      <c r="J124" s="405">
        <v>0</v>
      </c>
      <c r="K124" s="405">
        <v>0</v>
      </c>
      <c r="L124" s="405">
        <v>0</v>
      </c>
      <c r="M124" s="405">
        <v>0</v>
      </c>
      <c r="N124" s="397" t="str">
        <f t="shared" si="6"/>
        <v>OK</v>
      </c>
    </row>
    <row r="125" spans="1:14" ht="15.9" customHeight="1">
      <c r="A125" s="403" t="s">
        <v>260</v>
      </c>
      <c r="B125" s="408"/>
      <c r="C125" s="154" t="s">
        <v>161</v>
      </c>
      <c r="D125" s="404">
        <f t="shared" si="5"/>
        <v>0</v>
      </c>
      <c r="E125" s="405">
        <v>0</v>
      </c>
      <c r="F125" s="405">
        <v>0</v>
      </c>
      <c r="G125" s="405">
        <v>0</v>
      </c>
      <c r="H125" s="405">
        <v>0</v>
      </c>
      <c r="I125" s="405">
        <v>0</v>
      </c>
      <c r="J125" s="405">
        <v>0</v>
      </c>
      <c r="K125" s="405">
        <v>0</v>
      </c>
      <c r="L125" s="405">
        <v>0</v>
      </c>
      <c r="M125" s="405">
        <v>0</v>
      </c>
      <c r="N125" s="397" t="str">
        <f t="shared" si="6"/>
        <v>OK</v>
      </c>
    </row>
    <row r="126" spans="1:14" ht="15.9" customHeight="1">
      <c r="A126" s="403"/>
      <c r="B126" s="407" t="s">
        <v>164</v>
      </c>
      <c r="C126" s="154" t="s">
        <v>163</v>
      </c>
      <c r="D126" s="404">
        <f t="shared" si="5"/>
        <v>0</v>
      </c>
      <c r="E126" s="405">
        <v>0</v>
      </c>
      <c r="F126" s="405">
        <v>0</v>
      </c>
      <c r="G126" s="405">
        <v>0</v>
      </c>
      <c r="H126" s="405">
        <v>0</v>
      </c>
      <c r="I126" s="405">
        <v>0</v>
      </c>
      <c r="J126" s="405">
        <v>0</v>
      </c>
      <c r="K126" s="405">
        <v>0</v>
      </c>
      <c r="L126" s="405">
        <v>0</v>
      </c>
      <c r="M126" s="405">
        <v>0</v>
      </c>
      <c r="N126" s="397" t="str">
        <f t="shared" si="6"/>
        <v>OK</v>
      </c>
    </row>
    <row r="127" spans="1:14" ht="15.9" customHeight="1">
      <c r="A127" s="403"/>
      <c r="B127" s="408"/>
      <c r="C127" s="154" t="s">
        <v>161</v>
      </c>
      <c r="D127" s="404">
        <f t="shared" si="5"/>
        <v>0</v>
      </c>
      <c r="E127" s="515">
        <f t="shared" ref="E127:L128" si="8">E123+E125</f>
        <v>0</v>
      </c>
      <c r="F127" s="515">
        <f t="shared" si="8"/>
        <v>0</v>
      </c>
      <c r="G127" s="515">
        <f t="shared" si="8"/>
        <v>0</v>
      </c>
      <c r="H127" s="515">
        <f t="shared" si="8"/>
        <v>0</v>
      </c>
      <c r="I127" s="515">
        <f t="shared" si="8"/>
        <v>0</v>
      </c>
      <c r="J127" s="515">
        <f t="shared" si="8"/>
        <v>0</v>
      </c>
      <c r="K127" s="515">
        <f t="shared" si="8"/>
        <v>0</v>
      </c>
      <c r="L127" s="515">
        <f t="shared" si="8"/>
        <v>0</v>
      </c>
      <c r="M127" s="515">
        <f>M123+M125</f>
        <v>0</v>
      </c>
      <c r="N127" s="397" t="str">
        <f t="shared" si="6"/>
        <v>OK</v>
      </c>
    </row>
    <row r="128" spans="1:14" ht="15.9" customHeight="1">
      <c r="A128" s="401"/>
      <c r="B128" s="407" t="s">
        <v>16</v>
      </c>
      <c r="C128" s="144" t="s">
        <v>163</v>
      </c>
      <c r="D128" s="404">
        <f t="shared" si="5"/>
        <v>0</v>
      </c>
      <c r="E128" s="515">
        <f t="shared" si="8"/>
        <v>0</v>
      </c>
      <c r="F128" s="515">
        <f t="shared" si="8"/>
        <v>0</v>
      </c>
      <c r="G128" s="515">
        <f t="shared" si="8"/>
        <v>0</v>
      </c>
      <c r="H128" s="515">
        <f t="shared" si="8"/>
        <v>0</v>
      </c>
      <c r="I128" s="515">
        <f t="shared" si="8"/>
        <v>0</v>
      </c>
      <c r="J128" s="515">
        <f t="shared" si="8"/>
        <v>0</v>
      </c>
      <c r="K128" s="515">
        <f t="shared" si="8"/>
        <v>0</v>
      </c>
      <c r="L128" s="515">
        <f t="shared" si="8"/>
        <v>0</v>
      </c>
      <c r="M128" s="515">
        <f>M124+M126</f>
        <v>0</v>
      </c>
      <c r="N128" s="397" t="str">
        <f t="shared" si="6"/>
        <v>OK</v>
      </c>
    </row>
    <row r="129" spans="1:18" ht="15.9" customHeight="1">
      <c r="A129" s="399"/>
      <c r="B129" s="144"/>
      <c r="C129" s="154" t="s">
        <v>161</v>
      </c>
      <c r="D129" s="404">
        <f t="shared" si="5"/>
        <v>0</v>
      </c>
      <c r="E129" s="405">
        <v>0</v>
      </c>
      <c r="F129" s="405">
        <v>0</v>
      </c>
      <c r="G129" s="405">
        <v>0</v>
      </c>
      <c r="H129" s="405">
        <v>0</v>
      </c>
      <c r="I129" s="405">
        <v>0</v>
      </c>
      <c r="J129" s="405">
        <v>0</v>
      </c>
      <c r="K129" s="405">
        <v>0</v>
      </c>
      <c r="L129" s="405">
        <v>0</v>
      </c>
      <c r="M129" s="405">
        <v>0</v>
      </c>
      <c r="N129" s="397" t="str">
        <f t="shared" si="6"/>
        <v>OK</v>
      </c>
    </row>
    <row r="130" spans="1:18" ht="15.9" customHeight="1">
      <c r="A130" s="403"/>
      <c r="B130" s="407" t="s">
        <v>162</v>
      </c>
      <c r="C130" s="154" t="s">
        <v>163</v>
      </c>
      <c r="D130" s="404">
        <f t="shared" si="5"/>
        <v>0</v>
      </c>
      <c r="E130" s="405">
        <v>0</v>
      </c>
      <c r="F130" s="405">
        <v>0</v>
      </c>
      <c r="G130" s="405">
        <v>0</v>
      </c>
      <c r="H130" s="405">
        <v>0</v>
      </c>
      <c r="I130" s="405">
        <v>0</v>
      </c>
      <c r="J130" s="405">
        <v>0</v>
      </c>
      <c r="K130" s="405">
        <v>0</v>
      </c>
      <c r="L130" s="405">
        <v>0</v>
      </c>
      <c r="M130" s="405">
        <v>0</v>
      </c>
      <c r="N130" s="397" t="str">
        <f t="shared" si="6"/>
        <v>OK</v>
      </c>
    </row>
    <row r="131" spans="1:18" ht="15.9" customHeight="1">
      <c r="A131" s="403" t="s">
        <v>49</v>
      </c>
      <c r="B131" s="408"/>
      <c r="C131" s="154" t="s">
        <v>161</v>
      </c>
      <c r="D131" s="404">
        <f t="shared" si="5"/>
        <v>0</v>
      </c>
      <c r="E131" s="405">
        <v>0</v>
      </c>
      <c r="F131" s="405">
        <v>0</v>
      </c>
      <c r="G131" s="405">
        <v>0</v>
      </c>
      <c r="H131" s="405">
        <v>0</v>
      </c>
      <c r="I131" s="405">
        <v>0</v>
      </c>
      <c r="J131" s="405">
        <v>0</v>
      </c>
      <c r="K131" s="405">
        <v>0</v>
      </c>
      <c r="L131" s="405">
        <v>0</v>
      </c>
      <c r="M131" s="405">
        <v>0</v>
      </c>
      <c r="N131" s="397" t="str">
        <f t="shared" si="6"/>
        <v>OK</v>
      </c>
    </row>
    <row r="132" spans="1:18" ht="15.9" customHeight="1">
      <c r="A132" s="403"/>
      <c r="B132" s="407" t="s">
        <v>164</v>
      </c>
      <c r="C132" s="154" t="s">
        <v>163</v>
      </c>
      <c r="D132" s="404">
        <f t="shared" si="5"/>
        <v>0</v>
      </c>
      <c r="E132" s="405">
        <v>0</v>
      </c>
      <c r="F132" s="405">
        <v>0</v>
      </c>
      <c r="G132" s="405">
        <v>0</v>
      </c>
      <c r="H132" s="405">
        <v>0</v>
      </c>
      <c r="I132" s="405">
        <v>0</v>
      </c>
      <c r="J132" s="405">
        <v>0</v>
      </c>
      <c r="K132" s="405">
        <v>0</v>
      </c>
      <c r="L132" s="405">
        <v>0</v>
      </c>
      <c r="M132" s="405">
        <v>0</v>
      </c>
      <c r="N132" s="397" t="str">
        <f t="shared" si="6"/>
        <v>OK</v>
      </c>
    </row>
    <row r="133" spans="1:18" ht="15.9" customHeight="1">
      <c r="A133" s="403"/>
      <c r="B133" s="408"/>
      <c r="C133" s="154" t="s">
        <v>161</v>
      </c>
      <c r="D133" s="404">
        <f t="shared" si="5"/>
        <v>0</v>
      </c>
      <c r="E133" s="515">
        <f t="shared" ref="E133:L134" si="9">E129+E131</f>
        <v>0</v>
      </c>
      <c r="F133" s="515">
        <f t="shared" si="9"/>
        <v>0</v>
      </c>
      <c r="G133" s="515">
        <f t="shared" si="9"/>
        <v>0</v>
      </c>
      <c r="H133" s="515">
        <f t="shared" si="9"/>
        <v>0</v>
      </c>
      <c r="I133" s="515">
        <f t="shared" si="9"/>
        <v>0</v>
      </c>
      <c r="J133" s="515">
        <f t="shared" si="9"/>
        <v>0</v>
      </c>
      <c r="K133" s="515">
        <f t="shared" si="9"/>
        <v>0</v>
      </c>
      <c r="L133" s="515">
        <f t="shared" si="9"/>
        <v>0</v>
      </c>
      <c r="M133" s="515">
        <f>M129+M131</f>
        <v>0</v>
      </c>
      <c r="N133" s="397" t="str">
        <f t="shared" si="6"/>
        <v>OK</v>
      </c>
    </row>
    <row r="134" spans="1:18" ht="15.9" customHeight="1">
      <c r="A134" s="401"/>
      <c r="B134" s="407" t="s">
        <v>16</v>
      </c>
      <c r="C134" s="144" t="s">
        <v>163</v>
      </c>
      <c r="D134" s="404">
        <f t="shared" si="5"/>
        <v>0</v>
      </c>
      <c r="E134" s="515">
        <f t="shared" si="9"/>
        <v>0</v>
      </c>
      <c r="F134" s="515">
        <f t="shared" si="9"/>
        <v>0</v>
      </c>
      <c r="G134" s="515">
        <f t="shared" si="9"/>
        <v>0</v>
      </c>
      <c r="H134" s="515">
        <f t="shared" si="9"/>
        <v>0</v>
      </c>
      <c r="I134" s="515">
        <f t="shared" si="9"/>
        <v>0</v>
      </c>
      <c r="J134" s="515">
        <f t="shared" si="9"/>
        <v>0</v>
      </c>
      <c r="K134" s="515">
        <f t="shared" si="9"/>
        <v>0</v>
      </c>
      <c r="L134" s="515">
        <f t="shared" si="9"/>
        <v>0</v>
      </c>
      <c r="M134" s="515">
        <f>M130+M132</f>
        <v>0</v>
      </c>
      <c r="N134" s="397" t="str">
        <f t="shared" si="6"/>
        <v>OK</v>
      </c>
    </row>
    <row r="135" spans="1:18" ht="15.9" hidden="1" customHeight="1"/>
    <row r="136" spans="1:18" ht="15.9" hidden="1" customHeight="1">
      <c r="A136" s="397"/>
      <c r="B136" s="397"/>
      <c r="C136" s="397"/>
      <c r="F136" s="554" t="s">
        <v>256</v>
      </c>
      <c r="G136" s="554"/>
      <c r="H136" s="554"/>
      <c r="I136" s="554"/>
      <c r="J136" s="397"/>
      <c r="K136" s="513" t="s">
        <v>306</v>
      </c>
      <c r="L136" s="397"/>
      <c r="M136" s="397"/>
      <c r="P136" s="397"/>
      <c r="Q136" s="397"/>
      <c r="R136" s="397"/>
    </row>
    <row r="137" spans="1:18" ht="15.9" hidden="1" customHeight="1">
      <c r="L137" s="396" t="s">
        <v>242</v>
      </c>
      <c r="M137" s="397" t="s">
        <v>259</v>
      </c>
    </row>
    <row r="138" spans="1:18" ht="15.9" hidden="1" customHeight="1">
      <c r="A138" s="548" t="s">
        <v>169</v>
      </c>
      <c r="B138" s="549"/>
      <c r="C138" s="550"/>
      <c r="D138" s="399" t="s">
        <v>244</v>
      </c>
      <c r="E138" s="551" t="s">
        <v>245</v>
      </c>
      <c r="F138" s="552"/>
      <c r="G138" s="552"/>
      <c r="H138" s="552"/>
      <c r="I138" s="552"/>
      <c r="J138" s="552"/>
      <c r="K138" s="552"/>
      <c r="L138" s="552"/>
      <c r="M138" s="553"/>
    </row>
    <row r="139" spans="1:18" ht="15.9" hidden="1" customHeight="1">
      <c r="A139" s="400" t="s">
        <v>149</v>
      </c>
      <c r="B139" s="397"/>
      <c r="C139" s="402"/>
      <c r="D139" s="401"/>
      <c r="E139" s="402" t="s">
        <v>246</v>
      </c>
      <c r="F139" s="403" t="s">
        <v>247</v>
      </c>
      <c r="G139" s="403" t="s">
        <v>248</v>
      </c>
      <c r="H139" s="402" t="s">
        <v>249</v>
      </c>
      <c r="I139" s="402" t="s">
        <v>250</v>
      </c>
      <c r="J139" s="403" t="s">
        <v>251</v>
      </c>
      <c r="K139" s="403" t="s">
        <v>252</v>
      </c>
      <c r="L139" s="403" t="s">
        <v>253</v>
      </c>
      <c r="M139" s="403" t="s">
        <v>254</v>
      </c>
    </row>
    <row r="140" spans="1:18" ht="15.9" hidden="1" customHeight="1">
      <c r="A140" s="399"/>
      <c r="B140" s="144"/>
      <c r="C140" s="154" t="s">
        <v>161</v>
      </c>
      <c r="D140" s="404">
        <f t="shared" si="5"/>
        <v>0</v>
      </c>
      <c r="E140" s="405">
        <v>0</v>
      </c>
      <c r="F140" s="405">
        <v>0</v>
      </c>
      <c r="G140" s="405">
        <v>0</v>
      </c>
      <c r="H140" s="405">
        <v>0</v>
      </c>
      <c r="I140" s="405">
        <v>0</v>
      </c>
      <c r="J140" s="405">
        <v>0</v>
      </c>
      <c r="K140" s="405">
        <v>0</v>
      </c>
      <c r="L140" s="405">
        <v>0</v>
      </c>
      <c r="M140" s="405">
        <v>0</v>
      </c>
      <c r="N140" s="397" t="str">
        <f t="shared" si="6"/>
        <v>OK</v>
      </c>
    </row>
    <row r="141" spans="1:18" ht="15.9" hidden="1" customHeight="1">
      <c r="A141" s="403"/>
      <c r="B141" s="407" t="s">
        <v>162</v>
      </c>
      <c r="C141" s="154" t="s">
        <v>163</v>
      </c>
      <c r="D141" s="404">
        <f t="shared" si="5"/>
        <v>0</v>
      </c>
      <c r="E141" s="405">
        <v>0</v>
      </c>
      <c r="F141" s="405">
        <v>0</v>
      </c>
      <c r="G141" s="405">
        <v>0</v>
      </c>
      <c r="H141" s="405">
        <v>0</v>
      </c>
      <c r="I141" s="405">
        <v>0</v>
      </c>
      <c r="J141" s="405">
        <v>0</v>
      </c>
      <c r="K141" s="405">
        <v>0</v>
      </c>
      <c r="L141" s="405">
        <v>0</v>
      </c>
      <c r="M141" s="405">
        <v>0</v>
      </c>
      <c r="N141" s="397" t="str">
        <f t="shared" si="6"/>
        <v>OK</v>
      </c>
    </row>
    <row r="142" spans="1:18" ht="15.9" hidden="1" customHeight="1">
      <c r="A142" s="403" t="s">
        <v>180</v>
      </c>
      <c r="B142" s="408"/>
      <c r="C142" s="154" t="s">
        <v>161</v>
      </c>
      <c r="D142" s="404">
        <f t="shared" si="5"/>
        <v>0</v>
      </c>
      <c r="E142" s="405">
        <v>0</v>
      </c>
      <c r="F142" s="405">
        <v>0</v>
      </c>
      <c r="G142" s="405">
        <v>0</v>
      </c>
      <c r="H142" s="405">
        <v>0</v>
      </c>
      <c r="I142" s="405">
        <v>0</v>
      </c>
      <c r="J142" s="405">
        <v>0</v>
      </c>
      <c r="K142" s="405">
        <v>0</v>
      </c>
      <c r="L142" s="405">
        <v>0</v>
      </c>
      <c r="M142" s="405">
        <v>0</v>
      </c>
      <c r="N142" s="397" t="str">
        <f t="shared" si="6"/>
        <v>OK</v>
      </c>
    </row>
    <row r="143" spans="1:18" ht="15.9" hidden="1" customHeight="1">
      <c r="A143" s="403" t="s">
        <v>181</v>
      </c>
      <c r="B143" s="407" t="s">
        <v>164</v>
      </c>
      <c r="C143" s="154" t="s">
        <v>163</v>
      </c>
      <c r="D143" s="404">
        <f t="shared" si="5"/>
        <v>0</v>
      </c>
      <c r="E143" s="405">
        <v>0</v>
      </c>
      <c r="F143" s="405">
        <v>0</v>
      </c>
      <c r="G143" s="405">
        <v>0</v>
      </c>
      <c r="H143" s="405">
        <v>0</v>
      </c>
      <c r="I143" s="405">
        <v>0</v>
      </c>
      <c r="J143" s="405">
        <v>0</v>
      </c>
      <c r="K143" s="405">
        <v>0</v>
      </c>
      <c r="L143" s="405">
        <v>0</v>
      </c>
      <c r="M143" s="405">
        <v>0</v>
      </c>
      <c r="N143" s="397" t="str">
        <f t="shared" si="6"/>
        <v>OK</v>
      </c>
    </row>
    <row r="144" spans="1:18" ht="15.9" hidden="1" customHeight="1">
      <c r="A144" s="403"/>
      <c r="B144" s="408"/>
      <c r="C144" s="154" t="s">
        <v>161</v>
      </c>
      <c r="D144" s="404">
        <f t="shared" si="5"/>
        <v>0</v>
      </c>
      <c r="E144" s="515">
        <f t="shared" ref="E144:M145" si="10">E140+E142</f>
        <v>0</v>
      </c>
      <c r="F144" s="515">
        <f t="shared" si="10"/>
        <v>0</v>
      </c>
      <c r="G144" s="515">
        <f t="shared" si="10"/>
        <v>0</v>
      </c>
      <c r="H144" s="515">
        <f t="shared" si="10"/>
        <v>0</v>
      </c>
      <c r="I144" s="515">
        <f t="shared" si="10"/>
        <v>0</v>
      </c>
      <c r="J144" s="515">
        <f t="shared" si="10"/>
        <v>0</v>
      </c>
      <c r="K144" s="515">
        <f t="shared" si="10"/>
        <v>0</v>
      </c>
      <c r="L144" s="515">
        <f t="shared" si="10"/>
        <v>0</v>
      </c>
      <c r="M144" s="515">
        <f t="shared" si="10"/>
        <v>0</v>
      </c>
      <c r="N144" s="397" t="str">
        <f t="shared" si="6"/>
        <v>OK</v>
      </c>
    </row>
    <row r="145" spans="1:14" ht="15.9" hidden="1" customHeight="1">
      <c r="A145" s="401"/>
      <c r="B145" s="407" t="s">
        <v>16</v>
      </c>
      <c r="C145" s="144" t="s">
        <v>163</v>
      </c>
      <c r="D145" s="404">
        <f t="shared" si="5"/>
        <v>0</v>
      </c>
      <c r="E145" s="515">
        <f t="shared" si="10"/>
        <v>0</v>
      </c>
      <c r="F145" s="515">
        <f t="shared" si="10"/>
        <v>0</v>
      </c>
      <c r="G145" s="515">
        <f t="shared" si="10"/>
        <v>0</v>
      </c>
      <c r="H145" s="515">
        <f t="shared" si="10"/>
        <v>0</v>
      </c>
      <c r="I145" s="515">
        <f t="shared" si="10"/>
        <v>0</v>
      </c>
      <c r="J145" s="515">
        <f t="shared" si="10"/>
        <v>0</v>
      </c>
      <c r="K145" s="515">
        <f t="shared" si="10"/>
        <v>0</v>
      </c>
      <c r="L145" s="515">
        <f t="shared" si="10"/>
        <v>0</v>
      </c>
      <c r="M145" s="515">
        <f t="shared" si="10"/>
        <v>0</v>
      </c>
      <c r="N145" s="397" t="str">
        <f t="shared" si="6"/>
        <v>OK</v>
      </c>
    </row>
    <row r="146" spans="1:14" ht="15.9" customHeight="1">
      <c r="A146" s="399"/>
      <c r="B146" s="144"/>
      <c r="C146" s="154" t="s">
        <v>161</v>
      </c>
      <c r="D146" s="404">
        <f t="shared" si="5"/>
        <v>713</v>
      </c>
      <c r="E146" s="517">
        <f t="shared" ref="E146:M149" si="11">E5+E11+E17+E23+E29+E35+E46+E52+E58+E64+E70+E76+E93+E117+E99+E105+E111+E140</f>
        <v>3</v>
      </c>
      <c r="F146" s="517">
        <f t="shared" si="11"/>
        <v>0</v>
      </c>
      <c r="G146" s="517">
        <f t="shared" si="11"/>
        <v>4</v>
      </c>
      <c r="H146" s="517">
        <f t="shared" si="11"/>
        <v>0</v>
      </c>
      <c r="I146" s="517">
        <f t="shared" si="11"/>
        <v>0</v>
      </c>
      <c r="J146" s="517">
        <f t="shared" si="11"/>
        <v>4</v>
      </c>
      <c r="K146" s="517">
        <f t="shared" si="11"/>
        <v>4</v>
      </c>
      <c r="L146" s="517">
        <f t="shared" si="11"/>
        <v>1</v>
      </c>
      <c r="M146" s="517">
        <f t="shared" si="11"/>
        <v>697</v>
      </c>
      <c r="N146" s="397" t="str">
        <f t="shared" si="6"/>
        <v>OK</v>
      </c>
    </row>
    <row r="147" spans="1:14" ht="15.9" customHeight="1">
      <c r="A147" s="403"/>
      <c r="B147" s="407" t="s">
        <v>162</v>
      </c>
      <c r="C147" s="154" t="s">
        <v>163</v>
      </c>
      <c r="D147" s="404">
        <f t="shared" si="5"/>
        <v>15624487</v>
      </c>
      <c r="E147" s="517">
        <f t="shared" si="11"/>
        <v>246500</v>
      </c>
      <c r="F147" s="517">
        <f t="shared" si="11"/>
        <v>0</v>
      </c>
      <c r="G147" s="517">
        <f t="shared" si="11"/>
        <v>86121</v>
      </c>
      <c r="H147" s="517">
        <f t="shared" si="11"/>
        <v>0</v>
      </c>
      <c r="I147" s="517">
        <f t="shared" si="11"/>
        <v>0</v>
      </c>
      <c r="J147" s="517">
        <f t="shared" si="11"/>
        <v>61400</v>
      </c>
      <c r="K147" s="517">
        <f t="shared" si="11"/>
        <v>765868</v>
      </c>
      <c r="L147" s="517">
        <f t="shared" si="11"/>
        <v>71200</v>
      </c>
      <c r="M147" s="517">
        <f t="shared" si="11"/>
        <v>14393398</v>
      </c>
      <c r="N147" s="397" t="str">
        <f t="shared" si="6"/>
        <v>OK</v>
      </c>
    </row>
    <row r="148" spans="1:14" ht="15.9" customHeight="1">
      <c r="A148" s="403" t="s">
        <v>261</v>
      </c>
      <c r="B148" s="408"/>
      <c r="C148" s="154" t="s">
        <v>161</v>
      </c>
      <c r="D148" s="404">
        <f t="shared" si="5"/>
        <v>1475</v>
      </c>
      <c r="E148" s="517">
        <f t="shared" si="11"/>
        <v>0</v>
      </c>
      <c r="F148" s="517">
        <f t="shared" si="11"/>
        <v>0</v>
      </c>
      <c r="G148" s="517">
        <f t="shared" si="11"/>
        <v>15</v>
      </c>
      <c r="H148" s="517">
        <f t="shared" si="11"/>
        <v>1</v>
      </c>
      <c r="I148" s="517">
        <f t="shared" si="11"/>
        <v>0</v>
      </c>
      <c r="J148" s="517">
        <f t="shared" si="11"/>
        <v>0</v>
      </c>
      <c r="K148" s="517">
        <f t="shared" si="11"/>
        <v>2</v>
      </c>
      <c r="L148" s="517">
        <f t="shared" si="11"/>
        <v>3</v>
      </c>
      <c r="M148" s="517">
        <f t="shared" si="11"/>
        <v>1454</v>
      </c>
      <c r="N148" s="397" t="str">
        <f t="shared" si="6"/>
        <v>OK</v>
      </c>
    </row>
    <row r="149" spans="1:14" ht="15.9" customHeight="1">
      <c r="A149" s="403"/>
      <c r="B149" s="407" t="s">
        <v>164</v>
      </c>
      <c r="C149" s="154" t="s">
        <v>163</v>
      </c>
      <c r="D149" s="404">
        <f t="shared" si="5"/>
        <v>59456958</v>
      </c>
      <c r="E149" s="517">
        <f t="shared" si="11"/>
        <v>0</v>
      </c>
      <c r="F149" s="517">
        <f t="shared" si="11"/>
        <v>0</v>
      </c>
      <c r="G149" s="517">
        <f t="shared" si="11"/>
        <v>688380</v>
      </c>
      <c r="H149" s="517">
        <f t="shared" si="11"/>
        <v>22800</v>
      </c>
      <c r="I149" s="517">
        <f t="shared" si="11"/>
        <v>0</v>
      </c>
      <c r="J149" s="517">
        <f t="shared" si="11"/>
        <v>0</v>
      </c>
      <c r="K149" s="517">
        <f t="shared" si="11"/>
        <v>49604</v>
      </c>
      <c r="L149" s="517">
        <f t="shared" si="11"/>
        <v>715400</v>
      </c>
      <c r="M149" s="517">
        <f t="shared" si="11"/>
        <v>57980774</v>
      </c>
      <c r="N149" s="397" t="str">
        <f t="shared" si="6"/>
        <v>OK</v>
      </c>
    </row>
    <row r="150" spans="1:14" ht="15.9" customHeight="1">
      <c r="A150" s="403"/>
      <c r="B150" s="408"/>
      <c r="C150" s="154" t="s">
        <v>161</v>
      </c>
      <c r="D150" s="404">
        <f t="shared" si="5"/>
        <v>2188</v>
      </c>
      <c r="E150" s="515">
        <f t="shared" ref="E150:M151" si="12">E146+E148</f>
        <v>3</v>
      </c>
      <c r="F150" s="515">
        <f t="shared" si="12"/>
        <v>0</v>
      </c>
      <c r="G150" s="515">
        <f t="shared" si="12"/>
        <v>19</v>
      </c>
      <c r="H150" s="515">
        <f t="shared" si="12"/>
        <v>1</v>
      </c>
      <c r="I150" s="515">
        <f t="shared" si="12"/>
        <v>0</v>
      </c>
      <c r="J150" s="515">
        <f t="shared" si="12"/>
        <v>4</v>
      </c>
      <c r="K150" s="515">
        <f t="shared" si="12"/>
        <v>6</v>
      </c>
      <c r="L150" s="515">
        <f t="shared" si="12"/>
        <v>4</v>
      </c>
      <c r="M150" s="515">
        <f t="shared" si="12"/>
        <v>2151</v>
      </c>
      <c r="N150" s="397" t="str">
        <f t="shared" si="6"/>
        <v>OK</v>
      </c>
    </row>
    <row r="151" spans="1:14" ht="15.9" customHeight="1">
      <c r="A151" s="401"/>
      <c r="B151" s="407" t="s">
        <v>16</v>
      </c>
      <c r="C151" s="154" t="s">
        <v>163</v>
      </c>
      <c r="D151" s="404">
        <f t="shared" si="5"/>
        <v>75081445</v>
      </c>
      <c r="E151" s="515">
        <f t="shared" si="12"/>
        <v>246500</v>
      </c>
      <c r="F151" s="515">
        <f t="shared" si="12"/>
        <v>0</v>
      </c>
      <c r="G151" s="515">
        <f t="shared" si="12"/>
        <v>774501</v>
      </c>
      <c r="H151" s="515">
        <f t="shared" si="12"/>
        <v>22800</v>
      </c>
      <c r="I151" s="515">
        <f t="shared" si="12"/>
        <v>0</v>
      </c>
      <c r="J151" s="515">
        <f t="shared" si="12"/>
        <v>61400</v>
      </c>
      <c r="K151" s="515">
        <f t="shared" si="12"/>
        <v>815472</v>
      </c>
      <c r="L151" s="515">
        <f t="shared" si="12"/>
        <v>786600</v>
      </c>
      <c r="M151" s="515">
        <f t="shared" si="12"/>
        <v>72374172</v>
      </c>
      <c r="N151" s="397" t="str">
        <f t="shared" si="6"/>
        <v>OK</v>
      </c>
    </row>
  </sheetData>
  <mergeCells count="13">
    <mergeCell ref="F89:I89"/>
    <mergeCell ref="A91:C91"/>
    <mergeCell ref="E91:M91"/>
    <mergeCell ref="F136:I136"/>
    <mergeCell ref="A138:C138"/>
    <mergeCell ref="E138:M138"/>
    <mergeCell ref="A44:C44"/>
    <mergeCell ref="E44:M44"/>
    <mergeCell ref="F1:I1"/>
    <mergeCell ref="A3:C3"/>
    <mergeCell ref="E3:M3"/>
    <mergeCell ref="A29:A34"/>
    <mergeCell ref="F42:I42"/>
  </mergeCells>
  <phoneticPr fontId="3"/>
  <printOptions horizontalCentered="1" verticalCentered="1"/>
  <pageMargins left="0.39370078740157483" right="0.39370078740157483" top="0.39370078740157483" bottom="0" header="0" footer="0"/>
  <pageSetup paperSize="9" scale="73" fitToHeight="0" orientation="landscape" verticalDpi="400" r:id="rId1"/>
  <headerFooter alignWithMargins="0"/>
  <rowBreaks count="2" manualBreakCount="2">
    <brk id="40" max="12" man="1"/>
    <brk id="87" max="16383" man="1"/>
  </rowBreaks>
  <drawing r:id="rId2"/>
  <legacyDrawing r:id="rId3"/>
  <controls>
    <mc:AlternateContent xmlns:mc="http://schemas.openxmlformats.org/markup-compatibility/2006">
      <mc:Choice Requires="x14">
        <control shapeId="33794" r:id="rId4" name="CommandButton2">
          <controlPr defaultSize="0" print="0" autoLine="0" r:id="rId5">
            <anchor moveWithCells="1">
              <from>
                <xdr:col>1</xdr:col>
                <xdr:colOff>0</xdr:colOff>
                <xdr:row>0</xdr:row>
                <xdr:rowOff>0</xdr:rowOff>
              </from>
              <to>
                <xdr:col>3</xdr:col>
                <xdr:colOff>358140</xdr:colOff>
                <xdr:row>1</xdr:row>
                <xdr:rowOff>129540</xdr:rowOff>
              </to>
            </anchor>
          </controlPr>
        </control>
      </mc:Choice>
      <mc:Fallback>
        <control shapeId="33794" r:id="rId4" name="CommandButton2"/>
      </mc:Fallback>
    </mc:AlternateContent>
    <mc:AlternateContent xmlns:mc="http://schemas.openxmlformats.org/markup-compatibility/2006">
      <mc:Choice Requires="x14">
        <control shapeId="33793" r:id="rId6" name="CommandButton1">
          <controlPr defaultSize="0" print="0" autoLine="0" r:id="rId7">
            <anchor moveWithCells="1">
              <from>
                <xdr:col>0</xdr:col>
                <xdr:colOff>0</xdr:colOff>
                <xdr:row>0</xdr:row>
                <xdr:rowOff>0</xdr:rowOff>
              </from>
              <to>
                <xdr:col>1</xdr:col>
                <xdr:colOff>83820</xdr:colOff>
                <xdr:row>1</xdr:row>
                <xdr:rowOff>129540</xdr:rowOff>
              </to>
            </anchor>
          </controlPr>
        </control>
      </mc:Choice>
      <mc:Fallback>
        <control shapeId="33793" r:id="rId6" name="Command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（１）科目別 </vt:lpstr>
      <vt:lpstr>未収内訳「（１）科目別」 (2)</vt:lpstr>
      <vt:lpstr>未収内訳「（２）振興局別」</vt:lpstr>
      <vt:lpstr>決９長崎</vt:lpstr>
      <vt:lpstr>決９県北</vt:lpstr>
      <vt:lpstr>決９県央 </vt:lpstr>
      <vt:lpstr>決９五島</vt:lpstr>
      <vt:lpstr>決９壱岐</vt:lpstr>
      <vt:lpstr>決９対馬</vt:lpstr>
      <vt:lpstr>前年度部分貼付</vt:lpstr>
      <vt:lpstr>決算様式9県計</vt:lpstr>
      <vt:lpstr>（貼）決算書様式8</vt:lpstr>
      <vt:lpstr>決８長崎</vt:lpstr>
      <vt:lpstr>決８県央</vt:lpstr>
      <vt:lpstr>決８県北</vt:lpstr>
      <vt:lpstr>決８五島</vt:lpstr>
      <vt:lpstr>決８壱岐</vt:lpstr>
      <vt:lpstr>決８対馬</vt:lpstr>
      <vt:lpstr>決８税務課</vt:lpstr>
      <vt:lpstr>貼【文書課提出（予算）１】</vt:lpstr>
      <vt:lpstr>予算額（,000）</vt:lpstr>
      <vt:lpstr>'（１）科目別 '!Print_Area</vt:lpstr>
      <vt:lpstr>決８壱岐!Print_Area</vt:lpstr>
      <vt:lpstr>決８県央!Print_Area</vt:lpstr>
      <vt:lpstr>決８県北!Print_Area</vt:lpstr>
      <vt:lpstr>決８五島!Print_Area</vt:lpstr>
      <vt:lpstr>決８税務課!Print_Area</vt:lpstr>
      <vt:lpstr>決８対馬!Print_Area</vt:lpstr>
      <vt:lpstr>決８長崎!Print_Area</vt:lpstr>
      <vt:lpstr>決９壱岐!Print_Area</vt:lpstr>
      <vt:lpstr>'決９県央 '!Print_Area</vt:lpstr>
      <vt:lpstr>決９県北!Print_Area</vt:lpstr>
      <vt:lpstr>決９五島!Print_Area</vt:lpstr>
      <vt:lpstr>決９対馬!Print_Area</vt:lpstr>
      <vt:lpstr>決９長崎!Print_Area</vt:lpstr>
      <vt:lpstr>'未収内訳「（１）科目別」 (2)'!Print_Area</vt:lpstr>
      <vt:lpstr>'未収内訳「（２）振興局別」'!Print_Area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哲也</dc:creator>
  <cp:lastModifiedBy>平出 由香子</cp:lastModifiedBy>
  <cp:lastPrinted>2023-09-22T05:33:18Z</cp:lastPrinted>
  <dcterms:created xsi:type="dcterms:W3CDTF">2023-09-19T06:39:04Z</dcterms:created>
  <dcterms:modified xsi:type="dcterms:W3CDTF">2023-10-31T01:26:17Z</dcterms:modified>
</cp:coreProperties>
</file>