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4720\70■介護人材確保推進班■\介護ロボット\R5\05_介護ロボット・ICT普及促進事業補助金（基金）\02_募集\HP掲載様式\"/>
    </mc:Choice>
  </mc:AlternateContent>
  <xr:revisionPtr revIDLastSave="0" documentId="14_{F1D15FAA-6129-4BDD-97F5-3020CB6BF8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1-1号 " sheetId="7" r:id="rId1"/>
    <sheet name="様式第1-2号" sheetId="10" r:id="rId2"/>
    <sheet name="様式第1-3号 " sheetId="11" r:id="rId3"/>
    <sheet name="ここは触らない" sheetId="8" r:id="rId4"/>
  </sheets>
  <definedNames>
    <definedName name="_xlnm.Print_Area" localSheetId="0">'様式第1-1号 '!$A$1:$J$45</definedName>
    <definedName name="_xlnm.Print_Area" localSheetId="1">'様式第1-2号'!$A$1:$J$45</definedName>
    <definedName name="_xlnm.Print_Area" localSheetId="2">'様式第1-3号 '!$A$1:$J$45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1" l="1"/>
  <c r="I26" i="11"/>
  <c r="I26" i="10"/>
  <c r="H26" i="10"/>
  <c r="I26" i="7"/>
  <c r="H26" i="7"/>
  <c r="H38" i="7"/>
  <c r="B44" i="11" l="1"/>
  <c r="C44" i="11" s="1"/>
  <c r="G44" i="11" s="1"/>
  <c r="H38" i="11"/>
  <c r="E38" i="11"/>
  <c r="E24" i="11"/>
  <c r="G24" i="11" s="1"/>
  <c r="I24" i="11" s="1"/>
  <c r="E22" i="11"/>
  <c r="G22" i="11" s="1"/>
  <c r="I22" i="11" s="1"/>
  <c r="E20" i="11"/>
  <c r="G20" i="11" s="1"/>
  <c r="I20" i="11" s="1"/>
  <c r="I18" i="11"/>
  <c r="E18" i="11"/>
  <c r="E16" i="11"/>
  <c r="G16" i="11" s="1"/>
  <c r="I16" i="11" s="1"/>
  <c r="E14" i="11"/>
  <c r="G14" i="11" s="1"/>
  <c r="I14" i="11" s="1"/>
  <c r="G12" i="11"/>
  <c r="I12" i="11" s="1"/>
  <c r="E12" i="11"/>
  <c r="E10" i="11"/>
  <c r="G10" i="11" s="1"/>
  <c r="I10" i="11" s="1"/>
  <c r="H38" i="10"/>
  <c r="E38" i="10"/>
  <c r="E24" i="10"/>
  <c r="G24" i="10" s="1"/>
  <c r="I24" i="10" s="1"/>
  <c r="E22" i="10"/>
  <c r="G22" i="10" s="1"/>
  <c r="I22" i="10" s="1"/>
  <c r="E20" i="10"/>
  <c r="G20" i="10" s="1"/>
  <c r="I20" i="10" s="1"/>
  <c r="I18" i="10"/>
  <c r="E18" i="10"/>
  <c r="E16" i="10"/>
  <c r="G16" i="10" s="1"/>
  <c r="I16" i="10" s="1"/>
  <c r="E14" i="10"/>
  <c r="G14" i="10" s="1"/>
  <c r="I14" i="10" s="1"/>
  <c r="E12" i="10"/>
  <c r="G12" i="10" s="1"/>
  <c r="I12" i="10" s="1"/>
  <c r="E10" i="10"/>
  <c r="G10" i="10" s="1"/>
  <c r="I10" i="10" s="1"/>
  <c r="E24" i="7"/>
  <c r="E22" i="7"/>
  <c r="E20" i="7"/>
  <c r="E18" i="7"/>
  <c r="E16" i="7"/>
  <c r="E14" i="7"/>
  <c r="E12" i="7"/>
  <c r="G12" i="7" s="1"/>
  <c r="E10" i="7"/>
  <c r="G10" i="7" s="1"/>
  <c r="B44" i="10" l="1"/>
  <c r="E44" i="10" s="1"/>
  <c r="G24" i="7" l="1"/>
  <c r="I24" i="7" s="1"/>
  <c r="G20" i="7"/>
  <c r="I20" i="7" s="1"/>
  <c r="E38" i="7"/>
  <c r="G22" i="7"/>
  <c r="I22" i="7" s="1"/>
  <c r="I18" i="7"/>
  <c r="G16" i="7"/>
  <c r="I16" i="7" s="1"/>
  <c r="G14" i="7"/>
  <c r="I14" i="7" s="1"/>
  <c r="I12" i="7"/>
  <c r="I10" i="7"/>
  <c r="B44" i="7" l="1"/>
  <c r="C44" i="7" s="1"/>
</calcChain>
</file>

<file path=xl/sharedStrings.xml><?xml version="1.0" encoding="utf-8"?>
<sst xmlns="http://schemas.openxmlformats.org/spreadsheetml/2006/main" count="425" uniqueCount="80">
  <si>
    <t>補助事業者名　　　　　　　　　　　　　　　　　　　　　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</si>
  <si>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選定額</t>
    <rPh sb="0" eb="2">
      <t>センテイ</t>
    </rPh>
    <rPh sb="2" eb="3">
      <t>ガク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</si>
  <si>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</si>
  <si>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</si>
  <si>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G</t>
    <phoneticPr fontId="2"/>
  </si>
  <si>
    <t>台数</t>
    <rPh sb="0" eb="2">
      <t>ダイスウ</t>
    </rPh>
    <phoneticPr fontId="2"/>
  </si>
  <si>
    <t>対象経費合計額</t>
    <rPh sb="0" eb="2">
      <t>タイショウ</t>
    </rPh>
    <rPh sb="2" eb="4">
      <t>ケイヒ</t>
    </rPh>
    <rPh sb="4" eb="6">
      <t>ゴウケイ</t>
    </rPh>
    <rPh sb="6" eb="7">
      <t>ガク</t>
    </rPh>
    <phoneticPr fontId="2"/>
  </si>
  <si>
    <t>補助限度額</t>
    <rPh sb="0" eb="2">
      <t>ホジョ</t>
    </rPh>
    <rPh sb="2" eb="4">
      <t>ゲンド</t>
    </rPh>
    <rPh sb="4" eb="5">
      <t>ガク</t>
    </rPh>
    <phoneticPr fontId="2"/>
  </si>
  <si>
    <t>(千円未満切捨て)</t>
    <rPh sb="1" eb="3">
      <t>センエン</t>
    </rPh>
    <rPh sb="3" eb="5">
      <t>ミマン</t>
    </rPh>
    <rPh sb="5" eb="7">
      <t>キリス</t>
    </rPh>
    <phoneticPr fontId="2"/>
  </si>
  <si>
    <t>補助基本額</t>
    <rPh sb="0" eb="2">
      <t>ホジョ</t>
    </rPh>
    <rPh sb="2" eb="4">
      <t>キホン</t>
    </rPh>
    <rPh sb="4" eb="5">
      <t>ガク</t>
    </rPh>
    <phoneticPr fontId="2"/>
  </si>
  <si>
    <t>台</t>
    <rPh sb="0" eb="1">
      <t>ダイ</t>
    </rPh>
    <phoneticPr fontId="2"/>
  </si>
  <si>
    <t>合計額</t>
    <rPh sb="0" eb="2">
      <t>ゴウケイ</t>
    </rPh>
    <rPh sb="2" eb="3">
      <t>ガク</t>
    </rPh>
    <phoneticPr fontId="2"/>
  </si>
  <si>
    <t>対象経費</t>
    <rPh sb="0" eb="2">
      <t>タイショウ</t>
    </rPh>
    <rPh sb="2" eb="4">
      <t>ケイヒ</t>
    </rPh>
    <phoneticPr fontId="2"/>
  </si>
  <si>
    <t>１機器当たりの</t>
    <rPh sb="1" eb="3">
      <t>キキ</t>
    </rPh>
    <rPh sb="3" eb="4">
      <t>ア</t>
    </rPh>
    <phoneticPr fontId="2"/>
  </si>
  <si>
    <t>D</t>
    <phoneticPr fontId="2"/>
  </si>
  <si>
    <t>E</t>
    <phoneticPr fontId="2"/>
  </si>
  <si>
    <t>F</t>
    <phoneticPr fontId="2"/>
  </si>
  <si>
    <t>H</t>
    <phoneticPr fontId="2"/>
  </si>
  <si>
    <t>J</t>
    <phoneticPr fontId="2"/>
  </si>
  <si>
    <t>（EまたはFのいずれか低い額）</t>
    <rPh sb="11" eb="12">
      <t>ヒク</t>
    </rPh>
    <rPh sb="13" eb="14">
      <t>ガク</t>
    </rPh>
    <phoneticPr fontId="2"/>
  </si>
  <si>
    <t>【ＩＣＴ】※ＩＣＴの対象経費については以下の表を参考にし基準額（補助限度額）を転記すること。</t>
    <rPh sb="10" eb="12">
      <t>タイショウ</t>
    </rPh>
    <rPh sb="12" eb="14">
      <t>ケイヒ</t>
    </rPh>
    <rPh sb="19" eb="21">
      <t>イカ</t>
    </rPh>
    <rPh sb="22" eb="23">
      <t>ヒョウ</t>
    </rPh>
    <rPh sb="24" eb="26">
      <t>サンコウ</t>
    </rPh>
    <rPh sb="28" eb="30">
      <t>キジュン</t>
    </rPh>
    <rPh sb="30" eb="31">
      <t>ガク</t>
    </rPh>
    <rPh sb="32" eb="34">
      <t>ホジョ</t>
    </rPh>
    <rPh sb="34" eb="36">
      <t>ゲンド</t>
    </rPh>
    <rPh sb="36" eb="37">
      <t>ガク</t>
    </rPh>
    <rPh sb="39" eb="41">
      <t>テンキ</t>
    </rPh>
    <phoneticPr fontId="2"/>
  </si>
  <si>
    <t>１　職員数</t>
  </si>
  <si>
    <t>1名以上10名以下</t>
  </si>
  <si>
    <t>11名以上20名以下</t>
  </si>
  <si>
    <t>21名以上30名以下</t>
  </si>
  <si>
    <t>31名以上</t>
  </si>
  <si>
    <t>２　基準額
（補助限度額）</t>
    <rPh sb="7" eb="9">
      <t>ホジョ</t>
    </rPh>
    <rPh sb="9" eb="11">
      <t>ゲンド</t>
    </rPh>
    <rPh sb="11" eb="12">
      <t>ガク</t>
    </rPh>
    <phoneticPr fontId="2"/>
  </si>
  <si>
    <t>I</t>
    <phoneticPr fontId="2"/>
  </si>
  <si>
    <t>【介護ロボット】【見守り機器導入に伴う通信環境整備】</t>
    <rPh sb="9" eb="11">
      <t>ミマモ</t>
    </rPh>
    <rPh sb="12" eb="14">
      <t>キキ</t>
    </rPh>
    <rPh sb="14" eb="16">
      <t>ドウニュウ</t>
    </rPh>
    <rPh sb="17" eb="18">
      <t>トモナ</t>
    </rPh>
    <rPh sb="19" eb="21">
      <t>ツウシン</t>
    </rPh>
    <rPh sb="21" eb="23">
      <t>カンキョウ</t>
    </rPh>
    <rPh sb="23" eb="25">
      <t>セイビ</t>
    </rPh>
    <phoneticPr fontId="2"/>
  </si>
  <si>
    <t>１機器（一式）あたりの</t>
    <rPh sb="1" eb="3">
      <t>キキ</t>
    </rPh>
    <rPh sb="4" eb="6">
      <t>イッシキ</t>
    </rPh>
    <phoneticPr fontId="2"/>
  </si>
  <si>
    <t>経費所要額調（変更）</t>
    <rPh sb="0" eb="2">
      <t>ケイヒ</t>
    </rPh>
    <rPh sb="2" eb="4">
      <t>ショヨウ</t>
    </rPh>
    <rPh sb="4" eb="5">
      <t>ガク</t>
    </rPh>
    <rPh sb="5" eb="6">
      <t>シラ</t>
    </rPh>
    <rPh sb="7" eb="9">
      <t>ヘンコウ</t>
    </rPh>
    <phoneticPr fontId="2"/>
  </si>
  <si>
    <t>経費所要額調</t>
    <rPh sb="0" eb="2">
      <t>ケイヒ</t>
    </rPh>
    <rPh sb="2" eb="4">
      <t>ショヨウ</t>
    </rPh>
    <rPh sb="4" eb="5">
      <t>ガク</t>
    </rPh>
    <rPh sb="5" eb="6">
      <t>シラ</t>
    </rPh>
    <phoneticPr fontId="2"/>
  </si>
  <si>
    <t>移乗介護</t>
    <rPh sb="0" eb="2">
      <t>イジョウ</t>
    </rPh>
    <rPh sb="2" eb="4">
      <t>カイゴ</t>
    </rPh>
    <phoneticPr fontId="2"/>
  </si>
  <si>
    <t>移動支援</t>
    <rPh sb="0" eb="2">
      <t>イドウ</t>
    </rPh>
    <rPh sb="2" eb="4">
      <t>シエン</t>
    </rPh>
    <phoneticPr fontId="2"/>
  </si>
  <si>
    <t>排泄支援</t>
    <rPh sb="0" eb="2">
      <t>ハイセツ</t>
    </rPh>
    <rPh sb="2" eb="4">
      <t>シエン</t>
    </rPh>
    <phoneticPr fontId="2"/>
  </si>
  <si>
    <t>見守り支援</t>
    <rPh sb="0" eb="2">
      <t>ミマモ</t>
    </rPh>
    <rPh sb="3" eb="5">
      <t>シエン</t>
    </rPh>
    <phoneticPr fontId="2"/>
  </si>
  <si>
    <t>コミュニケーション</t>
    <phoneticPr fontId="2"/>
  </si>
  <si>
    <t>入浴支援</t>
    <rPh sb="0" eb="2">
      <t>ニュウヨク</t>
    </rPh>
    <rPh sb="2" eb="4">
      <t>シエン</t>
    </rPh>
    <phoneticPr fontId="2"/>
  </si>
  <si>
    <t>介護業務支援</t>
    <rPh sb="0" eb="2">
      <t>カイゴ</t>
    </rPh>
    <rPh sb="2" eb="4">
      <t>ギョウム</t>
    </rPh>
    <rPh sb="4" eb="6">
      <t>シエン</t>
    </rPh>
    <phoneticPr fontId="2"/>
  </si>
  <si>
    <t>（様式第1-1号）</t>
    <rPh sb="1" eb="3">
      <t>ヨウシキ</t>
    </rPh>
    <rPh sb="3" eb="4">
      <t>ダイ</t>
    </rPh>
    <rPh sb="7" eb="8">
      <t>ゴウ</t>
    </rPh>
    <phoneticPr fontId="2"/>
  </si>
  <si>
    <t>円</t>
    <phoneticPr fontId="2"/>
  </si>
  <si>
    <t>○</t>
    <phoneticPr fontId="2"/>
  </si>
  <si>
    <t>経費精算額調</t>
    <rPh sb="0" eb="2">
      <t>ケイヒ</t>
    </rPh>
    <rPh sb="2" eb="4">
      <t>セイサン</t>
    </rPh>
    <rPh sb="4" eb="5">
      <t>ガク</t>
    </rPh>
    <rPh sb="5" eb="6">
      <t>シラ</t>
    </rPh>
    <phoneticPr fontId="2"/>
  </si>
  <si>
    <t>介護ロボット種別</t>
    <rPh sb="0" eb="2">
      <t>カイゴ</t>
    </rPh>
    <rPh sb="6" eb="8">
      <t>シュベツ</t>
    </rPh>
    <phoneticPr fontId="2"/>
  </si>
  <si>
    <t>区分</t>
    <rPh sb="0" eb="2">
      <t>クブン</t>
    </rPh>
    <phoneticPr fontId="2"/>
  </si>
  <si>
    <t>ＩＣＴ導入</t>
    <rPh sb="3" eb="5">
      <t>ドウニュウ</t>
    </rPh>
    <phoneticPr fontId="2"/>
  </si>
  <si>
    <t>①移乗介護
【介護ロボット】
＜限度額100万円/機器＞</t>
    <rPh sb="1" eb="3">
      <t>イジョウ</t>
    </rPh>
    <rPh sb="3" eb="5">
      <t>カイゴ</t>
    </rPh>
    <rPh sb="7" eb="9">
      <t>カイゴ</t>
    </rPh>
    <rPh sb="16" eb="18">
      <t>ゲンド</t>
    </rPh>
    <rPh sb="18" eb="19">
      <t>ガク</t>
    </rPh>
    <rPh sb="22" eb="24">
      <t>マンエン</t>
    </rPh>
    <rPh sb="25" eb="27">
      <t>キキ</t>
    </rPh>
    <phoneticPr fontId="2"/>
  </si>
  <si>
    <t>②移動支援
【介護ロボット】
＜限度額30万円/機器＞</t>
    <rPh sb="7" eb="9">
      <t>カイゴ</t>
    </rPh>
    <rPh sb="21" eb="23">
      <t>マンエン</t>
    </rPh>
    <phoneticPr fontId="2"/>
  </si>
  <si>
    <t>③排泄支援
【介護ロボット】
＜限度額30万円/機器＞</t>
    <rPh sb="7" eb="9">
      <t>カイゴ</t>
    </rPh>
    <rPh sb="21" eb="23">
      <t>マンエン</t>
    </rPh>
    <phoneticPr fontId="2"/>
  </si>
  <si>
    <t>⑤入浴支援
【介護ロボット】
＜限度額100万円/機器＞</t>
    <rPh sb="7" eb="9">
      <t>カイゴ</t>
    </rPh>
    <rPh sb="22" eb="24">
      <t>マンエン</t>
    </rPh>
    <phoneticPr fontId="2"/>
  </si>
  <si>
    <t>合計</t>
    <rPh sb="0" eb="2">
      <t>ゴウケイ</t>
    </rPh>
    <phoneticPr fontId="2"/>
  </si>
  <si>
    <t>式</t>
    <rPh sb="0" eb="1">
      <t>シキ</t>
    </rPh>
    <phoneticPr fontId="2"/>
  </si>
  <si>
    <t>台</t>
    <rPh sb="0" eb="1">
      <t>ダイ</t>
    </rPh>
    <phoneticPr fontId="2"/>
  </si>
  <si>
    <r>
      <t xml:space="preserve">④見守り機器導入に伴う
　通信機器整備
</t>
    </r>
    <r>
      <rPr>
        <sz val="11"/>
        <color theme="1"/>
        <rFont val="HG丸ｺﾞｼｯｸM-PRO"/>
        <family val="3"/>
        <charset val="128"/>
      </rPr>
      <t>＜限度額：見守り機器と合わせて300万円＞</t>
    </r>
    <rPh sb="25" eb="27">
      <t>ミマモ</t>
    </rPh>
    <rPh sb="28" eb="30">
      <t>キキ</t>
    </rPh>
    <rPh sb="31" eb="32">
      <t>ア</t>
    </rPh>
    <rPh sb="38" eb="40">
      <t>マンエン</t>
    </rPh>
    <phoneticPr fontId="2"/>
  </si>
  <si>
    <t>④コミュニケーション
【介護ロボット】
＜限度額30万円/機器＞</t>
    <rPh sb="12" eb="14">
      <t>カイゴ</t>
    </rPh>
    <rPh sb="26" eb="28">
      <t>マンエン</t>
    </rPh>
    <phoneticPr fontId="2"/>
  </si>
  <si>
    <t>⑥介護業務支援
【介護ロボット】
＜限度額30万円/機器＞</t>
    <rPh sb="1" eb="3">
      <t>カイゴ</t>
    </rPh>
    <rPh sb="3" eb="5">
      <t>ギョウム</t>
    </rPh>
    <rPh sb="5" eb="7">
      <t>シエン</t>
    </rPh>
    <rPh sb="9" eb="11">
      <t>カイゴ</t>
    </rPh>
    <rPh sb="23" eb="25">
      <t>マンエン</t>
    </rPh>
    <phoneticPr fontId="2"/>
  </si>
  <si>
    <t>A</t>
    <phoneticPr fontId="2"/>
  </si>
  <si>
    <t>C</t>
    <phoneticPr fontId="2"/>
  </si>
  <si>
    <t>補助率</t>
    <rPh sb="0" eb="3">
      <t>ホジョリツ</t>
    </rPh>
    <phoneticPr fontId="2"/>
  </si>
  <si>
    <t>B</t>
    <phoneticPr fontId="2"/>
  </si>
  <si>
    <t>1/2</t>
    <phoneticPr fontId="2"/>
  </si>
  <si>
    <t>3/4</t>
    <phoneticPr fontId="2"/>
  </si>
  <si>
    <t>A×B</t>
    <phoneticPr fontId="2"/>
  </si>
  <si>
    <t>(E×F)　　G</t>
    <phoneticPr fontId="2"/>
  </si>
  <si>
    <t>④見守り
【介護ロボット】
＜限度額30万円/機器＞</t>
    <rPh sb="6" eb="8">
      <t>カイゴ</t>
    </rPh>
    <rPh sb="20" eb="22">
      <t>マンエン</t>
    </rPh>
    <phoneticPr fontId="2"/>
  </si>
  <si>
    <t>円</t>
    <rPh sb="0" eb="1">
      <t>エン</t>
    </rPh>
    <phoneticPr fontId="2"/>
  </si>
  <si>
    <t>　</t>
    <phoneticPr fontId="2"/>
  </si>
  <si>
    <t>補助所要額</t>
    <rPh sb="0" eb="5">
      <t>ホジョショヨウガク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</si>
  <si>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</si>
  <si>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３　申請する介護サービス
　　事業者の職員数
　（該当する区分に〇）</t>
    <rPh sb="2" eb="4">
      <t>シンセイ</t>
    </rPh>
    <rPh sb="6" eb="8">
      <t>カイゴ</t>
    </rPh>
    <rPh sb="15" eb="16">
      <t>コト</t>
    </rPh>
    <rPh sb="16" eb="18">
      <t>ギョウシャ</t>
    </rPh>
    <rPh sb="19" eb="21">
      <t>ショクイン</t>
    </rPh>
    <rPh sb="21" eb="22">
      <t>スウ</t>
    </rPh>
    <rPh sb="25" eb="27">
      <t>ガイトウ</t>
    </rPh>
    <rPh sb="29" eb="31">
      <t>クブン</t>
    </rPh>
    <phoneticPr fontId="2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</si>
  <si>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2"/>
  </si>
  <si>
    <t>差引増減額</t>
    <rPh sb="0" eb="2">
      <t>サシヒキ</t>
    </rPh>
    <rPh sb="2" eb="4">
      <t>ゾウゲン</t>
    </rPh>
    <rPh sb="4" eb="5">
      <t>ガク</t>
    </rPh>
    <phoneticPr fontId="2"/>
  </si>
  <si>
    <t>H</t>
    <phoneticPr fontId="2"/>
  </si>
  <si>
    <t>I</t>
    <phoneticPr fontId="2"/>
  </si>
  <si>
    <t>受入済額</t>
    <rPh sb="0" eb="2">
      <t>ウケイレ</t>
    </rPh>
    <rPh sb="2" eb="3">
      <t>ズミ</t>
    </rPh>
    <rPh sb="3" eb="4">
      <t>ガク</t>
    </rPh>
    <phoneticPr fontId="2"/>
  </si>
  <si>
    <t>（様式第1-3号）</t>
    <rPh sb="1" eb="3">
      <t>ヨウシキ</t>
    </rPh>
    <rPh sb="3" eb="4">
      <t>ダイ</t>
    </rPh>
    <rPh sb="7" eb="8">
      <t>ゴウ</t>
    </rPh>
    <phoneticPr fontId="2"/>
  </si>
  <si>
    <t>【介護ロボット + ICT】</t>
    <rPh sb="1" eb="3">
      <t>カイゴ</t>
    </rPh>
    <phoneticPr fontId="2"/>
  </si>
  <si>
    <t>（I －J）　　　K</t>
    <phoneticPr fontId="2"/>
  </si>
  <si>
    <t>（様式第1-2号）</t>
    <rPh sb="1" eb="3">
      <t>ヨウシキ</t>
    </rPh>
    <rPh sb="3" eb="4">
      <t>ダイ</t>
    </rPh>
    <rPh sb="7" eb="8">
      <t>ゴウ</t>
    </rPh>
    <phoneticPr fontId="2"/>
  </si>
  <si>
    <t>（H － I）　　　J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</si>
</sst>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&quot;円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/>
    </xf>
    <xf numFmtId="38" fontId="4" fillId="0" borderId="3" xfId="1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/>
    </xf>
    <xf numFmtId="38" fontId="4" fillId="0" borderId="9" xfId="1" applyFont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38" fontId="6" fillId="0" borderId="3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3" xfId="1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4" fillId="0" borderId="5" xfId="1" applyFont="1" applyBorder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8" fontId="4" fillId="0" borderId="3" xfId="1" applyFont="1" applyBorder="1" applyAlignment="1">
      <alignment vertical="center"/>
    </xf>
    <xf numFmtId="38" fontId="6" fillId="0" borderId="13" xfId="1" applyFont="1" applyFill="1" applyBorder="1">
      <alignment vertical="center"/>
    </xf>
    <xf numFmtId="38" fontId="6" fillId="0" borderId="3" xfId="1" applyFont="1" applyFill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38" fontId="4" fillId="0" borderId="12" xfId="1" applyFont="1" applyBorder="1">
      <alignment vertical="center"/>
    </xf>
    <xf numFmtId="38" fontId="6" fillId="0" borderId="13" xfId="1" applyFont="1" applyFill="1" applyBorder="1" applyAlignment="1">
      <alignment vertical="center"/>
    </xf>
    <xf numFmtId="38" fontId="4" fillId="0" borderId="13" xfId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8" fontId="6" fillId="0" borderId="7" xfId="1" quotePrefix="1" applyFont="1" applyFill="1" applyBorder="1" applyAlignment="1">
      <alignment horizontal="center" vertical="center"/>
    </xf>
    <xf numFmtId="0" fontId="4" fillId="0" borderId="0" xfId="2" applyFont="1" applyFill="1" applyAlignment="1"/>
    <xf numFmtId="0" fontId="4" fillId="0" borderId="0" xfId="0" applyFont="1" applyAlignment="1"/>
    <xf numFmtId="0" fontId="4" fillId="0" borderId="5" xfId="0" applyFont="1" applyFill="1" applyBorder="1" applyAlignment="1">
      <alignment horizontal="right" vertical="center" wrapText="1"/>
    </xf>
    <xf numFmtId="38" fontId="4" fillId="0" borderId="3" xfId="0" applyNumberFormat="1" applyFont="1" applyFill="1" applyBorder="1" applyAlignment="1">
      <alignment vertical="center" wrapText="1"/>
    </xf>
    <xf numFmtId="38" fontId="4" fillId="0" borderId="0" xfId="1" applyFont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38" fontId="6" fillId="0" borderId="14" xfId="1" applyFont="1" applyFill="1" applyBorder="1" applyAlignment="1">
      <alignment vertical="center" wrapText="1"/>
    </xf>
    <xf numFmtId="38" fontId="6" fillId="0" borderId="15" xfId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 wrapText="1"/>
    </xf>
    <xf numFmtId="38" fontId="6" fillId="0" borderId="15" xfId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K44"/>
  <sheetViews>
    <sheetView showGridLines="0" tabSelected="1" zoomScaleNormal="100" zoomScaleSheetLayoutView="85" workbookViewId="0"/>
  </sheetViews>
  <sheetFormatPr defaultColWidth="8.75" defaultRowHeight="14.25" x14ac:dyDescent="0.4"/>
  <cols>
    <col min="1" max="1" width="3.5" style="2" customWidth="1"/>
    <col min="2" max="2" width="26.125" style="2" customWidth="1"/>
    <col min="3" max="3" width="17.375" style="2" customWidth="1"/>
    <col min="4" max="4" width="10.75" style="2" customWidth="1"/>
    <col min="5" max="5" width="15.625" style="2" customWidth="1"/>
    <col min="6" max="9" width="13.375" style="2" customWidth="1"/>
    <col min="10" max="10" width="4.75" style="2" customWidth="1"/>
    <col min="11" max="16384" width="8.75" style="2"/>
  </cols>
  <sheetData>
    <row r="1" spans="2:11" ht="26.25" customHeight="1" x14ac:dyDescent="0.4">
      <c r="B1" s="1" t="s">
        <v>39</v>
      </c>
      <c r="I1" s="3" t="s">
        <v>0</v>
      </c>
    </row>
    <row r="2" spans="2:11" ht="27" customHeight="1" x14ac:dyDescent="0.4">
      <c r="B2" s="75" t="s">
        <v>31</v>
      </c>
      <c r="C2" s="75"/>
      <c r="D2" s="75"/>
      <c r="E2" s="75"/>
      <c r="F2" s="75"/>
      <c r="G2" s="75"/>
      <c r="H2" s="75"/>
      <c r="I2" s="75"/>
    </row>
    <row r="3" spans="2:11" ht="9" customHeight="1" x14ac:dyDescent="0.4"/>
    <row r="4" spans="2:11" ht="18" customHeight="1" x14ac:dyDescent="0.4">
      <c r="B4" s="2" t="s">
        <v>28</v>
      </c>
    </row>
    <row r="5" spans="2:11" x14ac:dyDescent="0.4">
      <c r="B5" s="20"/>
      <c r="C5" s="34" t="s">
        <v>29</v>
      </c>
      <c r="D5" s="22"/>
      <c r="E5" s="22"/>
      <c r="F5" s="22" t="s">
        <v>13</v>
      </c>
      <c r="G5" s="11" t="s">
        <v>29</v>
      </c>
      <c r="H5" s="19"/>
      <c r="I5" s="6"/>
      <c r="J5" s="4"/>
      <c r="K5" s="4"/>
    </row>
    <row r="6" spans="2:11" ht="18" customHeight="1" x14ac:dyDescent="0.4">
      <c r="B6" s="16" t="s">
        <v>44</v>
      </c>
      <c r="C6" s="35" t="s">
        <v>12</v>
      </c>
      <c r="D6" s="24" t="s">
        <v>58</v>
      </c>
      <c r="E6" s="24" t="s">
        <v>62</v>
      </c>
      <c r="F6" s="24" t="s">
        <v>7</v>
      </c>
      <c r="G6" s="12" t="s">
        <v>9</v>
      </c>
      <c r="H6" s="7" t="s">
        <v>5</v>
      </c>
      <c r="I6" s="16" t="s">
        <v>1</v>
      </c>
      <c r="J6" s="4"/>
      <c r="K6" s="4"/>
    </row>
    <row r="7" spans="2:11" ht="18" customHeight="1" x14ac:dyDescent="0.4">
      <c r="B7" s="16"/>
      <c r="C7" s="35" t="s">
        <v>11</v>
      </c>
      <c r="D7" s="24"/>
      <c r="E7" s="24" t="s">
        <v>8</v>
      </c>
      <c r="F7" s="24" t="s">
        <v>43</v>
      </c>
      <c r="G7" s="12" t="s">
        <v>19</v>
      </c>
      <c r="H7" s="7"/>
      <c r="I7" s="16"/>
      <c r="J7" s="4"/>
      <c r="K7" s="4"/>
    </row>
    <row r="8" spans="2:11" x14ac:dyDescent="0.4">
      <c r="B8" s="54"/>
      <c r="C8" s="25" t="s">
        <v>56</v>
      </c>
      <c r="D8" s="26" t="s">
        <v>59</v>
      </c>
      <c r="E8" s="26" t="s">
        <v>57</v>
      </c>
      <c r="F8" s="26" t="s">
        <v>14</v>
      </c>
      <c r="G8" s="13" t="s">
        <v>15</v>
      </c>
      <c r="H8" s="8" t="s">
        <v>16</v>
      </c>
      <c r="I8" s="9" t="s">
        <v>63</v>
      </c>
      <c r="J8" s="4"/>
      <c r="K8" s="4"/>
    </row>
    <row r="9" spans="2:11" ht="18.75" customHeight="1" x14ac:dyDescent="0.4">
      <c r="B9" s="55"/>
      <c r="C9" s="27" t="s">
        <v>3</v>
      </c>
      <c r="D9" s="28"/>
      <c r="E9" s="28" t="s">
        <v>3</v>
      </c>
      <c r="F9" s="28" t="s">
        <v>3</v>
      </c>
      <c r="G9" s="14" t="s">
        <v>3</v>
      </c>
      <c r="H9" s="46" t="s">
        <v>10</v>
      </c>
      <c r="I9" s="42" t="s">
        <v>3</v>
      </c>
      <c r="J9" s="4"/>
      <c r="K9" s="4"/>
    </row>
    <row r="10" spans="2:11" ht="60" customHeight="1" x14ac:dyDescent="0.4">
      <c r="B10" s="56" t="s">
        <v>46</v>
      </c>
      <c r="C10" s="29"/>
      <c r="D10" s="67" t="s">
        <v>60</v>
      </c>
      <c r="E10" s="30">
        <f>ROUNDDOWN((C10/2)/1000,0)*1000</f>
        <v>0</v>
      </c>
      <c r="F10" s="30">
        <v>1000000</v>
      </c>
      <c r="G10" s="15">
        <f>IF(E10&lt;F10,E10,F10)</f>
        <v>0</v>
      </c>
      <c r="H10" s="47"/>
      <c r="I10" s="43">
        <f>G10*H10</f>
        <v>0</v>
      </c>
      <c r="J10" s="4"/>
      <c r="K10" s="4"/>
    </row>
    <row r="11" spans="2:11" ht="18.75" customHeight="1" x14ac:dyDescent="0.4">
      <c r="B11" s="55"/>
      <c r="C11" s="27" t="s">
        <v>3</v>
      </c>
      <c r="D11" s="28"/>
      <c r="E11" s="28" t="s">
        <v>3</v>
      </c>
      <c r="F11" s="28" t="s">
        <v>40</v>
      </c>
      <c r="G11" s="14" t="s">
        <v>3</v>
      </c>
      <c r="H11" s="9" t="s">
        <v>10</v>
      </c>
      <c r="I11" s="42" t="s">
        <v>3</v>
      </c>
      <c r="J11" s="4"/>
      <c r="K11" s="4"/>
    </row>
    <row r="12" spans="2:11" ht="60" customHeight="1" x14ac:dyDescent="0.4">
      <c r="B12" s="56" t="s">
        <v>47</v>
      </c>
      <c r="C12" s="36"/>
      <c r="D12" s="67" t="s">
        <v>60</v>
      </c>
      <c r="E12" s="30">
        <f>ROUNDDOWN((C12/2)/1000,0)*1000</f>
        <v>0</v>
      </c>
      <c r="F12" s="37">
        <v>300000</v>
      </c>
      <c r="G12" s="15">
        <f>IF(E12&lt;F12,E12,F12)</f>
        <v>0</v>
      </c>
      <c r="H12" s="38"/>
      <c r="I12" s="43">
        <f>G12*H12</f>
        <v>0</v>
      </c>
      <c r="J12" s="4"/>
      <c r="K12" s="4"/>
    </row>
    <row r="13" spans="2:11" ht="18.75" customHeight="1" x14ac:dyDescent="0.4">
      <c r="B13" s="57"/>
      <c r="C13" s="39" t="s">
        <v>3</v>
      </c>
      <c r="D13" s="40"/>
      <c r="E13" s="40" t="s">
        <v>3</v>
      </c>
      <c r="F13" s="40" t="s">
        <v>40</v>
      </c>
      <c r="G13" s="41" t="s">
        <v>3</v>
      </c>
      <c r="H13" s="42" t="s">
        <v>10</v>
      </c>
      <c r="I13" s="42" t="s">
        <v>3</v>
      </c>
      <c r="J13" s="4"/>
      <c r="K13" s="4"/>
    </row>
    <row r="14" spans="2:11" ht="60" customHeight="1" x14ac:dyDescent="0.4">
      <c r="B14" s="56" t="s">
        <v>48</v>
      </c>
      <c r="C14" s="29"/>
      <c r="D14" s="67" t="s">
        <v>60</v>
      </c>
      <c r="E14" s="30">
        <f>ROUNDDOWN((C14/2)/1000,0)*1000</f>
        <v>0</v>
      </c>
      <c r="F14" s="30">
        <v>300000</v>
      </c>
      <c r="G14" s="15">
        <f>IF(E14&lt;F14,E14,F14)</f>
        <v>0</v>
      </c>
      <c r="H14" s="10"/>
      <c r="I14" s="43">
        <f>G14*H14</f>
        <v>0</v>
      </c>
      <c r="J14" s="4"/>
      <c r="K14" s="4"/>
    </row>
    <row r="15" spans="2:11" ht="18.75" customHeight="1" x14ac:dyDescent="0.4">
      <c r="B15" s="57"/>
      <c r="C15" s="39" t="s">
        <v>3</v>
      </c>
      <c r="D15" s="40"/>
      <c r="E15" s="40" t="s">
        <v>3</v>
      </c>
      <c r="F15" s="40" t="s">
        <v>40</v>
      </c>
      <c r="G15" s="41" t="s">
        <v>3</v>
      </c>
      <c r="H15" s="9" t="s">
        <v>10</v>
      </c>
      <c r="I15" s="42" t="s">
        <v>3</v>
      </c>
      <c r="J15" s="4"/>
      <c r="K15" s="4"/>
    </row>
    <row r="16" spans="2:11" ht="60" customHeight="1" x14ac:dyDescent="0.4">
      <c r="B16" s="56" t="s">
        <v>64</v>
      </c>
      <c r="C16" s="29"/>
      <c r="D16" s="67" t="s">
        <v>61</v>
      </c>
      <c r="E16" s="30">
        <f>ROUNDDOWN((C16*3/4)/1000,0)*1000</f>
        <v>0</v>
      </c>
      <c r="F16" s="30">
        <v>300000</v>
      </c>
      <c r="G16" s="15">
        <f>IF(E16&lt;F16,E16,F16)</f>
        <v>0</v>
      </c>
      <c r="H16" s="10"/>
      <c r="I16" s="43">
        <f>G16*H16</f>
        <v>0</v>
      </c>
      <c r="J16" s="4"/>
      <c r="K16" s="4"/>
    </row>
    <row r="17" spans="2:11" ht="18.75" customHeight="1" x14ac:dyDescent="0.4">
      <c r="B17" s="55"/>
      <c r="C17" s="27" t="s">
        <v>3</v>
      </c>
      <c r="D17" s="28"/>
      <c r="E17" s="28" t="s">
        <v>3</v>
      </c>
      <c r="F17" s="28" t="s">
        <v>40</v>
      </c>
      <c r="G17" s="14" t="s">
        <v>3</v>
      </c>
      <c r="H17" s="9" t="s">
        <v>51</v>
      </c>
      <c r="I17" s="42" t="s">
        <v>3</v>
      </c>
      <c r="J17" s="4"/>
      <c r="K17" s="4"/>
    </row>
    <row r="18" spans="2:11" ht="73.5" customHeight="1" x14ac:dyDescent="0.4">
      <c r="B18" s="56" t="s">
        <v>53</v>
      </c>
      <c r="C18" s="45"/>
      <c r="D18" s="67" t="s">
        <v>61</v>
      </c>
      <c r="E18" s="30">
        <f>ROUNDDOWN((C18*3/4)/1000,0)*1000</f>
        <v>0</v>
      </c>
      <c r="F18" s="30"/>
      <c r="G18" s="15"/>
      <c r="H18" s="18"/>
      <c r="I18" s="43">
        <f>G18*H18</f>
        <v>0</v>
      </c>
      <c r="J18" s="5"/>
      <c r="K18" s="4"/>
    </row>
    <row r="19" spans="2:11" ht="18.75" customHeight="1" x14ac:dyDescent="0.4">
      <c r="B19" s="57"/>
      <c r="C19" s="39" t="s">
        <v>3</v>
      </c>
      <c r="D19" s="40"/>
      <c r="E19" s="40" t="s">
        <v>3</v>
      </c>
      <c r="F19" s="40" t="s">
        <v>40</v>
      </c>
      <c r="G19" s="41" t="s">
        <v>3</v>
      </c>
      <c r="H19" s="9" t="s">
        <v>10</v>
      </c>
      <c r="I19" s="42" t="s">
        <v>3</v>
      </c>
      <c r="J19" s="4"/>
      <c r="K19" s="4"/>
    </row>
    <row r="20" spans="2:11" ht="60" customHeight="1" x14ac:dyDescent="0.4">
      <c r="B20" s="56" t="s">
        <v>54</v>
      </c>
      <c r="C20" s="29"/>
      <c r="D20" s="67" t="s">
        <v>60</v>
      </c>
      <c r="E20" s="30">
        <f>ROUNDDOWN((C20/2)/1000,0)*1000</f>
        <v>0</v>
      </c>
      <c r="F20" s="30">
        <v>300000</v>
      </c>
      <c r="G20" s="15">
        <f>IF(E20&lt;F20,E20,F20)</f>
        <v>0</v>
      </c>
      <c r="H20" s="10"/>
      <c r="I20" s="43">
        <f>G20*H20</f>
        <v>0</v>
      </c>
      <c r="J20" s="4"/>
      <c r="K20" s="4"/>
    </row>
    <row r="21" spans="2:11" ht="18.75" customHeight="1" x14ac:dyDescent="0.4">
      <c r="B21" s="57"/>
      <c r="C21" s="39" t="s">
        <v>3</v>
      </c>
      <c r="D21" s="40"/>
      <c r="E21" s="40" t="s">
        <v>3</v>
      </c>
      <c r="F21" s="40" t="s">
        <v>40</v>
      </c>
      <c r="G21" s="41" t="s">
        <v>3</v>
      </c>
      <c r="H21" s="42" t="s">
        <v>52</v>
      </c>
      <c r="I21" s="42" t="s">
        <v>3</v>
      </c>
      <c r="J21" s="4"/>
      <c r="K21" s="4"/>
    </row>
    <row r="22" spans="2:11" ht="53.25" customHeight="1" x14ac:dyDescent="0.4">
      <c r="B22" s="56" t="s">
        <v>49</v>
      </c>
      <c r="C22" s="29"/>
      <c r="D22" s="67" t="s">
        <v>60</v>
      </c>
      <c r="E22" s="30">
        <f>ROUNDDOWN((C22/2)/1000,0)*1000</f>
        <v>0</v>
      </c>
      <c r="F22" s="30">
        <v>1000000</v>
      </c>
      <c r="G22" s="15">
        <f>IF(E22&lt;F22,E22,F22)</f>
        <v>0</v>
      </c>
      <c r="H22" s="10"/>
      <c r="I22" s="43">
        <f>G22*H22</f>
        <v>0</v>
      </c>
      <c r="J22" s="4"/>
      <c r="K22" s="4"/>
    </row>
    <row r="23" spans="2:11" ht="18.75" customHeight="1" x14ac:dyDescent="0.4">
      <c r="B23" s="57"/>
      <c r="C23" s="39" t="s">
        <v>3</v>
      </c>
      <c r="D23" s="40"/>
      <c r="E23" s="40" t="s">
        <v>3</v>
      </c>
      <c r="F23" s="40" t="s">
        <v>40</v>
      </c>
      <c r="G23" s="41" t="s">
        <v>3</v>
      </c>
      <c r="H23" s="9" t="s">
        <v>10</v>
      </c>
      <c r="I23" s="42" t="s">
        <v>3</v>
      </c>
      <c r="J23" s="4"/>
      <c r="K23" s="4"/>
    </row>
    <row r="24" spans="2:11" ht="60" customHeight="1" x14ac:dyDescent="0.4">
      <c r="B24" s="56" t="s">
        <v>55</v>
      </c>
      <c r="C24" s="29"/>
      <c r="D24" s="67" t="s">
        <v>60</v>
      </c>
      <c r="E24" s="30">
        <f>ROUNDDOWN((C24/2)/1000,0)*1000</f>
        <v>0</v>
      </c>
      <c r="F24" s="30">
        <v>300000</v>
      </c>
      <c r="G24" s="15">
        <f>IF(E24&lt;F24,E24,F24)</f>
        <v>0</v>
      </c>
      <c r="H24" s="10"/>
      <c r="I24" s="43">
        <f>G24*H24</f>
        <v>0</v>
      </c>
      <c r="J24" s="4"/>
      <c r="K24" s="4"/>
    </row>
    <row r="25" spans="2:11" ht="18" customHeight="1" x14ac:dyDescent="0.4">
      <c r="B25" s="55"/>
      <c r="C25" s="39" t="s">
        <v>3</v>
      </c>
      <c r="D25" s="40"/>
      <c r="E25" s="40" t="s">
        <v>3</v>
      </c>
      <c r="F25" s="40" t="s">
        <v>40</v>
      </c>
      <c r="G25" s="41" t="s">
        <v>3</v>
      </c>
      <c r="H25" s="42" t="s">
        <v>52</v>
      </c>
      <c r="I25" s="42" t="s">
        <v>3</v>
      </c>
      <c r="J25" s="4"/>
      <c r="K25" s="4"/>
    </row>
    <row r="26" spans="2:11" ht="36.75" customHeight="1" x14ac:dyDescent="0.4">
      <c r="B26" s="58" t="s">
        <v>50</v>
      </c>
      <c r="C26" s="48"/>
      <c r="D26" s="48"/>
      <c r="E26" s="48"/>
      <c r="F26" s="44"/>
      <c r="G26" s="49"/>
      <c r="H26" s="31">
        <f>H10+H12+H14+H16+H18+H20+H22+H24</f>
        <v>0</v>
      </c>
      <c r="I26" s="31">
        <f>I10+I12+I14+I16+I18+I20+I22+I24</f>
        <v>0</v>
      </c>
    </row>
    <row r="27" spans="2:11" ht="24.75" customHeight="1" x14ac:dyDescent="0.15">
      <c r="B27" s="68" t="s">
        <v>20</v>
      </c>
      <c r="C27" s="32"/>
      <c r="D27" s="32"/>
      <c r="E27" s="32"/>
      <c r="F27" s="32"/>
    </row>
    <row r="28" spans="2:11" ht="56.25" customHeight="1" x14ac:dyDescent="0.4">
      <c r="B28" s="59" t="s">
        <v>21</v>
      </c>
      <c r="C28" s="90" t="s">
        <v>26</v>
      </c>
      <c r="D28" s="91"/>
      <c r="E28" s="78" t="s">
        <v>69</v>
      </c>
      <c r="F28" s="79"/>
      <c r="G28" s="72" t="s">
        <v>66</v>
      </c>
      <c r="H28" s="5"/>
      <c r="I28" s="5"/>
    </row>
    <row r="29" spans="2:11" ht="20.100000000000001" customHeight="1" x14ac:dyDescent="0.4">
      <c r="B29" s="60" t="s">
        <v>22</v>
      </c>
      <c r="C29" s="92">
        <v>500000</v>
      </c>
      <c r="D29" s="93"/>
      <c r="E29" s="80"/>
      <c r="F29" s="81"/>
    </row>
    <row r="30" spans="2:11" ht="20.100000000000001" customHeight="1" x14ac:dyDescent="0.4">
      <c r="B30" s="60" t="s">
        <v>23</v>
      </c>
      <c r="C30" s="92">
        <v>800000</v>
      </c>
      <c r="D30" s="93"/>
      <c r="E30" s="80"/>
      <c r="F30" s="81"/>
    </row>
    <row r="31" spans="2:11" ht="20.100000000000001" customHeight="1" x14ac:dyDescent="0.4">
      <c r="B31" s="60" t="s">
        <v>24</v>
      </c>
      <c r="C31" s="92">
        <v>1000000</v>
      </c>
      <c r="D31" s="93"/>
      <c r="E31" s="80"/>
      <c r="F31" s="81"/>
    </row>
    <row r="32" spans="2:11" ht="20.100000000000001" customHeight="1" x14ac:dyDescent="0.4">
      <c r="B32" s="61" t="s">
        <v>25</v>
      </c>
      <c r="C32" s="92">
        <v>1300000</v>
      </c>
      <c r="D32" s="93"/>
      <c r="E32" s="80"/>
      <c r="F32" s="81"/>
    </row>
    <row r="33" spans="2:8" x14ac:dyDescent="0.4">
      <c r="B33" s="62"/>
      <c r="C33" s="76" t="s">
        <v>6</v>
      </c>
      <c r="D33" s="22"/>
      <c r="E33" s="22"/>
      <c r="F33" s="21"/>
      <c r="G33" s="11"/>
      <c r="H33" s="6"/>
    </row>
    <row r="34" spans="2:8" x14ac:dyDescent="0.4">
      <c r="B34" s="63" t="s">
        <v>44</v>
      </c>
      <c r="C34" s="77"/>
      <c r="D34" s="24" t="s">
        <v>58</v>
      </c>
      <c r="E34" s="24" t="s">
        <v>62</v>
      </c>
      <c r="F34" s="23" t="s">
        <v>7</v>
      </c>
      <c r="G34" s="12" t="s">
        <v>9</v>
      </c>
      <c r="H34" s="16" t="s">
        <v>1</v>
      </c>
    </row>
    <row r="35" spans="2:8" x14ac:dyDescent="0.4">
      <c r="B35" s="63"/>
      <c r="C35" s="77"/>
      <c r="D35" s="24"/>
      <c r="E35" s="24" t="s">
        <v>8</v>
      </c>
      <c r="F35" s="23"/>
      <c r="G35" s="12" t="s">
        <v>19</v>
      </c>
      <c r="H35" s="16"/>
    </row>
    <row r="36" spans="2:8" x14ac:dyDescent="0.4">
      <c r="B36" s="64"/>
      <c r="C36" s="25" t="s">
        <v>56</v>
      </c>
      <c r="D36" s="26" t="s">
        <v>59</v>
      </c>
      <c r="E36" s="26" t="s">
        <v>57</v>
      </c>
      <c r="F36" s="25" t="s">
        <v>14</v>
      </c>
      <c r="G36" s="13" t="s">
        <v>15</v>
      </c>
      <c r="H36" s="17" t="s">
        <v>4</v>
      </c>
    </row>
    <row r="37" spans="2:8" ht="18.75" customHeight="1" x14ac:dyDescent="0.4">
      <c r="B37" s="65"/>
      <c r="C37" s="27" t="s">
        <v>3</v>
      </c>
      <c r="D37" s="33"/>
      <c r="E37" s="39" t="s">
        <v>3</v>
      </c>
      <c r="F37" s="27" t="s">
        <v>3</v>
      </c>
      <c r="G37" s="14" t="s">
        <v>3</v>
      </c>
      <c r="H37" s="9" t="s">
        <v>3</v>
      </c>
    </row>
    <row r="38" spans="2:8" ht="52.5" customHeight="1" x14ac:dyDescent="0.4">
      <c r="B38" s="66" t="s">
        <v>45</v>
      </c>
      <c r="C38" s="31"/>
      <c r="D38" s="67" t="s">
        <v>61</v>
      </c>
      <c r="E38" s="30">
        <f>ROUNDDOWN((C38*3/4)/1000,0)*1000</f>
        <v>0</v>
      </c>
      <c r="F38" s="29"/>
      <c r="G38" s="15"/>
      <c r="H38" s="10">
        <f>G38</f>
        <v>0</v>
      </c>
    </row>
    <row r="39" spans="2:8" ht="24.75" customHeight="1" x14ac:dyDescent="0.15">
      <c r="B39" s="69" t="s">
        <v>76</v>
      </c>
    </row>
    <row r="40" spans="2:8" ht="18.75" customHeight="1" x14ac:dyDescent="0.4">
      <c r="B40" s="20"/>
      <c r="C40" s="82"/>
      <c r="D40" s="83"/>
      <c r="E40" s="86"/>
      <c r="F40" s="87"/>
    </row>
    <row r="41" spans="2:8" ht="18" customHeight="1" x14ac:dyDescent="0.4">
      <c r="B41" s="16" t="s">
        <v>67</v>
      </c>
      <c r="C41" s="100" t="s">
        <v>68</v>
      </c>
      <c r="D41" s="101"/>
      <c r="E41" s="88" t="s">
        <v>2</v>
      </c>
      <c r="F41" s="89"/>
    </row>
    <row r="42" spans="2:8" x14ac:dyDescent="0.4">
      <c r="B42" s="73" t="s">
        <v>72</v>
      </c>
      <c r="C42" s="84" t="s">
        <v>73</v>
      </c>
      <c r="D42" s="85"/>
      <c r="E42" s="94"/>
      <c r="F42" s="95"/>
    </row>
    <row r="43" spans="2:8" ht="18.75" customHeight="1" x14ac:dyDescent="0.4">
      <c r="B43" s="70" t="s">
        <v>65</v>
      </c>
      <c r="C43" s="96" t="s">
        <v>65</v>
      </c>
      <c r="D43" s="97"/>
      <c r="E43" s="86"/>
      <c r="F43" s="87"/>
    </row>
    <row r="44" spans="2:8" ht="50.25" customHeight="1" x14ac:dyDescent="0.4">
      <c r="B44" s="71">
        <f>SUM(I26,H38)</f>
        <v>0</v>
      </c>
      <c r="C44" s="98">
        <f>B44</f>
        <v>0</v>
      </c>
      <c r="D44" s="99"/>
      <c r="E44" s="94"/>
      <c r="F44" s="95"/>
    </row>
  </sheetData>
  <mergeCells count="21">
    <mergeCell ref="E43:F44"/>
    <mergeCell ref="C43:D43"/>
    <mergeCell ref="C44:D44"/>
    <mergeCell ref="C41:D41"/>
    <mergeCell ref="C40:D40"/>
    <mergeCell ref="C42:D42"/>
    <mergeCell ref="E40:F40"/>
    <mergeCell ref="E41:F41"/>
    <mergeCell ref="C28:D28"/>
    <mergeCell ref="C29:D29"/>
    <mergeCell ref="C30:D30"/>
    <mergeCell ref="C31:D31"/>
    <mergeCell ref="C32:D32"/>
    <mergeCell ref="E42:F42"/>
    <mergeCell ref="B2:I2"/>
    <mergeCell ref="C33:C35"/>
    <mergeCell ref="E28:F28"/>
    <mergeCell ref="E29:F29"/>
    <mergeCell ref="E30:F30"/>
    <mergeCell ref="E31:F31"/>
    <mergeCell ref="E32:F32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ここは触らない!$C$1</xm:f>
          </x14:formula1>
          <xm:sqref>E29:E32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D5037-12DB-457E-B93C-279AD08626A1}">
  <sheetPr>
    <tabColor rgb="FFFF0000"/>
    <pageSetUpPr fitToPage="1"/>
  </sheetPr>
  <dimension ref="B1:K44"/>
  <sheetViews>
    <sheetView showGridLines="0" topLeftCell="A23" zoomScaleNormal="100" zoomScaleSheetLayoutView="85" workbookViewId="0">
      <selection activeCell="I27" sqref="I27"/>
    </sheetView>
  </sheetViews>
  <sheetFormatPr defaultColWidth="8.75" defaultRowHeight="14.25" x14ac:dyDescent="0.4"/>
  <cols>
    <col min="1" max="1" width="3.5" style="2" customWidth="1"/>
    <col min="2" max="2" width="26.125" style="2" customWidth="1"/>
    <col min="3" max="3" width="17.375" style="2" customWidth="1"/>
    <col min="4" max="4" width="10.75" style="2" customWidth="1"/>
    <col min="5" max="5" width="15.625" style="2" customWidth="1"/>
    <col min="6" max="9" width="13.375" style="2" customWidth="1"/>
    <col min="10" max="10" width="4.75" style="2" customWidth="1"/>
    <col min="11" max="16384" width="8.75" style="2"/>
  </cols>
  <sheetData>
    <row r="1" spans="2:11" ht="26.25" customHeight="1" x14ac:dyDescent="0.4">
      <c r="B1" s="1" t="s">
        <v>78</v>
      </c>
      <c r="I1" s="3" t="s">
        <v>0</v>
      </c>
    </row>
    <row r="2" spans="2:11" ht="27" customHeight="1" x14ac:dyDescent="0.4">
      <c r="B2" s="75" t="s">
        <v>30</v>
      </c>
      <c r="C2" s="75"/>
      <c r="D2" s="75"/>
      <c r="E2" s="75"/>
      <c r="F2" s="75"/>
      <c r="G2" s="75"/>
      <c r="H2" s="75"/>
      <c r="I2" s="75"/>
    </row>
    <row r="3" spans="2:11" ht="9" customHeight="1" x14ac:dyDescent="0.4"/>
    <row r="4" spans="2:11" ht="18" customHeight="1" x14ac:dyDescent="0.4">
      <c r="B4" s="2" t="s">
        <v>28</v>
      </c>
    </row>
    <row r="5" spans="2:11" x14ac:dyDescent="0.4">
      <c r="B5" s="20"/>
      <c r="C5" s="52" t="s">
        <v>29</v>
      </c>
      <c r="D5" s="22"/>
      <c r="E5" s="22"/>
      <c r="F5" s="22" t="s">
        <v>13</v>
      </c>
      <c r="G5" s="11" t="s">
        <v>29</v>
      </c>
      <c r="H5" s="19"/>
      <c r="I5" s="6"/>
      <c r="J5" s="4"/>
      <c r="K5" s="4"/>
    </row>
    <row r="6" spans="2:11" ht="18" customHeight="1" x14ac:dyDescent="0.4">
      <c r="B6" s="16" t="s">
        <v>44</v>
      </c>
      <c r="C6" s="53" t="s">
        <v>12</v>
      </c>
      <c r="D6" s="24" t="s">
        <v>58</v>
      </c>
      <c r="E6" s="24" t="s">
        <v>62</v>
      </c>
      <c r="F6" s="24" t="s">
        <v>7</v>
      </c>
      <c r="G6" s="12" t="s">
        <v>9</v>
      </c>
      <c r="H6" s="7" t="s">
        <v>5</v>
      </c>
      <c r="I6" s="16" t="s">
        <v>1</v>
      </c>
      <c r="J6" s="4"/>
      <c r="K6" s="4"/>
    </row>
    <row r="7" spans="2:11" ht="18" customHeight="1" x14ac:dyDescent="0.4">
      <c r="B7" s="16"/>
      <c r="C7" s="53" t="s">
        <v>11</v>
      </c>
      <c r="D7" s="24"/>
      <c r="E7" s="24" t="s">
        <v>8</v>
      </c>
      <c r="F7" s="24" t="s">
        <v>43</v>
      </c>
      <c r="G7" s="12" t="s">
        <v>19</v>
      </c>
      <c r="H7" s="7"/>
      <c r="I7" s="16"/>
      <c r="J7" s="4"/>
      <c r="K7" s="4"/>
    </row>
    <row r="8" spans="2:11" x14ac:dyDescent="0.4">
      <c r="B8" s="54"/>
      <c r="C8" s="25" t="s">
        <v>56</v>
      </c>
      <c r="D8" s="26" t="s">
        <v>59</v>
      </c>
      <c r="E8" s="26" t="s">
        <v>57</v>
      </c>
      <c r="F8" s="26" t="s">
        <v>14</v>
      </c>
      <c r="G8" s="13" t="s">
        <v>15</v>
      </c>
      <c r="H8" s="8" t="s">
        <v>16</v>
      </c>
      <c r="I8" s="9" t="s">
        <v>63</v>
      </c>
      <c r="J8" s="4"/>
      <c r="K8" s="4"/>
    </row>
    <row r="9" spans="2:11" ht="18.75" customHeight="1" x14ac:dyDescent="0.4">
      <c r="B9" s="55"/>
      <c r="C9" s="27" t="s">
        <v>3</v>
      </c>
      <c r="D9" s="28"/>
      <c r="E9" s="28" t="s">
        <v>3</v>
      </c>
      <c r="F9" s="28" t="s">
        <v>3</v>
      </c>
      <c r="G9" s="14" t="s">
        <v>3</v>
      </c>
      <c r="H9" s="46" t="s">
        <v>10</v>
      </c>
      <c r="I9" s="42" t="s">
        <v>3</v>
      </c>
      <c r="J9" s="4"/>
      <c r="K9" s="4"/>
    </row>
    <row r="10" spans="2:11" ht="60" customHeight="1" x14ac:dyDescent="0.4">
      <c r="B10" s="56" t="s">
        <v>46</v>
      </c>
      <c r="C10" s="29"/>
      <c r="D10" s="67" t="s">
        <v>60</v>
      </c>
      <c r="E10" s="30">
        <f>ROUNDDOWN((C10/2)/1000,0)*1000</f>
        <v>0</v>
      </c>
      <c r="F10" s="30">
        <v>1000000</v>
      </c>
      <c r="G10" s="15">
        <f>IF(E10&lt;F10,E10,F10)</f>
        <v>0</v>
      </c>
      <c r="H10" s="47"/>
      <c r="I10" s="43">
        <f>G10*H10</f>
        <v>0</v>
      </c>
      <c r="J10" s="4"/>
      <c r="K10" s="4"/>
    </row>
    <row r="11" spans="2:11" ht="18.75" customHeight="1" x14ac:dyDescent="0.4">
      <c r="B11" s="55"/>
      <c r="C11" s="27" t="s">
        <v>3</v>
      </c>
      <c r="D11" s="28"/>
      <c r="E11" s="28" t="s">
        <v>3</v>
      </c>
      <c r="F11" s="28" t="s">
        <v>40</v>
      </c>
      <c r="G11" s="14" t="s">
        <v>3</v>
      </c>
      <c r="H11" s="9" t="s">
        <v>10</v>
      </c>
      <c r="I11" s="42" t="s">
        <v>3</v>
      </c>
      <c r="J11" s="4"/>
      <c r="K11" s="4"/>
    </row>
    <row r="12" spans="2:11" ht="60" customHeight="1" x14ac:dyDescent="0.4">
      <c r="B12" s="56" t="s">
        <v>47</v>
      </c>
      <c r="C12" s="36"/>
      <c r="D12" s="67" t="s">
        <v>60</v>
      </c>
      <c r="E12" s="30">
        <f>ROUNDDOWN((C12/2)/1000,0)*1000</f>
        <v>0</v>
      </c>
      <c r="F12" s="37">
        <v>300000</v>
      </c>
      <c r="G12" s="15">
        <f>IF(E12&lt;F12,E12,F12)</f>
        <v>0</v>
      </c>
      <c r="H12" s="38"/>
      <c r="I12" s="43">
        <f>G12*H12</f>
        <v>0</v>
      </c>
      <c r="J12" s="4"/>
      <c r="K12" s="4"/>
    </row>
    <row r="13" spans="2:11" ht="18.75" customHeight="1" x14ac:dyDescent="0.4">
      <c r="B13" s="57"/>
      <c r="C13" s="39" t="s">
        <v>3</v>
      </c>
      <c r="D13" s="40"/>
      <c r="E13" s="40" t="s">
        <v>3</v>
      </c>
      <c r="F13" s="40" t="s">
        <v>40</v>
      </c>
      <c r="G13" s="41" t="s">
        <v>3</v>
      </c>
      <c r="H13" s="42" t="s">
        <v>10</v>
      </c>
      <c r="I13" s="42" t="s">
        <v>3</v>
      </c>
      <c r="J13" s="4"/>
      <c r="K13" s="4"/>
    </row>
    <row r="14" spans="2:11" ht="60" customHeight="1" x14ac:dyDescent="0.4">
      <c r="B14" s="56" t="s">
        <v>48</v>
      </c>
      <c r="C14" s="29"/>
      <c r="D14" s="67" t="s">
        <v>60</v>
      </c>
      <c r="E14" s="30">
        <f>ROUNDDOWN((C14/2)/1000,0)*1000</f>
        <v>0</v>
      </c>
      <c r="F14" s="30">
        <v>300000</v>
      </c>
      <c r="G14" s="15">
        <f>IF(E14&lt;F14,E14,F14)</f>
        <v>0</v>
      </c>
      <c r="H14" s="10"/>
      <c r="I14" s="43">
        <f>G14*H14</f>
        <v>0</v>
      </c>
      <c r="J14" s="4"/>
      <c r="K14" s="4"/>
    </row>
    <row r="15" spans="2:11" ht="18.75" customHeight="1" x14ac:dyDescent="0.4">
      <c r="B15" s="57"/>
      <c r="C15" s="39" t="s">
        <v>3</v>
      </c>
      <c r="D15" s="40"/>
      <c r="E15" s="40" t="s">
        <v>3</v>
      </c>
      <c r="F15" s="40" t="s">
        <v>40</v>
      </c>
      <c r="G15" s="41" t="s">
        <v>3</v>
      </c>
      <c r="H15" s="9" t="s">
        <v>10</v>
      </c>
      <c r="I15" s="42" t="s">
        <v>3</v>
      </c>
      <c r="J15" s="4"/>
      <c r="K15" s="4"/>
    </row>
    <row r="16" spans="2:11" ht="60" customHeight="1" x14ac:dyDescent="0.4">
      <c r="B16" s="56" t="s">
        <v>64</v>
      </c>
      <c r="C16" s="29"/>
      <c r="D16" s="67" t="s">
        <v>61</v>
      </c>
      <c r="E16" s="30">
        <f>ROUNDDOWN((C16*3/4)/1000,0)*1000</f>
        <v>0</v>
      </c>
      <c r="F16" s="30">
        <v>300000</v>
      </c>
      <c r="G16" s="15">
        <f>IF(E16&lt;F16,E16,F16)</f>
        <v>0</v>
      </c>
      <c r="H16" s="10"/>
      <c r="I16" s="43">
        <f>G16*H16</f>
        <v>0</v>
      </c>
      <c r="J16" s="4"/>
      <c r="K16" s="4"/>
    </row>
    <row r="17" spans="2:11" ht="18.75" customHeight="1" x14ac:dyDescent="0.4">
      <c r="B17" s="55"/>
      <c r="C17" s="27" t="s">
        <v>3</v>
      </c>
      <c r="D17" s="28"/>
      <c r="E17" s="28" t="s">
        <v>3</v>
      </c>
      <c r="F17" s="28" t="s">
        <v>40</v>
      </c>
      <c r="G17" s="14" t="s">
        <v>3</v>
      </c>
      <c r="H17" s="9" t="s">
        <v>51</v>
      </c>
      <c r="I17" s="42" t="s">
        <v>3</v>
      </c>
      <c r="J17" s="4"/>
      <c r="K17" s="4"/>
    </row>
    <row r="18" spans="2:11" ht="73.5" customHeight="1" x14ac:dyDescent="0.4">
      <c r="B18" s="56" t="s">
        <v>53</v>
      </c>
      <c r="C18" s="45"/>
      <c r="D18" s="67" t="s">
        <v>61</v>
      </c>
      <c r="E18" s="30">
        <f>ROUNDDOWN((C18*3/4)/1000,0)*1000</f>
        <v>0</v>
      </c>
      <c r="F18" s="30"/>
      <c r="G18" s="15"/>
      <c r="H18" s="18"/>
      <c r="I18" s="43">
        <f>G18*H18</f>
        <v>0</v>
      </c>
      <c r="J18" s="5"/>
      <c r="K18" s="4"/>
    </row>
    <row r="19" spans="2:11" ht="18.75" customHeight="1" x14ac:dyDescent="0.4">
      <c r="B19" s="57"/>
      <c r="C19" s="39" t="s">
        <v>3</v>
      </c>
      <c r="D19" s="40"/>
      <c r="E19" s="40" t="s">
        <v>3</v>
      </c>
      <c r="F19" s="40" t="s">
        <v>40</v>
      </c>
      <c r="G19" s="41" t="s">
        <v>3</v>
      </c>
      <c r="H19" s="9" t="s">
        <v>10</v>
      </c>
      <c r="I19" s="42" t="s">
        <v>3</v>
      </c>
      <c r="J19" s="4"/>
      <c r="K19" s="4"/>
    </row>
    <row r="20" spans="2:11" ht="60" customHeight="1" x14ac:dyDescent="0.4">
      <c r="B20" s="56" t="s">
        <v>54</v>
      </c>
      <c r="C20" s="29"/>
      <c r="D20" s="67" t="s">
        <v>60</v>
      </c>
      <c r="E20" s="30">
        <f>ROUNDDOWN((C20/2)/1000,0)*1000</f>
        <v>0</v>
      </c>
      <c r="F20" s="30">
        <v>300000</v>
      </c>
      <c r="G20" s="15">
        <f>IF(E20&lt;F20,E20,F20)</f>
        <v>0</v>
      </c>
      <c r="H20" s="10"/>
      <c r="I20" s="43">
        <f>G20*H20</f>
        <v>0</v>
      </c>
      <c r="J20" s="4"/>
      <c r="K20" s="4"/>
    </row>
    <row r="21" spans="2:11" ht="18.75" customHeight="1" x14ac:dyDescent="0.4">
      <c r="B21" s="57"/>
      <c r="C21" s="39" t="s">
        <v>3</v>
      </c>
      <c r="D21" s="40"/>
      <c r="E21" s="40" t="s">
        <v>3</v>
      </c>
      <c r="F21" s="40" t="s">
        <v>40</v>
      </c>
      <c r="G21" s="41" t="s">
        <v>3</v>
      </c>
      <c r="H21" s="42" t="s">
        <v>10</v>
      </c>
      <c r="I21" s="42" t="s">
        <v>3</v>
      </c>
      <c r="J21" s="4"/>
      <c r="K21" s="4"/>
    </row>
    <row r="22" spans="2:11" ht="53.25" customHeight="1" x14ac:dyDescent="0.4">
      <c r="B22" s="56" t="s">
        <v>49</v>
      </c>
      <c r="C22" s="29"/>
      <c r="D22" s="67" t="s">
        <v>60</v>
      </c>
      <c r="E22" s="30">
        <f>ROUNDDOWN((C22/2)/1000,0)*1000</f>
        <v>0</v>
      </c>
      <c r="F22" s="30">
        <v>1000000</v>
      </c>
      <c r="G22" s="15">
        <f>IF(E22&lt;F22,E22,F22)</f>
        <v>0</v>
      </c>
      <c r="H22" s="10"/>
      <c r="I22" s="43">
        <f>G22*H22</f>
        <v>0</v>
      </c>
      <c r="J22" s="4"/>
      <c r="K22" s="4"/>
    </row>
    <row r="23" spans="2:11" ht="18.75" customHeight="1" x14ac:dyDescent="0.4">
      <c r="B23" s="57"/>
      <c r="C23" s="39" t="s">
        <v>3</v>
      </c>
      <c r="D23" s="40"/>
      <c r="E23" s="40" t="s">
        <v>3</v>
      </c>
      <c r="F23" s="40" t="s">
        <v>40</v>
      </c>
      <c r="G23" s="41" t="s">
        <v>3</v>
      </c>
      <c r="H23" s="9" t="s">
        <v>10</v>
      </c>
      <c r="I23" s="42" t="s">
        <v>3</v>
      </c>
      <c r="J23" s="4"/>
      <c r="K23" s="4"/>
    </row>
    <row r="24" spans="2:11" ht="60" customHeight="1" x14ac:dyDescent="0.4">
      <c r="B24" s="56" t="s">
        <v>55</v>
      </c>
      <c r="C24" s="29"/>
      <c r="D24" s="67" t="s">
        <v>60</v>
      </c>
      <c r="E24" s="30">
        <f>ROUNDDOWN((C24/2)/1000,0)*1000</f>
        <v>0</v>
      </c>
      <c r="F24" s="30">
        <v>300000</v>
      </c>
      <c r="G24" s="15">
        <f>IF(E24&lt;F24,E24,F24)</f>
        <v>0</v>
      </c>
      <c r="H24" s="10"/>
      <c r="I24" s="43">
        <f>G24*H24</f>
        <v>0</v>
      </c>
      <c r="J24" s="4"/>
      <c r="K24" s="4"/>
    </row>
    <row r="25" spans="2:11" ht="18" customHeight="1" x14ac:dyDescent="0.4">
      <c r="B25" s="55"/>
      <c r="C25" s="39" t="s">
        <v>3</v>
      </c>
      <c r="D25" s="40"/>
      <c r="E25" s="40" t="s">
        <v>3</v>
      </c>
      <c r="F25" s="40" t="s">
        <v>40</v>
      </c>
      <c r="G25" s="41" t="s">
        <v>3</v>
      </c>
      <c r="H25" s="42" t="s">
        <v>10</v>
      </c>
      <c r="I25" s="42" t="s">
        <v>3</v>
      </c>
      <c r="J25" s="4"/>
      <c r="K25" s="4"/>
    </row>
    <row r="26" spans="2:11" ht="36.75" customHeight="1" x14ac:dyDescent="0.4">
      <c r="B26" s="58" t="s">
        <v>50</v>
      </c>
      <c r="C26" s="48"/>
      <c r="D26" s="48"/>
      <c r="E26" s="48"/>
      <c r="F26" s="44"/>
      <c r="G26" s="49"/>
      <c r="H26" s="31">
        <f>H10+H12+H14+H16+H18+H20+H22+H24</f>
        <v>0</v>
      </c>
      <c r="I26" s="31">
        <f>I10+I12+I14+I16+I18+I20+I22+I24</f>
        <v>0</v>
      </c>
    </row>
    <row r="27" spans="2:11" ht="24.75" customHeight="1" x14ac:dyDescent="0.15">
      <c r="B27" s="68" t="s">
        <v>20</v>
      </c>
      <c r="C27" s="32"/>
      <c r="D27" s="32"/>
      <c r="E27" s="32"/>
      <c r="F27" s="32"/>
    </row>
    <row r="28" spans="2:11" ht="56.25" customHeight="1" x14ac:dyDescent="0.4">
      <c r="B28" s="59" t="s">
        <v>21</v>
      </c>
      <c r="C28" s="90" t="s">
        <v>26</v>
      </c>
      <c r="D28" s="91"/>
      <c r="E28" s="78" t="s">
        <v>69</v>
      </c>
      <c r="F28" s="79"/>
      <c r="G28" s="72" t="s">
        <v>66</v>
      </c>
      <c r="H28" s="5"/>
      <c r="I28" s="5"/>
    </row>
    <row r="29" spans="2:11" ht="20.100000000000001" customHeight="1" x14ac:dyDescent="0.4">
      <c r="B29" s="60" t="s">
        <v>22</v>
      </c>
      <c r="C29" s="92">
        <v>500000</v>
      </c>
      <c r="D29" s="93"/>
      <c r="E29" s="80"/>
      <c r="F29" s="81"/>
    </row>
    <row r="30" spans="2:11" ht="20.100000000000001" customHeight="1" x14ac:dyDescent="0.4">
      <c r="B30" s="60" t="s">
        <v>23</v>
      </c>
      <c r="C30" s="92">
        <v>800000</v>
      </c>
      <c r="D30" s="93"/>
      <c r="E30" s="80"/>
      <c r="F30" s="81"/>
    </row>
    <row r="31" spans="2:11" ht="20.100000000000001" customHeight="1" x14ac:dyDescent="0.4">
      <c r="B31" s="60" t="s">
        <v>24</v>
      </c>
      <c r="C31" s="92">
        <v>1000000</v>
      </c>
      <c r="D31" s="93"/>
      <c r="E31" s="80"/>
      <c r="F31" s="81"/>
    </row>
    <row r="32" spans="2:11" ht="20.100000000000001" customHeight="1" x14ac:dyDescent="0.4">
      <c r="B32" s="61" t="s">
        <v>25</v>
      </c>
      <c r="C32" s="92">
        <v>1300000</v>
      </c>
      <c r="D32" s="93"/>
      <c r="E32" s="80"/>
      <c r="F32" s="81"/>
    </row>
    <row r="33" spans="2:8" x14ac:dyDescent="0.4">
      <c r="B33" s="62"/>
      <c r="C33" s="76" t="s">
        <v>6</v>
      </c>
      <c r="D33" s="22"/>
      <c r="E33" s="22"/>
      <c r="F33" s="52"/>
      <c r="G33" s="11"/>
      <c r="H33" s="6"/>
    </row>
    <row r="34" spans="2:8" x14ac:dyDescent="0.4">
      <c r="B34" s="63" t="s">
        <v>44</v>
      </c>
      <c r="C34" s="77"/>
      <c r="D34" s="24" t="s">
        <v>58</v>
      </c>
      <c r="E34" s="24" t="s">
        <v>62</v>
      </c>
      <c r="F34" s="53" t="s">
        <v>7</v>
      </c>
      <c r="G34" s="12" t="s">
        <v>9</v>
      </c>
      <c r="H34" s="16" t="s">
        <v>1</v>
      </c>
    </row>
    <row r="35" spans="2:8" x14ac:dyDescent="0.4">
      <c r="B35" s="63"/>
      <c r="C35" s="77"/>
      <c r="D35" s="24"/>
      <c r="E35" s="24" t="s">
        <v>8</v>
      </c>
      <c r="F35" s="53"/>
      <c r="G35" s="12" t="s">
        <v>19</v>
      </c>
      <c r="H35" s="16"/>
    </row>
    <row r="36" spans="2:8" x14ac:dyDescent="0.4">
      <c r="B36" s="64"/>
      <c r="C36" s="25" t="s">
        <v>56</v>
      </c>
      <c r="D36" s="26" t="s">
        <v>59</v>
      </c>
      <c r="E36" s="26" t="s">
        <v>57</v>
      </c>
      <c r="F36" s="25" t="s">
        <v>14</v>
      </c>
      <c r="G36" s="13" t="s">
        <v>15</v>
      </c>
      <c r="H36" s="17" t="s">
        <v>4</v>
      </c>
    </row>
    <row r="37" spans="2:8" ht="18.75" customHeight="1" x14ac:dyDescent="0.4">
      <c r="B37" s="65"/>
      <c r="C37" s="27" t="s">
        <v>3</v>
      </c>
      <c r="D37" s="33"/>
      <c r="E37" s="39" t="s">
        <v>3</v>
      </c>
      <c r="F37" s="27" t="s">
        <v>3</v>
      </c>
      <c r="G37" s="14" t="s">
        <v>3</v>
      </c>
      <c r="H37" s="9" t="s">
        <v>3</v>
      </c>
    </row>
    <row r="38" spans="2:8" ht="52.5" customHeight="1" x14ac:dyDescent="0.4">
      <c r="B38" s="66" t="s">
        <v>45</v>
      </c>
      <c r="C38" s="31"/>
      <c r="D38" s="67" t="s">
        <v>61</v>
      </c>
      <c r="E38" s="30">
        <f>ROUNDDOWN((C38*3/4)/1000,0)*1000</f>
        <v>0</v>
      </c>
      <c r="F38" s="29"/>
      <c r="G38" s="15"/>
      <c r="H38" s="10">
        <f>G38</f>
        <v>0</v>
      </c>
    </row>
    <row r="39" spans="2:8" ht="24.75" customHeight="1" x14ac:dyDescent="0.15">
      <c r="B39" s="69" t="s">
        <v>76</v>
      </c>
    </row>
    <row r="40" spans="2:8" ht="18.75" customHeight="1" x14ac:dyDescent="0.4">
      <c r="B40" s="20"/>
      <c r="C40" s="82"/>
      <c r="D40" s="83"/>
      <c r="E40" s="82"/>
      <c r="F40" s="83"/>
      <c r="G40" s="86"/>
      <c r="H40" s="87"/>
    </row>
    <row r="41" spans="2:8" ht="18" customHeight="1" x14ac:dyDescent="0.4">
      <c r="B41" s="16" t="s">
        <v>67</v>
      </c>
      <c r="C41" s="100" t="s">
        <v>70</v>
      </c>
      <c r="D41" s="101"/>
      <c r="E41" s="100" t="s">
        <v>71</v>
      </c>
      <c r="F41" s="101"/>
      <c r="G41" s="88" t="s">
        <v>2</v>
      </c>
      <c r="H41" s="89"/>
    </row>
    <row r="42" spans="2:8" x14ac:dyDescent="0.4">
      <c r="B42" s="73" t="s">
        <v>17</v>
      </c>
      <c r="C42" s="84" t="s">
        <v>27</v>
      </c>
      <c r="D42" s="85"/>
      <c r="E42" s="84" t="s">
        <v>79</v>
      </c>
      <c r="F42" s="85"/>
      <c r="G42" s="94"/>
      <c r="H42" s="95"/>
    </row>
    <row r="43" spans="2:8" ht="18.75" customHeight="1" x14ac:dyDescent="0.4">
      <c r="B43" s="70" t="s">
        <v>65</v>
      </c>
      <c r="C43" s="96" t="s">
        <v>65</v>
      </c>
      <c r="D43" s="97"/>
      <c r="E43" s="96" t="s">
        <v>65</v>
      </c>
      <c r="F43" s="97"/>
      <c r="G43" s="86"/>
      <c r="H43" s="87"/>
    </row>
    <row r="44" spans="2:8" ht="50.25" customHeight="1" x14ac:dyDescent="0.4">
      <c r="B44" s="71">
        <f>SUM(I26,H38)</f>
        <v>0</v>
      </c>
      <c r="C44" s="98"/>
      <c r="D44" s="99"/>
      <c r="E44" s="98">
        <f>B44-C44</f>
        <v>0</v>
      </c>
      <c r="F44" s="99"/>
      <c r="G44" s="94"/>
      <c r="H44" s="95"/>
    </row>
  </sheetData>
  <mergeCells count="26">
    <mergeCell ref="G40:H40"/>
    <mergeCell ref="G41:H41"/>
    <mergeCell ref="G42:H42"/>
    <mergeCell ref="G43:H44"/>
    <mergeCell ref="C41:D41"/>
    <mergeCell ref="C42:D42"/>
    <mergeCell ref="C43:D43"/>
    <mergeCell ref="C44:D44"/>
    <mergeCell ref="C40:D40"/>
    <mergeCell ref="E40:F40"/>
    <mergeCell ref="E41:F41"/>
    <mergeCell ref="E42:F42"/>
    <mergeCell ref="E43:F43"/>
    <mergeCell ref="E44:F44"/>
    <mergeCell ref="C31:D31"/>
    <mergeCell ref="E31:F31"/>
    <mergeCell ref="C32:D32"/>
    <mergeCell ref="E32:F32"/>
    <mergeCell ref="C33:C35"/>
    <mergeCell ref="C30:D30"/>
    <mergeCell ref="E30:F30"/>
    <mergeCell ref="B2:I2"/>
    <mergeCell ref="C28:D28"/>
    <mergeCell ref="E28:F28"/>
    <mergeCell ref="C29:D29"/>
    <mergeCell ref="E29:F29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2D1E09-AEDD-499E-A92F-2368922A40E7}">
          <x14:formula1>
            <xm:f>ここは触らない!$C$1</xm:f>
          </x14:formula1>
          <xm:sqref>E29:E32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CDE39-2CCC-49B9-ABA3-25DFBF3A3A6C}">
  <sheetPr>
    <tabColor rgb="FFFF0000"/>
    <pageSetUpPr fitToPage="1"/>
  </sheetPr>
  <dimension ref="B1:K44"/>
  <sheetViews>
    <sheetView showGridLines="0" zoomScaleNormal="100" zoomScaleSheetLayoutView="85" workbookViewId="0">
      <selection activeCell="M23" sqref="M23"/>
    </sheetView>
  </sheetViews>
  <sheetFormatPr defaultColWidth="8.75" defaultRowHeight="14.25" x14ac:dyDescent="0.4"/>
  <cols>
    <col min="1" max="1" width="3.5" style="2" customWidth="1"/>
    <col min="2" max="2" width="26.125" style="2" customWidth="1"/>
    <col min="3" max="3" width="17.375" style="2" customWidth="1"/>
    <col min="4" max="4" width="10.75" style="2" customWidth="1"/>
    <col min="5" max="5" width="15.625" style="2" customWidth="1"/>
    <col min="6" max="9" width="13.375" style="2" customWidth="1"/>
    <col min="10" max="10" width="4.75" style="2" customWidth="1"/>
    <col min="11" max="16384" width="8.75" style="2"/>
  </cols>
  <sheetData>
    <row r="1" spans="2:11" ht="26.25" customHeight="1" x14ac:dyDescent="0.4">
      <c r="B1" s="1" t="s">
        <v>75</v>
      </c>
      <c r="I1" s="3" t="s">
        <v>0</v>
      </c>
    </row>
    <row r="2" spans="2:11" ht="27" customHeight="1" x14ac:dyDescent="0.4">
      <c r="B2" s="75" t="s">
        <v>42</v>
      </c>
      <c r="C2" s="75"/>
      <c r="D2" s="75"/>
      <c r="E2" s="75"/>
      <c r="F2" s="75"/>
      <c r="G2" s="75"/>
      <c r="H2" s="75"/>
      <c r="I2" s="75"/>
    </row>
    <row r="3" spans="2:11" ht="9" customHeight="1" x14ac:dyDescent="0.4"/>
    <row r="4" spans="2:11" ht="18" customHeight="1" x14ac:dyDescent="0.4">
      <c r="B4" s="2" t="s">
        <v>28</v>
      </c>
    </row>
    <row r="5" spans="2:11" x14ac:dyDescent="0.4">
      <c r="B5" s="20"/>
      <c r="C5" s="52" t="s">
        <v>29</v>
      </c>
      <c r="D5" s="22"/>
      <c r="E5" s="22"/>
      <c r="F5" s="22" t="s">
        <v>13</v>
      </c>
      <c r="G5" s="11" t="s">
        <v>29</v>
      </c>
      <c r="H5" s="19"/>
      <c r="I5" s="6"/>
      <c r="J5" s="4"/>
      <c r="K5" s="4"/>
    </row>
    <row r="6" spans="2:11" ht="18" customHeight="1" x14ac:dyDescent="0.4">
      <c r="B6" s="16" t="s">
        <v>44</v>
      </c>
      <c r="C6" s="53" t="s">
        <v>12</v>
      </c>
      <c r="D6" s="24" t="s">
        <v>58</v>
      </c>
      <c r="E6" s="24" t="s">
        <v>62</v>
      </c>
      <c r="F6" s="24" t="s">
        <v>7</v>
      </c>
      <c r="G6" s="12" t="s">
        <v>9</v>
      </c>
      <c r="H6" s="7" t="s">
        <v>5</v>
      </c>
      <c r="I6" s="16" t="s">
        <v>1</v>
      </c>
      <c r="J6" s="4"/>
      <c r="K6" s="4"/>
    </row>
    <row r="7" spans="2:11" ht="18" customHeight="1" x14ac:dyDescent="0.4">
      <c r="B7" s="16"/>
      <c r="C7" s="53" t="s">
        <v>11</v>
      </c>
      <c r="D7" s="24"/>
      <c r="E7" s="24" t="s">
        <v>8</v>
      </c>
      <c r="F7" s="24" t="s">
        <v>43</v>
      </c>
      <c r="G7" s="12" t="s">
        <v>19</v>
      </c>
      <c r="H7" s="7"/>
      <c r="I7" s="16"/>
      <c r="J7" s="4"/>
      <c r="K7" s="4"/>
    </row>
    <row r="8" spans="2:11" x14ac:dyDescent="0.4">
      <c r="B8" s="54"/>
      <c r="C8" s="25" t="s">
        <v>56</v>
      </c>
      <c r="D8" s="26" t="s">
        <v>59</v>
      </c>
      <c r="E8" s="26" t="s">
        <v>57</v>
      </c>
      <c r="F8" s="26" t="s">
        <v>14</v>
      </c>
      <c r="G8" s="13" t="s">
        <v>15</v>
      </c>
      <c r="H8" s="8" t="s">
        <v>16</v>
      </c>
      <c r="I8" s="9" t="s">
        <v>63</v>
      </c>
      <c r="J8" s="4"/>
      <c r="K8" s="4"/>
    </row>
    <row r="9" spans="2:11" ht="18.75" customHeight="1" x14ac:dyDescent="0.4">
      <c r="B9" s="55"/>
      <c r="C9" s="27" t="s">
        <v>3</v>
      </c>
      <c r="D9" s="28"/>
      <c r="E9" s="28" t="s">
        <v>3</v>
      </c>
      <c r="F9" s="28" t="s">
        <v>3</v>
      </c>
      <c r="G9" s="14" t="s">
        <v>3</v>
      </c>
      <c r="H9" s="46" t="s">
        <v>10</v>
      </c>
      <c r="I9" s="42" t="s">
        <v>3</v>
      </c>
      <c r="J9" s="4"/>
      <c r="K9" s="4"/>
    </row>
    <row r="10" spans="2:11" ht="60" customHeight="1" x14ac:dyDescent="0.4">
      <c r="B10" s="56" t="s">
        <v>46</v>
      </c>
      <c r="C10" s="29"/>
      <c r="D10" s="67" t="s">
        <v>60</v>
      </c>
      <c r="E10" s="30">
        <f>ROUNDDOWN((C10/2)/1000,0)*1000</f>
        <v>0</v>
      </c>
      <c r="F10" s="30">
        <v>1000000</v>
      </c>
      <c r="G10" s="15">
        <f>IF(E10&lt;F10,E10,F10)</f>
        <v>0</v>
      </c>
      <c r="H10" s="47"/>
      <c r="I10" s="43">
        <f>G10*H10</f>
        <v>0</v>
      </c>
      <c r="J10" s="4"/>
      <c r="K10" s="4"/>
    </row>
    <row r="11" spans="2:11" ht="18.75" customHeight="1" x14ac:dyDescent="0.4">
      <c r="B11" s="55"/>
      <c r="C11" s="27" t="s">
        <v>3</v>
      </c>
      <c r="D11" s="28"/>
      <c r="E11" s="28" t="s">
        <v>3</v>
      </c>
      <c r="F11" s="28" t="s">
        <v>40</v>
      </c>
      <c r="G11" s="14" t="s">
        <v>3</v>
      </c>
      <c r="H11" s="9" t="s">
        <v>10</v>
      </c>
      <c r="I11" s="42" t="s">
        <v>3</v>
      </c>
      <c r="J11" s="4"/>
      <c r="K11" s="4"/>
    </row>
    <row r="12" spans="2:11" ht="60" customHeight="1" x14ac:dyDescent="0.4">
      <c r="B12" s="56" t="s">
        <v>47</v>
      </c>
      <c r="C12" s="36"/>
      <c r="D12" s="67" t="s">
        <v>60</v>
      </c>
      <c r="E12" s="30">
        <f>ROUNDDOWN((C12/2)/1000,0)*1000</f>
        <v>0</v>
      </c>
      <c r="F12" s="37">
        <v>300000</v>
      </c>
      <c r="G12" s="15">
        <f>IF(E12&lt;F12,E12,F12)</f>
        <v>0</v>
      </c>
      <c r="H12" s="38"/>
      <c r="I12" s="43">
        <f>G12*H12</f>
        <v>0</v>
      </c>
      <c r="J12" s="4"/>
      <c r="K12" s="4"/>
    </row>
    <row r="13" spans="2:11" ht="18.75" customHeight="1" x14ac:dyDescent="0.4">
      <c r="B13" s="57"/>
      <c r="C13" s="39" t="s">
        <v>3</v>
      </c>
      <c r="D13" s="40"/>
      <c r="E13" s="40" t="s">
        <v>3</v>
      </c>
      <c r="F13" s="40" t="s">
        <v>40</v>
      </c>
      <c r="G13" s="41" t="s">
        <v>3</v>
      </c>
      <c r="H13" s="42" t="s">
        <v>10</v>
      </c>
      <c r="I13" s="42" t="s">
        <v>3</v>
      </c>
      <c r="J13" s="4"/>
      <c r="K13" s="4"/>
    </row>
    <row r="14" spans="2:11" ht="60" customHeight="1" x14ac:dyDescent="0.4">
      <c r="B14" s="56" t="s">
        <v>48</v>
      </c>
      <c r="C14" s="29"/>
      <c r="D14" s="67" t="s">
        <v>60</v>
      </c>
      <c r="E14" s="30">
        <f>ROUNDDOWN((C14/2)/1000,0)*1000</f>
        <v>0</v>
      </c>
      <c r="F14" s="30">
        <v>300000</v>
      </c>
      <c r="G14" s="15">
        <f>IF(E14&lt;F14,E14,F14)</f>
        <v>0</v>
      </c>
      <c r="H14" s="10"/>
      <c r="I14" s="43">
        <f>G14*H14</f>
        <v>0</v>
      </c>
      <c r="J14" s="4"/>
      <c r="K14" s="4"/>
    </row>
    <row r="15" spans="2:11" ht="18.75" customHeight="1" x14ac:dyDescent="0.4">
      <c r="B15" s="57"/>
      <c r="C15" s="39" t="s">
        <v>3</v>
      </c>
      <c r="D15" s="40"/>
      <c r="E15" s="40" t="s">
        <v>3</v>
      </c>
      <c r="F15" s="40" t="s">
        <v>40</v>
      </c>
      <c r="G15" s="41" t="s">
        <v>3</v>
      </c>
      <c r="H15" s="9" t="s">
        <v>10</v>
      </c>
      <c r="I15" s="42" t="s">
        <v>3</v>
      </c>
      <c r="J15" s="4"/>
      <c r="K15" s="4"/>
    </row>
    <row r="16" spans="2:11" ht="60" customHeight="1" x14ac:dyDescent="0.4">
      <c r="B16" s="56" t="s">
        <v>64</v>
      </c>
      <c r="C16" s="29"/>
      <c r="D16" s="67" t="s">
        <v>61</v>
      </c>
      <c r="E16" s="30">
        <f>ROUNDDOWN((C16*3/4)/1000,0)*1000</f>
        <v>0</v>
      </c>
      <c r="F16" s="30">
        <v>300000</v>
      </c>
      <c r="G16" s="15">
        <f>IF(E16&lt;F16,E16,F16)</f>
        <v>0</v>
      </c>
      <c r="H16" s="10"/>
      <c r="I16" s="43">
        <f>G16*H16</f>
        <v>0</v>
      </c>
      <c r="J16" s="4"/>
      <c r="K16" s="4"/>
    </row>
    <row r="17" spans="2:11" ht="18.75" customHeight="1" x14ac:dyDescent="0.4">
      <c r="B17" s="55"/>
      <c r="C17" s="27" t="s">
        <v>3</v>
      </c>
      <c r="D17" s="28"/>
      <c r="E17" s="28" t="s">
        <v>3</v>
      </c>
      <c r="F17" s="28" t="s">
        <v>40</v>
      </c>
      <c r="G17" s="14" t="s">
        <v>3</v>
      </c>
      <c r="H17" s="9" t="s">
        <v>51</v>
      </c>
      <c r="I17" s="42" t="s">
        <v>3</v>
      </c>
      <c r="J17" s="4"/>
      <c r="K17" s="4"/>
    </row>
    <row r="18" spans="2:11" ht="73.5" customHeight="1" x14ac:dyDescent="0.4">
      <c r="B18" s="56" t="s">
        <v>53</v>
      </c>
      <c r="C18" s="45"/>
      <c r="D18" s="67" t="s">
        <v>61</v>
      </c>
      <c r="E18" s="30">
        <f>ROUNDDOWN((C18*3/4)/1000,0)*1000</f>
        <v>0</v>
      </c>
      <c r="F18" s="30"/>
      <c r="G18" s="15"/>
      <c r="H18" s="18"/>
      <c r="I18" s="43">
        <f>G18*H18</f>
        <v>0</v>
      </c>
      <c r="J18" s="5"/>
      <c r="K18" s="4"/>
    </row>
    <row r="19" spans="2:11" ht="18.75" customHeight="1" x14ac:dyDescent="0.4">
      <c r="B19" s="57"/>
      <c r="C19" s="39" t="s">
        <v>3</v>
      </c>
      <c r="D19" s="40"/>
      <c r="E19" s="40" t="s">
        <v>3</v>
      </c>
      <c r="F19" s="40" t="s">
        <v>40</v>
      </c>
      <c r="G19" s="41" t="s">
        <v>3</v>
      </c>
      <c r="H19" s="9" t="s">
        <v>10</v>
      </c>
      <c r="I19" s="42" t="s">
        <v>3</v>
      </c>
      <c r="J19" s="4"/>
      <c r="K19" s="4"/>
    </row>
    <row r="20" spans="2:11" ht="60" customHeight="1" x14ac:dyDescent="0.4">
      <c r="B20" s="56" t="s">
        <v>54</v>
      </c>
      <c r="C20" s="29"/>
      <c r="D20" s="67" t="s">
        <v>60</v>
      </c>
      <c r="E20" s="30">
        <f>ROUNDDOWN((C20/2)/1000,0)*1000</f>
        <v>0</v>
      </c>
      <c r="F20" s="30">
        <v>300000</v>
      </c>
      <c r="G20" s="15">
        <f>IF(E20&lt;F20,E20,F20)</f>
        <v>0</v>
      </c>
      <c r="H20" s="10"/>
      <c r="I20" s="43">
        <f>G20*H20</f>
        <v>0</v>
      </c>
      <c r="J20" s="4"/>
      <c r="K20" s="4"/>
    </row>
    <row r="21" spans="2:11" ht="18.75" customHeight="1" x14ac:dyDescent="0.4">
      <c r="B21" s="57"/>
      <c r="C21" s="39" t="s">
        <v>3</v>
      </c>
      <c r="D21" s="40"/>
      <c r="E21" s="40" t="s">
        <v>3</v>
      </c>
      <c r="F21" s="40" t="s">
        <v>40</v>
      </c>
      <c r="G21" s="41" t="s">
        <v>3</v>
      </c>
      <c r="H21" s="42" t="s">
        <v>10</v>
      </c>
      <c r="I21" s="42" t="s">
        <v>3</v>
      </c>
      <c r="J21" s="4"/>
      <c r="K21" s="4"/>
    </row>
    <row r="22" spans="2:11" ht="53.25" customHeight="1" x14ac:dyDescent="0.4">
      <c r="B22" s="56" t="s">
        <v>49</v>
      </c>
      <c r="C22" s="29"/>
      <c r="D22" s="67" t="s">
        <v>60</v>
      </c>
      <c r="E22" s="30">
        <f>ROUNDDOWN((C22/2)/1000,0)*1000</f>
        <v>0</v>
      </c>
      <c r="F22" s="30">
        <v>1000000</v>
      </c>
      <c r="G22" s="15">
        <f>IF(E22&lt;F22,E22,F22)</f>
        <v>0</v>
      </c>
      <c r="H22" s="10"/>
      <c r="I22" s="43">
        <f>G22*H22</f>
        <v>0</v>
      </c>
      <c r="J22" s="4"/>
      <c r="K22" s="4"/>
    </row>
    <row r="23" spans="2:11" ht="18.75" customHeight="1" x14ac:dyDescent="0.4">
      <c r="B23" s="57"/>
      <c r="C23" s="39" t="s">
        <v>3</v>
      </c>
      <c r="D23" s="40"/>
      <c r="E23" s="40" t="s">
        <v>3</v>
      </c>
      <c r="F23" s="40" t="s">
        <v>40</v>
      </c>
      <c r="G23" s="41" t="s">
        <v>3</v>
      </c>
      <c r="H23" s="9" t="s">
        <v>10</v>
      </c>
      <c r="I23" s="42" t="s">
        <v>3</v>
      </c>
      <c r="J23" s="4"/>
      <c r="K23" s="4"/>
    </row>
    <row r="24" spans="2:11" ht="60" customHeight="1" x14ac:dyDescent="0.4">
      <c r="B24" s="56" t="s">
        <v>55</v>
      </c>
      <c r="C24" s="29"/>
      <c r="D24" s="67" t="s">
        <v>60</v>
      </c>
      <c r="E24" s="30">
        <f>ROUNDDOWN((C24/2)/1000,0)*1000</f>
        <v>0</v>
      </c>
      <c r="F24" s="30">
        <v>300000</v>
      </c>
      <c r="G24" s="15">
        <f>IF(E24&lt;F24,E24,F24)</f>
        <v>0</v>
      </c>
      <c r="H24" s="10"/>
      <c r="I24" s="43">
        <f>G24*H24</f>
        <v>0</v>
      </c>
      <c r="J24" s="4"/>
      <c r="K24" s="4"/>
    </row>
    <row r="25" spans="2:11" ht="18" customHeight="1" x14ac:dyDescent="0.4">
      <c r="B25" s="55"/>
      <c r="C25" s="39" t="s">
        <v>3</v>
      </c>
      <c r="D25" s="40"/>
      <c r="E25" s="40" t="s">
        <v>3</v>
      </c>
      <c r="F25" s="40" t="s">
        <v>40</v>
      </c>
      <c r="G25" s="41" t="s">
        <v>3</v>
      </c>
      <c r="H25" s="42" t="s">
        <v>10</v>
      </c>
      <c r="I25" s="42" t="s">
        <v>3</v>
      </c>
      <c r="J25" s="4"/>
      <c r="K25" s="4"/>
    </row>
    <row r="26" spans="2:11" ht="36.75" customHeight="1" x14ac:dyDescent="0.4">
      <c r="B26" s="58" t="s">
        <v>50</v>
      </c>
      <c r="C26" s="48"/>
      <c r="D26" s="48"/>
      <c r="E26" s="48"/>
      <c r="F26" s="44"/>
      <c r="G26" s="49"/>
      <c r="H26" s="31">
        <f>H10+H12+H14+H16+H18+H20+H22+H24</f>
        <v>0</v>
      </c>
      <c r="I26" s="31">
        <f>I10+I12+I14+I16+I18+I20+I22+I24</f>
        <v>0</v>
      </c>
    </row>
    <row r="27" spans="2:11" ht="24.75" customHeight="1" x14ac:dyDescent="0.15">
      <c r="B27" s="68" t="s">
        <v>20</v>
      </c>
      <c r="C27" s="32"/>
      <c r="D27" s="32"/>
      <c r="E27" s="32"/>
      <c r="F27" s="32"/>
    </row>
    <row r="28" spans="2:11" ht="56.25" customHeight="1" x14ac:dyDescent="0.4">
      <c r="B28" s="59" t="s">
        <v>21</v>
      </c>
      <c r="C28" s="90" t="s">
        <v>26</v>
      </c>
      <c r="D28" s="91"/>
      <c r="E28" s="78" t="s">
        <v>69</v>
      </c>
      <c r="F28" s="79"/>
      <c r="G28" s="72" t="s">
        <v>66</v>
      </c>
      <c r="H28" s="5"/>
      <c r="I28" s="5"/>
    </row>
    <row r="29" spans="2:11" ht="20.100000000000001" customHeight="1" x14ac:dyDescent="0.4">
      <c r="B29" s="60" t="s">
        <v>22</v>
      </c>
      <c r="C29" s="92">
        <v>500000</v>
      </c>
      <c r="D29" s="93"/>
      <c r="E29" s="80"/>
      <c r="F29" s="81"/>
    </row>
    <row r="30" spans="2:11" ht="20.100000000000001" customHeight="1" x14ac:dyDescent="0.4">
      <c r="B30" s="60" t="s">
        <v>23</v>
      </c>
      <c r="C30" s="92">
        <v>800000</v>
      </c>
      <c r="D30" s="93"/>
      <c r="E30" s="80"/>
      <c r="F30" s="81"/>
    </row>
    <row r="31" spans="2:11" ht="20.100000000000001" customHeight="1" x14ac:dyDescent="0.4">
      <c r="B31" s="60" t="s">
        <v>24</v>
      </c>
      <c r="C31" s="92">
        <v>1000000</v>
      </c>
      <c r="D31" s="93"/>
      <c r="E31" s="80"/>
      <c r="F31" s="81"/>
    </row>
    <row r="32" spans="2:11" ht="20.100000000000001" customHeight="1" x14ac:dyDescent="0.4">
      <c r="B32" s="61" t="s">
        <v>25</v>
      </c>
      <c r="C32" s="92">
        <v>1300000</v>
      </c>
      <c r="D32" s="93"/>
      <c r="E32" s="80"/>
      <c r="F32" s="81"/>
    </row>
    <row r="33" spans="2:9" x14ac:dyDescent="0.4">
      <c r="B33" s="62"/>
      <c r="C33" s="76" t="s">
        <v>6</v>
      </c>
      <c r="D33" s="22"/>
      <c r="E33" s="22"/>
      <c r="F33" s="52"/>
      <c r="G33" s="11"/>
      <c r="H33" s="6"/>
    </row>
    <row r="34" spans="2:9" x14ac:dyDescent="0.4">
      <c r="B34" s="63" t="s">
        <v>44</v>
      </c>
      <c r="C34" s="77"/>
      <c r="D34" s="24" t="s">
        <v>58</v>
      </c>
      <c r="E34" s="24" t="s">
        <v>62</v>
      </c>
      <c r="F34" s="53" t="s">
        <v>7</v>
      </c>
      <c r="G34" s="12" t="s">
        <v>9</v>
      </c>
      <c r="H34" s="16" t="s">
        <v>1</v>
      </c>
    </row>
    <row r="35" spans="2:9" x14ac:dyDescent="0.4">
      <c r="B35" s="63"/>
      <c r="C35" s="77"/>
      <c r="D35" s="24"/>
      <c r="E35" s="24" t="s">
        <v>8</v>
      </c>
      <c r="F35" s="53"/>
      <c r="G35" s="12" t="s">
        <v>19</v>
      </c>
      <c r="H35" s="16"/>
    </row>
    <row r="36" spans="2:9" x14ac:dyDescent="0.4">
      <c r="B36" s="64"/>
      <c r="C36" s="25" t="s">
        <v>56</v>
      </c>
      <c r="D36" s="26" t="s">
        <v>59</v>
      </c>
      <c r="E36" s="26" t="s">
        <v>57</v>
      </c>
      <c r="F36" s="25" t="s">
        <v>14</v>
      </c>
      <c r="G36" s="13" t="s">
        <v>15</v>
      </c>
      <c r="H36" s="17" t="s">
        <v>4</v>
      </c>
    </row>
    <row r="37" spans="2:9" ht="18.75" customHeight="1" x14ac:dyDescent="0.4">
      <c r="B37" s="65"/>
      <c r="C37" s="27" t="s">
        <v>3</v>
      </c>
      <c r="D37" s="33"/>
      <c r="E37" s="39" t="s">
        <v>3</v>
      </c>
      <c r="F37" s="27" t="s">
        <v>3</v>
      </c>
      <c r="G37" s="14" t="s">
        <v>3</v>
      </c>
      <c r="H37" s="9" t="s">
        <v>3</v>
      </c>
    </row>
    <row r="38" spans="2:9" ht="52.5" customHeight="1" x14ac:dyDescent="0.4">
      <c r="B38" s="66" t="s">
        <v>45</v>
      </c>
      <c r="C38" s="31"/>
      <c r="D38" s="67" t="s">
        <v>61</v>
      </c>
      <c r="E38" s="30">
        <f>ROUNDDOWN((C38*3/4)/1000,0)*1000</f>
        <v>0</v>
      </c>
      <c r="F38" s="29"/>
      <c r="G38" s="15"/>
      <c r="H38" s="10">
        <f>G38</f>
        <v>0</v>
      </c>
    </row>
    <row r="39" spans="2:9" ht="24.75" customHeight="1" x14ac:dyDescent="0.15">
      <c r="B39" s="69" t="s">
        <v>76</v>
      </c>
    </row>
    <row r="40" spans="2:9" ht="18.75" customHeight="1" x14ac:dyDescent="0.4">
      <c r="B40" s="20"/>
      <c r="C40" s="82"/>
      <c r="D40" s="83"/>
      <c r="E40" s="82"/>
      <c r="F40" s="83"/>
      <c r="G40" s="82"/>
      <c r="H40" s="83"/>
      <c r="I40" s="50"/>
    </row>
    <row r="41" spans="2:9" ht="18" customHeight="1" x14ac:dyDescent="0.4">
      <c r="B41" s="16" t="s">
        <v>67</v>
      </c>
      <c r="C41" s="100" t="s">
        <v>68</v>
      </c>
      <c r="D41" s="101"/>
      <c r="E41" s="100" t="s">
        <v>74</v>
      </c>
      <c r="F41" s="101"/>
      <c r="G41" s="100" t="s">
        <v>71</v>
      </c>
      <c r="H41" s="101"/>
      <c r="I41" s="74" t="s">
        <v>2</v>
      </c>
    </row>
    <row r="42" spans="2:9" x14ac:dyDescent="0.4">
      <c r="B42" s="73" t="s">
        <v>17</v>
      </c>
      <c r="C42" s="84" t="s">
        <v>27</v>
      </c>
      <c r="D42" s="85"/>
      <c r="E42" s="84" t="s">
        <v>18</v>
      </c>
      <c r="F42" s="85"/>
      <c r="G42" s="84" t="s">
        <v>77</v>
      </c>
      <c r="H42" s="85"/>
      <c r="I42" s="51"/>
    </row>
    <row r="43" spans="2:9" ht="18.75" customHeight="1" x14ac:dyDescent="0.4">
      <c r="B43" s="70" t="s">
        <v>65</v>
      </c>
      <c r="C43" s="96" t="s">
        <v>65</v>
      </c>
      <c r="D43" s="97"/>
      <c r="E43" s="96" t="s">
        <v>65</v>
      </c>
      <c r="F43" s="97"/>
      <c r="G43" s="96" t="s">
        <v>65</v>
      </c>
      <c r="H43" s="97"/>
      <c r="I43" s="102"/>
    </row>
    <row r="44" spans="2:9" ht="50.25" customHeight="1" x14ac:dyDescent="0.4">
      <c r="B44" s="71">
        <f>SUM(I26,H38)</f>
        <v>0</v>
      </c>
      <c r="C44" s="98">
        <f>B44</f>
        <v>0</v>
      </c>
      <c r="D44" s="99"/>
      <c r="E44" s="98"/>
      <c r="F44" s="99"/>
      <c r="G44" s="98">
        <f>C44-E44</f>
        <v>0</v>
      </c>
      <c r="H44" s="99"/>
      <c r="I44" s="103"/>
    </row>
  </sheetData>
  <mergeCells count="28">
    <mergeCell ref="I43:I44"/>
    <mergeCell ref="C43:D43"/>
    <mergeCell ref="E43:F43"/>
    <mergeCell ref="G43:H43"/>
    <mergeCell ref="C44:D44"/>
    <mergeCell ref="E44:F44"/>
    <mergeCell ref="G44:H44"/>
    <mergeCell ref="G40:H40"/>
    <mergeCell ref="C41:D41"/>
    <mergeCell ref="E41:F41"/>
    <mergeCell ref="G41:H41"/>
    <mergeCell ref="C42:D42"/>
    <mergeCell ref="E42:F42"/>
    <mergeCell ref="G42:H42"/>
    <mergeCell ref="C40:D40"/>
    <mergeCell ref="E40:F40"/>
    <mergeCell ref="C31:D31"/>
    <mergeCell ref="E31:F31"/>
    <mergeCell ref="C32:D32"/>
    <mergeCell ref="E32:F32"/>
    <mergeCell ref="C33:C35"/>
    <mergeCell ref="C30:D30"/>
    <mergeCell ref="E30:F30"/>
    <mergeCell ref="B2:I2"/>
    <mergeCell ref="C28:D28"/>
    <mergeCell ref="E28:F28"/>
    <mergeCell ref="C29:D29"/>
    <mergeCell ref="E29:F29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E0F685-AC49-4FFC-BDA8-53A702F45488}">
          <x14:formula1>
            <xm:f>ここは触らない!$C$1</xm:f>
          </x14:formula1>
          <xm:sqref>E29:E32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C7"/>
  <sheetViews>
    <sheetView workbookViewId="0">
      <selection activeCell="A2" sqref="A2"/>
    </sheetView>
  </sheetViews>
  <sheetFormatPr defaultRowHeight="18.75" x14ac:dyDescent="0.4"/>
  <sheetData>
    <row r="1" spans="1:3" x14ac:dyDescent="0.4">
      <c r="A1" t="s">
        <v>32</v>
      </c>
      <c r="C1" t="s">
        <v>41</v>
      </c>
    </row>
    <row r="2" spans="1:3" x14ac:dyDescent="0.4">
      <c r="A2" t="s">
        <v>33</v>
      </c>
    </row>
    <row r="3" spans="1:3" x14ac:dyDescent="0.4">
      <c r="A3" t="s">
        <v>34</v>
      </c>
    </row>
    <row r="4" spans="1:3" x14ac:dyDescent="0.4">
      <c r="A4" t="s">
        <v>35</v>
      </c>
    </row>
    <row r="5" spans="1:3" x14ac:dyDescent="0.4">
      <c r="A5" t="s">
        <v>36</v>
      </c>
    </row>
    <row r="6" spans="1:3" x14ac:dyDescent="0.4">
      <c r="A6" t="s">
        <v>37</v>
      </c>
    </row>
    <row r="7" spans="1:3" x14ac:dyDescent="0.4">
      <c r="A7" t="s">
        <v>38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様式第1-1号 </vt:lpstr>
      <vt:lpstr>様式第1-2号</vt:lpstr>
      <vt:lpstr>様式第1-3号 </vt:lpstr>
      <vt:lpstr>ここは触らない</vt:lpstr>
      <vt:lpstr>'様式第1-1号 '!Print_Area</vt:lpstr>
      <vt:lpstr>'様式第1-2号'!Print_Area</vt:lpstr>
      <vt:lpstr>'様式第1-3号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諭</dc:creator>
  <cp:lastModifiedBy>久留須 由香里</cp:lastModifiedBy>
  <cp:lastPrinted>2023-03-23T04:13:49Z</cp:lastPrinted>
  <dcterms:created xsi:type="dcterms:W3CDTF">2017-05-18T09:49:18Z</dcterms:created>
  <dcterms:modified xsi:type="dcterms:W3CDTF">2023-05-09T00:27:47Z</dcterms:modified>
</cp:coreProperties>
</file>